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38-4 - Stavebně archite..." sheetId="2" r:id="rId2"/>
    <sheet name="El. sil. - Elektro silnop..." sheetId="3" r:id="rId3"/>
    <sheet name="EPS - EPS" sheetId="4" r:id="rId4"/>
    <sheet name="El.slab - Elektro slaboproud" sheetId="5" r:id="rId5"/>
    <sheet name="VZT - VZT" sheetId="6" r:id="rId6"/>
    <sheet name="ZTI - Zdravotně technické..." sheetId="7" r:id="rId7"/>
    <sheet name="ÚT - Ústřední topení" sheetId="8" r:id="rId8"/>
    <sheet name="VRN - Vedlejší rozpočtové..." sheetId="9" r:id="rId9"/>
  </sheets>
  <definedNames>
    <definedName name="_xlnm.Print_Area" localSheetId="0">'Rekapitulace stavby'!$D$4:$AO$76,'Rekapitulace stavby'!$C$82:$AQ$103</definedName>
    <definedName name="_xlnm._FilterDatabase" localSheetId="1" hidden="1">'1938-4 - Stavebně archite...'!$C$136:$K$496</definedName>
    <definedName name="_xlnm.Print_Area" localSheetId="1">'1938-4 - Stavebně archite...'!$C$4:$J$76,'1938-4 - Stavebně archite...'!$C$82:$J$118,'1938-4 - Stavebně archite...'!$C$124:$J$496</definedName>
    <definedName name="_xlnm._FilterDatabase" localSheetId="2" hidden="1">'El. sil. - Elektro silnop...'!$C$120:$K$173</definedName>
    <definedName name="_xlnm.Print_Area" localSheetId="2">'El. sil. - Elektro silnop...'!$C$4:$J$76,'El. sil. - Elektro silnop...'!$C$82:$J$102,'El. sil. - Elektro silnop...'!$C$108:$J$173</definedName>
    <definedName name="_xlnm._FilterDatabase" localSheetId="3" hidden="1">'EPS - EPS'!$C$118:$K$135</definedName>
    <definedName name="_xlnm.Print_Area" localSheetId="3">'EPS - EPS'!$C$4:$J$76,'EPS - EPS'!$C$82:$J$100,'EPS - EPS'!$C$106:$J$135</definedName>
    <definedName name="_xlnm._FilterDatabase" localSheetId="4" hidden="1">'El.slab - Elektro slaboproud'!$C$117:$K$153</definedName>
    <definedName name="_xlnm.Print_Area" localSheetId="4">'El.slab - Elektro slaboproud'!$C$4:$J$76,'El.slab - Elektro slaboproud'!$C$82:$J$99,'El.slab - Elektro slaboproud'!$C$105:$J$153</definedName>
    <definedName name="_xlnm._FilterDatabase" localSheetId="5" hidden="1">'VZT - VZT'!$C$121:$K$168</definedName>
    <definedName name="_xlnm.Print_Area" localSheetId="5">'VZT - VZT'!$C$4:$J$76,'VZT - VZT'!$C$82:$J$103,'VZT - VZT'!$C$109:$J$168</definedName>
    <definedName name="_xlnm._FilterDatabase" localSheetId="6" hidden="1">'ZTI - Zdravotně technické...'!$C$121:$K$166</definedName>
    <definedName name="_xlnm.Print_Area" localSheetId="6">'ZTI - Zdravotně technické...'!$C$4:$J$76,'ZTI - Zdravotně technické...'!$C$82:$J$103,'ZTI - Zdravotně technické...'!$C$109:$J$166</definedName>
    <definedName name="_xlnm._FilterDatabase" localSheetId="7" hidden="1">'ÚT - Ústřední topení'!$C$118:$K$143</definedName>
    <definedName name="_xlnm.Print_Area" localSheetId="7">'ÚT - Ústřední topení'!$C$4:$J$76,'ÚT - Ústřední topení'!$C$82:$J$100,'ÚT - Ústřední topení'!$C$106:$J$143</definedName>
    <definedName name="_xlnm._FilterDatabase" localSheetId="8" hidden="1">'VRN - Vedlejší rozpočtové...'!$C$119:$K$130</definedName>
    <definedName name="_xlnm.Print_Area" localSheetId="8">'VRN - Vedlejší rozpočtové...'!$C$4:$J$76,'VRN - Vedlejší rozpočtové...'!$C$82:$J$101,'VRN - Vedlejší rozpočtové...'!$C$107:$J$130</definedName>
    <definedName name="_xlnm.Print_Titles" localSheetId="0">'Rekapitulace stavby'!$92:$92</definedName>
    <definedName name="_xlnm.Print_Titles" localSheetId="1">'1938-4 - Stavebně archite...'!$136:$136</definedName>
    <definedName name="_xlnm.Print_Titles" localSheetId="2">'El. sil. - Elektro silnop...'!$120:$120</definedName>
    <definedName name="_xlnm.Print_Titles" localSheetId="3">'EPS - EPS'!$118:$118</definedName>
    <definedName name="_xlnm.Print_Titles" localSheetId="4">'El.slab - Elektro slaboproud'!$117:$117</definedName>
    <definedName name="_xlnm.Print_Titles" localSheetId="5">'VZT - VZT'!$121:$121</definedName>
    <definedName name="_xlnm.Print_Titles" localSheetId="6">'ZTI - Zdravotně technické...'!$121:$121</definedName>
    <definedName name="_xlnm.Print_Titles" localSheetId="7">'ÚT - Ústřední topení'!$118:$118</definedName>
    <definedName name="_xlnm.Print_Titles" localSheetId="8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<sst xmlns="http://schemas.openxmlformats.org/spreadsheetml/2006/main" count="7872" uniqueCount="1470">
  <si>
    <t>Export Komplet</t>
  </si>
  <si>
    <t/>
  </si>
  <si>
    <t>2.0</t>
  </si>
  <si>
    <t>ZAMOK</t>
  </si>
  <si>
    <t>False</t>
  </si>
  <si>
    <t>{1fd93073-d7f1-4b60-b65d-8a19f3140a02}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</si>
  <si>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</si>
  <si>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</si>
  <si>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</si>
  <si>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</si>
  <si>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</si>
  <si>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</si>
  <si>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</si>
  <si>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</si>
  <si>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1938/4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</si>
  <si>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</si>
  <si>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</si>
  <si>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a změna využití- modulární učebna IB</t>
  </si>
  <si>
    <t>KSO:</t>
  </si>
  <si>
    <t>CC-CZ:</t>
  </si>
  <si>
    <t>Místo:</t>
  </si>
  <si>
    <t>Areál Vysoké školy ekonomické v Praze</t>
  </si>
  <si>
    <t>Datum:</t>
  </si>
  <si>
    <t>21. 7. 2023</t>
  </si>
  <si>
    <t>Zadavatel:</t>
  </si>
  <si>
    <t>IČ:</t>
  </si>
  <si>
    <t>61384399</t>
  </si>
  <si>
    <t>VŠE</t>
  </si>
  <si>
    <t>DIČ:</t>
  </si>
  <si>
    <t>CZ61384399</t>
  </si>
  <si>
    <t>Uchazeč:</t>
  </si>
  <si>
    <t>Vyplň údaj</t>
  </si>
  <si>
    <t>Projektant:</t>
  </si>
  <si>
    <t xml:space="preserve"> </t>
  </si>
  <si>
    <t>True</t>
  </si>
  <si>
    <t>Zpracovatel:</t>
  </si>
  <si>
    <t>Ing. Milan Dušek</t>
  </si>
  <si>
    <t>Poznámka:</t>
  </si>
  <si>
    <t xml:space="preserve">Velmi hlučné a prašné práce budou prováděny v ranních, večerních
hodinách, o víkendech a to především v termínu od 12. 2. 2024.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</si>
  <si>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</si>
  <si>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</si>
  <si>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</si>
  <si>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</si>
  <si>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</si>
  <si>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</si>
  <si>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</si>
  <si>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</si>
  <si>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</si>
  <si>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</si>
  <si>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</si>
  <si>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</si>
  <si>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</si>
  <si>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</si>
  <si>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</si>
  <si>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</si>
  <si>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</si>
  <si>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</si>
  <si>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</si>
  <si>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</si>
  <si>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</si>
  <si>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</si>
  <si>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</si>
  <si>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</si>
  <si>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</si>
  <si>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</si>
  <si>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</si>
  <si>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</si>
  <si>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</si>
  <si>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</si>
  <si>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</si>
  <si>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</si>
  <si>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</si>
  <si>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</si>
  <si>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</si>
  <si>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</si>
  <si>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</si>
  <si>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</si>
  <si>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</si>
  <si>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</si>
  <si>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</si>
  <si>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</si>
  <si>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</si>
  <si>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</si>
  <si>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</si>
  <si>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Stavebně architektonická část a statika</t>
  </si>
  <si>
    <t>STA</t>
  </si>
  <si>
    <t>1</t>
  </si>
  <si>
    <t>{e5d1459e-c337-482a-a95f-5f8e51bf8598}</t>
  </si>
  <si>
    <t>2</t>
  </si>
  <si>
    <t>El. sil.</t>
  </si>
  <si>
    <t>Elektro silnoproud</t>
  </si>
  <si>
    <t>{cb4467a2-d1d4-4488-a83f-d42d1cd3f59c}</t>
  </si>
  <si>
    <t>EPS</t>
  </si>
  <si>
    <t>{b8943d49-e65a-4d42-a0ba-5c62c6ce14e2}</t>
  </si>
  <si>
    <t>El.slab</t>
  </si>
  <si>
    <t>Elektro slaboproud</t>
  </si>
  <si>
    <t>{98909495-83db-411f-881b-8b52bda458dd}</t>
  </si>
  <si>
    <t>VZT</t>
  </si>
  <si>
    <t>{2bc4adad-f7bb-4117-a356-398f5217f4b4}</t>
  </si>
  <si>
    <t>ZTI</t>
  </si>
  <si>
    <t>Zdravotně technické instalace</t>
  </si>
  <si>
    <t>{3469636e-14ce-47db-93aa-dc6d164b5561}</t>
  </si>
  <si>
    <t>ÚT</t>
  </si>
  <si>
    <t>Ústřední topení</t>
  </si>
  <si>
    <t>{a671e06c-56c6-4ab1-98e5-41a8656fa0e3}</t>
  </si>
  <si>
    <t>VRN</t>
  </si>
  <si>
    <t>Vedlejší rozpočtové náklady</t>
  </si>
  <si>
    <t>VON</t>
  </si>
  <si>
    <t>{5cfc37fd-b339-43a2-8fb2-6de92455486f}</t>
  </si>
  <si>
    <t>KRYCÍ LIST SOUPISU PRACÍ</t>
  </si>
  <si>
    <t>Objekt:</t>
  </si>
  <si>
    <t>1938/4 - Stavebně architektonická část a statika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</si>
  <si>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</si>
  <si>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</si>
  <si>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</si>
  <si>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</si>
  <si>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</si>
  <si>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</si>
  <si>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</si>
  <si>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</si>
  <si>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</si>
  <si>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</si>
  <si>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</si>
  <si>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</si>
  <si>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</si>
  <si>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</si>
  <si>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</si>
  <si>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</si>
  <si>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</si>
  <si>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</si>
  <si>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</si>
  <si>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</si>
  <si>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</si>
  <si>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</si>
  <si>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</si>
  <si>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</si>
  <si>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</si>
  <si>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</si>
  <si>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</si>
  <si>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</si>
  <si>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</si>
  <si>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</si>
  <si>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</si>
  <si>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</si>
  <si>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</si>
  <si>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</si>
  <si>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</si>
  <si>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</si>
  <si>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</si>
  <si>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</si>
  <si>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</si>
  <si>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</si>
  <si>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</si>
  <si>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</si>
  <si>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</si>
  <si>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</si>
  <si>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146</t>
  </si>
  <si>
    <t>K</t>
  </si>
  <si>
    <t>612135101</t>
  </si>
  <si>
    <t>Hrubá výplň rýh ve stěnách maltou jakékoli šířky rýhy</t>
  </si>
  <si>
    <t>m2</t>
  </si>
  <si>
    <t>4</t>
  </si>
  <si>
    <t>-1939836054</t>
  </si>
  <si>
    <t>VV</t>
  </si>
  <si>
    <t>"oprava zdiva po osazení chladících jednotek a vedení chladiva "50</t>
  </si>
  <si>
    <t>147</t>
  </si>
  <si>
    <t>612315121</t>
  </si>
  <si>
    <t>Vápenná štuková omítka rýh ve stěnách š do 150 mm</t>
  </si>
  <si>
    <t>1297052525</t>
  </si>
  <si>
    <t>159</t>
  </si>
  <si>
    <t>622131121</t>
  </si>
  <si>
    <t>Penetrační nátěr vnějších stěn nanášený ručně</t>
  </si>
  <si>
    <t>2057837192</t>
  </si>
  <si>
    <t>155</t>
  </si>
  <si>
    <t>622211031</t>
  </si>
  <si>
    <t>Montáž kontaktního zateplení vnějších stěn lepením a mechanickým kotvením polystyrénových desek do betonu a zdiva tl přes 120 do 160 mm</t>
  </si>
  <si>
    <t>1807021837</t>
  </si>
  <si>
    <t>156</t>
  </si>
  <si>
    <t>M</t>
  </si>
  <si>
    <t>28375985</t>
  </si>
  <si>
    <t>deska EPS 100 fasádní λ=0,037 tl 160mm</t>
  </si>
  <si>
    <t>8</t>
  </si>
  <si>
    <t>-1223070371</t>
  </si>
  <si>
    <t>30*1,05 'Přepočtené koeficientem množství</t>
  </si>
  <si>
    <t>157</t>
  </si>
  <si>
    <t>622531002</t>
  </si>
  <si>
    <t>Tenkovrstvá silikonová zrnitá omítka zrnitost 1,0 mm vnějších stěn</t>
  </si>
  <si>
    <t>1792237064</t>
  </si>
  <si>
    <t>158</t>
  </si>
  <si>
    <t>622531012</t>
  </si>
  <si>
    <t>Tenkovrstvá silikonová zrnitá omítka zrnitost 1,5 mm vnějších stěn</t>
  </si>
  <si>
    <t>747304239</t>
  </si>
  <si>
    <t>134</t>
  </si>
  <si>
    <t>629992112</t>
  </si>
  <si>
    <t>Zatmelení spar mezi mostními prefabrikáty š do 20 mm PUR tmelem včetně výplně PUR pěnou</t>
  </si>
  <si>
    <t>m</t>
  </si>
  <si>
    <t>-1390864956</t>
  </si>
  <si>
    <t>"oprava stávajících spár mezi stropními panely, stále pružný tmel " 500</t>
  </si>
  <si>
    <t>136</t>
  </si>
  <si>
    <t>631311125</t>
  </si>
  <si>
    <t>Mazanina tl přes 80 do 120 mm z betonu prostého bez zvýšených nároků na prostředí tř. C 20/25</t>
  </si>
  <si>
    <t>m3</t>
  </si>
  <si>
    <t>-1269536829</t>
  </si>
  <si>
    <t>615*0,1</t>
  </si>
  <si>
    <t>137</t>
  </si>
  <si>
    <t>631319012</t>
  </si>
  <si>
    <t>Příplatek k mazanině tl přes 80 do 120 mm za přehlazení povrchu</t>
  </si>
  <si>
    <t>978364797</t>
  </si>
  <si>
    <t>138</t>
  </si>
  <si>
    <t>631319173</t>
  </si>
  <si>
    <t>Příplatek k mazanině tl přes 80 do 120 mm za stržení povrchu spodní vrstvy před vložením výztuže</t>
  </si>
  <si>
    <t>-1707002732</t>
  </si>
  <si>
    <t>139</t>
  </si>
  <si>
    <t>631362021</t>
  </si>
  <si>
    <t>Výztuž mazanin svařovanými sítěmi Kari</t>
  </si>
  <si>
    <t>t</t>
  </si>
  <si>
    <t>214978366</t>
  </si>
  <si>
    <t>"kari výztuž AQ 60 100x100 " 615*0,0045</t>
  </si>
  <si>
    <t>"přesahy a ztratné"2,768*0,1</t>
  </si>
  <si>
    <t>Součet</t>
  </si>
  <si>
    <t>642945112</t>
  </si>
  <si>
    <t>Osazování protipožárních nebo protiplynových zárubní dveří dvoukřídlových přes 2,5 do 6,5 m2</t>
  </si>
  <si>
    <t>kus</t>
  </si>
  <si>
    <t>73335097</t>
  </si>
  <si>
    <t>"pro D1a D2" 1+1</t>
  </si>
  <si>
    <t>55331762</t>
  </si>
  <si>
    <t>zárubeň dvoukřídlá ocelová pro zdění s protipožární úpravou tl stěny 110-150mm rozměru 1450/1970, 2100mm</t>
  </si>
  <si>
    <t>-1353381719</t>
  </si>
  <si>
    <t>9</t>
  </si>
  <si>
    <t>Ostatní konstrukce a práce, bourání</t>
  </si>
  <si>
    <t>148</t>
  </si>
  <si>
    <t>941311111</t>
  </si>
  <si>
    <t>Montáž lešení řadového modulového lehkého zatížení do 200 kg/m2 š od 0,6 do 0,9 m v do 10 m</t>
  </si>
  <si>
    <t>1885954852</t>
  </si>
  <si>
    <t>35"fasáda"</t>
  </si>
  <si>
    <t>45" pro plachtu na oddělení stavby"</t>
  </si>
  <si>
    <t>150</t>
  </si>
  <si>
    <t>941311211</t>
  </si>
  <si>
    <t>Příplatek k lešení řadovému modulovému lehkému do 200 kg/m2 š od 0,6 do 0,9 m v do 10 m za každý den použití</t>
  </si>
  <si>
    <t>337652703</t>
  </si>
  <si>
    <t>149</t>
  </si>
  <si>
    <t>941311811</t>
  </si>
  <si>
    <t>Demontáž lešení řadového modulového lehkého zatížení do 200 kg/m2 š od 0,6 do 0,9 m v do 10 m</t>
  </si>
  <si>
    <t>118741632</t>
  </si>
  <si>
    <t>152</t>
  </si>
  <si>
    <t>944611111</t>
  </si>
  <si>
    <t>Montáž ochranné plachty z textilie z umělých vláken</t>
  </si>
  <si>
    <t>2126868849</t>
  </si>
  <si>
    <t>"zástěna oddělující stavbu od provozu - délka 15 m, výška cca  3m"45</t>
  </si>
  <si>
    <t>153</t>
  </si>
  <si>
    <t>944611211</t>
  </si>
  <si>
    <t>Příplatek k ochranné plachtě za každý den použití</t>
  </si>
  <si>
    <t>1765365373</t>
  </si>
  <si>
    <t>154</t>
  </si>
  <si>
    <t>944611811</t>
  </si>
  <si>
    <t>Demontáž ochranné plachty z textilie z umělých vláken</t>
  </si>
  <si>
    <t>1093608828</t>
  </si>
  <si>
    <t>151</t>
  </si>
  <si>
    <t>949101112</t>
  </si>
  <si>
    <t>Lešení pomocné pro objekty pozemních staveb s lešeňovou podlahou v přes 1,9 do 3,5 m zatížení do 150 kg/m2</t>
  </si>
  <si>
    <t>1012678048</t>
  </si>
  <si>
    <t>200+50</t>
  </si>
  <si>
    <t>3</t>
  </si>
  <si>
    <t>952901111</t>
  </si>
  <si>
    <t>Vyčištění budov bytové a občanské výstavby při výšce podlaží do 4 m</t>
  </si>
  <si>
    <t>1529730487</t>
  </si>
  <si>
    <t>217 " ostatní míst. sousedící se stavbou"</t>
  </si>
  <si>
    <t>597,03 " stavba"</t>
  </si>
  <si>
    <t>953943211</t>
  </si>
  <si>
    <t>Osazování hasicího přístroje</t>
  </si>
  <si>
    <t>1997163093</t>
  </si>
  <si>
    <t>5</t>
  </si>
  <si>
    <t>44932114</t>
  </si>
  <si>
    <t>přístroj hasicí ruční práškový PG 6 LE</t>
  </si>
  <si>
    <t>-1288874374</t>
  </si>
  <si>
    <t>953945132</t>
  </si>
  <si>
    <t>Kotvy mechanické M 12 dl 145 mm pro střední zatížení do betonu, ŽB nebo kamene s vyvrtáním otvoru</t>
  </si>
  <si>
    <t>1344033793</t>
  </si>
  <si>
    <t>" kotvení ocel. konstr. prostupů" 18</t>
  </si>
  <si>
    <t>7</t>
  </si>
  <si>
    <t>953993311</t>
  </si>
  <si>
    <t>Osazení bezpečnostní, orientační nebo informační tabulky samolepicí</t>
  </si>
  <si>
    <t>1450315438</t>
  </si>
  <si>
    <t>73534560</t>
  </si>
  <si>
    <t>tabulka bezpečnostní fotoluminiscenční 100x100mm samolepící,označení směru úniku dle nařízení vlády č. 375/2017 Sb.</t>
  </si>
  <si>
    <t>1041995656</t>
  </si>
  <si>
    <t>962031136</t>
  </si>
  <si>
    <t>Bourání příček z tvárnic nebo příčkovek tl do 150 mm</t>
  </si>
  <si>
    <t>-645953557</t>
  </si>
  <si>
    <t>3,95*(5,75+1,875*2+2,995+1,475+0,35+0,34+4,44*2+1,3+1+5,25+1,36+2,025+11,675+6,2+2,7+1,25+1,775+3,55+1,625+14,3+0,575)</t>
  </si>
  <si>
    <t>124</t>
  </si>
  <si>
    <t>965042141</t>
  </si>
  <si>
    <t>Bourání podkladů pod dlažby nebo mazanin betonových nebo z litého asfaltu tl do 100 mm pl přes 4 m2</t>
  </si>
  <si>
    <t>856314372</t>
  </si>
  <si>
    <t>10</t>
  </si>
  <si>
    <t>965046111</t>
  </si>
  <si>
    <t>Broušení stávajících betonových podlah úběr do 3 mm</t>
  </si>
  <si>
    <t>1831454680</t>
  </si>
  <si>
    <t>615 " odstranění lepidel a nerovností"</t>
  </si>
  <si>
    <t>125</t>
  </si>
  <si>
    <t>965049111</t>
  </si>
  <si>
    <t>Příplatek k bourání betonových mazanin za bourání mazanin se svařovanou sítí tl do 100 mm</t>
  </si>
  <si>
    <t>-1129037806</t>
  </si>
  <si>
    <t>11</t>
  </si>
  <si>
    <t>965081213</t>
  </si>
  <si>
    <t>Bourání podlah z dlaždic keramických nebo xylolitových tl do 10 mm plochy přes 1 m2</t>
  </si>
  <si>
    <t>641714906</t>
  </si>
  <si>
    <t>"demontáž dlažby a podkladu místnost 202c "100</t>
  </si>
  <si>
    <t>615</t>
  </si>
  <si>
    <t>12</t>
  </si>
  <si>
    <t>965081611</t>
  </si>
  <si>
    <t>Odsekání soklíků rovných</t>
  </si>
  <si>
    <t>-2000640320</t>
  </si>
  <si>
    <t>12,14+3,125+1,3+4,9+2,025+41,63+12,05+10,95+3,135+3,44 " obvodové a nebourané zdivo"</t>
  </si>
  <si>
    <t>13</t>
  </si>
  <si>
    <t>968072455</t>
  </si>
  <si>
    <t>Vybourání kovových dveřních zárubní pl do 2 m2</t>
  </si>
  <si>
    <t>-608965363</t>
  </si>
  <si>
    <t>1,97*(0,8*4+0,9*5+0,95)</t>
  </si>
  <si>
    <t>14</t>
  </si>
  <si>
    <t>968072456</t>
  </si>
  <si>
    <t>Vybourání kovových dveřních zárubní pl přes 2 m2</t>
  </si>
  <si>
    <t>509126423</t>
  </si>
  <si>
    <t>1,1*2,1*2</t>
  </si>
  <si>
    <t>972055491</t>
  </si>
  <si>
    <t>Vybourání otvorů ve stropech z ŽB prefabrikátů pl do 1 m2 tl přes 120 mm</t>
  </si>
  <si>
    <t>408903347</t>
  </si>
  <si>
    <t>0,8*0,8*0,25*2 "otvory pro VZT"</t>
  </si>
  <si>
    <t>128</t>
  </si>
  <si>
    <t>974041113</t>
  </si>
  <si>
    <t>Vysekání cementové nebo betonové zálivky mezi panely průřezu do 40x70 mm</t>
  </si>
  <si>
    <t>-1315930041</t>
  </si>
  <si>
    <t>16</t>
  </si>
  <si>
    <t>977151113</t>
  </si>
  <si>
    <t>Jádrové vrty diamantovými korunkami do stavebních materiálů D přes 40 do 50 mm</t>
  </si>
  <si>
    <t>1426667603</t>
  </si>
  <si>
    <t>6*0,4</t>
  </si>
  <si>
    <t>17</t>
  </si>
  <si>
    <t>977312114</t>
  </si>
  <si>
    <t>Řezání stávajících betonových mazanin vyztužených hl do 200 mm</t>
  </si>
  <si>
    <t>1794833582</t>
  </si>
  <si>
    <t>2*0,8*4 " konstrukce pro VZT"</t>
  </si>
  <si>
    <t>130</t>
  </si>
  <si>
    <t>985112111</t>
  </si>
  <si>
    <t>Odsekání degradovaného betonu stěn tl do 10 mm</t>
  </si>
  <si>
    <t>-31340673</t>
  </si>
  <si>
    <t>131</t>
  </si>
  <si>
    <t>985131111</t>
  </si>
  <si>
    <t>Očištění ploch stěn, rubu kleneb a podlah tlakovou vodou</t>
  </si>
  <si>
    <t>-818200179</t>
  </si>
  <si>
    <t>135</t>
  </si>
  <si>
    <t>985311311</t>
  </si>
  <si>
    <t>Reprofilace rubu kleneb a podlah cementovou sanační maltou tl 10 mm</t>
  </si>
  <si>
    <t>2009772657</t>
  </si>
  <si>
    <t>132</t>
  </si>
  <si>
    <t>985321112</t>
  </si>
  <si>
    <t>Ochranný nátěr výztuže na cementové bázi rubu kleneb a podlah 1 vrstva tl 1 mm</t>
  </si>
  <si>
    <t>432750470</t>
  </si>
  <si>
    <t>133</t>
  </si>
  <si>
    <t>985323111</t>
  </si>
  <si>
    <t>Spojovací můstek reprofilovaného betonu na cementové bázi tl 1 mm</t>
  </si>
  <si>
    <t>-959113583</t>
  </si>
  <si>
    <t>997</t>
  </si>
  <si>
    <t>Přesun sutě</t>
  </si>
  <si>
    <t>18</t>
  </si>
  <si>
    <t>997013211</t>
  </si>
  <si>
    <t>Vnitrostaveništní doprava suti a vybouraných hmot pro budovy v do 6 m ručně</t>
  </si>
  <si>
    <t>572997680</t>
  </si>
  <si>
    <t>19</t>
  </si>
  <si>
    <t>997013501</t>
  </si>
  <si>
    <t>Odvoz suti a vybouraných hmot na skládku nebo meziskládku do 1 km se složením</t>
  </si>
  <si>
    <t>-1057540590</t>
  </si>
  <si>
    <t>20</t>
  </si>
  <si>
    <t>997013509</t>
  </si>
  <si>
    <t>Příplatek k odvozu suti a vybouraných hmot na skládku ZKD 1 km přes 1 km</t>
  </si>
  <si>
    <t>935854877</t>
  </si>
  <si>
    <t>997013869</t>
  </si>
  <si>
    <t>Poplatek za uložení stavebního odpadu na recyklační skládce (skládkovné) ze směsí betonu, cihel a keramických výrobků kód odpadu 17 01 07</t>
  </si>
  <si>
    <t>1175945707</t>
  </si>
  <si>
    <t>167,239</t>
  </si>
  <si>
    <t>998</t>
  </si>
  <si>
    <t>Přesun hmot</t>
  </si>
  <si>
    <t>22</t>
  </si>
  <si>
    <t>998018001</t>
  </si>
  <si>
    <t>Přesun hmot ruční pro budovy v do 6 m</t>
  </si>
  <si>
    <t>-668902032</t>
  </si>
  <si>
    <t>PSV</t>
  </si>
  <si>
    <t>Práce a dodávky PSV</t>
  </si>
  <si>
    <t>711</t>
  </si>
  <si>
    <t>Izolace proti vodě, vlhkosti a plynům</t>
  </si>
  <si>
    <t>126</t>
  </si>
  <si>
    <t>711131811</t>
  </si>
  <si>
    <t>Odstranění izolace proti zemní vlhkosti vodorovné</t>
  </si>
  <si>
    <t>1137619180</t>
  </si>
  <si>
    <t>615" odstranění lepenky A400H"</t>
  </si>
  <si>
    <t>713</t>
  </si>
  <si>
    <t>Izolace tepelné</t>
  </si>
  <si>
    <t>140</t>
  </si>
  <si>
    <t>713111111</t>
  </si>
  <si>
    <t>Montáž izolace tepelné vrchem stropů volně kladenými rohožemi, pásy, dílci, deskami</t>
  </si>
  <si>
    <t>227185542</t>
  </si>
  <si>
    <t>"kročejová izolace do těžkých podlah" 615</t>
  </si>
  <si>
    <t>141</t>
  </si>
  <si>
    <t>28375908</t>
  </si>
  <si>
    <t>deska EPS 150 pro konstrukce s vysokým zatížením λ=0,035 tl 40mm</t>
  </si>
  <si>
    <t>32</t>
  </si>
  <si>
    <t>407906184</t>
  </si>
  <si>
    <t>615*1,05 'Přepočtené koeficientem množství</t>
  </si>
  <si>
    <t>142</t>
  </si>
  <si>
    <t>713191133</t>
  </si>
  <si>
    <t>Montáž izolace tepelné podlah, stropů vrchem nebo střech překrytí fólií s přelepeným spojem</t>
  </si>
  <si>
    <t>1791915913</t>
  </si>
  <si>
    <t>143</t>
  </si>
  <si>
    <t>28329011</t>
  </si>
  <si>
    <t>fólie PE vyztužená pro parotěsnou vrstvu (reakce na oheň - třída F) 110g/m2</t>
  </si>
  <si>
    <t>-180718322</t>
  </si>
  <si>
    <t>615*1,1655 'Přepočtené koeficientem množství</t>
  </si>
  <si>
    <t>144</t>
  </si>
  <si>
    <t>998713101</t>
  </si>
  <si>
    <t>Přesun hmot tonážní pro izolace tepelné v objektech v do 6 m</t>
  </si>
  <si>
    <t>2125401767</t>
  </si>
  <si>
    <t>714</t>
  </si>
  <si>
    <t>Akustická a protiotřesová opatření</t>
  </si>
  <si>
    <t>127</t>
  </si>
  <si>
    <t>714450801</t>
  </si>
  <si>
    <t>Demontáž antivibračních rohoží z recyklované pryže volně položených vodorovně nebo svisle</t>
  </si>
  <si>
    <t>1504047851</t>
  </si>
  <si>
    <t>615 " demontáž Fibrex 10 mm"</t>
  </si>
  <si>
    <t>751</t>
  </si>
  <si>
    <t>Vzduchotechnika</t>
  </si>
  <si>
    <t>23</t>
  </si>
  <si>
    <t>751122052</t>
  </si>
  <si>
    <t>Montáž ventilátoru radiálního nízkotlakého podhledového základního D přes 100 do 200 mm</t>
  </si>
  <si>
    <t>-1762657151</t>
  </si>
  <si>
    <t>P</t>
  </si>
  <si>
    <t>Poznámka k položce:
umístění- servrovna</t>
  </si>
  <si>
    <t>24</t>
  </si>
  <si>
    <t>42914115</t>
  </si>
  <si>
    <t>ventilátor axiální stěnový skříň z plastu IP44 25W D 125mm</t>
  </si>
  <si>
    <t>-1408659905</t>
  </si>
  <si>
    <t>762</t>
  </si>
  <si>
    <t>Konstrukce tesařské</t>
  </si>
  <si>
    <t>25</t>
  </si>
  <si>
    <t>762511247</t>
  </si>
  <si>
    <t>Podlahové kce podkladové z desek OSB tl 25 mm na sraz šroubovaných</t>
  </si>
  <si>
    <t>-2097983244</t>
  </si>
  <si>
    <t>(9*1,25+0,8)*1,75*2+0,25*12</t>
  </si>
  <si>
    <t>26</t>
  </si>
  <si>
    <t>762512261</t>
  </si>
  <si>
    <t>Montáž podlahové kce podkladového roštu</t>
  </si>
  <si>
    <t>-239790962</t>
  </si>
  <si>
    <t>12+12+5,6*2+0,5*2</t>
  </si>
  <si>
    <t>11*1,75</t>
  </si>
  <si>
    <t>27</t>
  </si>
  <si>
    <t>60512125</t>
  </si>
  <si>
    <t>hranol stavební řezivo průřezu do 120cm2 do dl 6m</t>
  </si>
  <si>
    <t>2017660843</t>
  </si>
  <si>
    <t>55,45*0,1*0,1</t>
  </si>
  <si>
    <t>"ztr.2,5%" 0,555*0,025</t>
  </si>
  <si>
    <t>28</t>
  </si>
  <si>
    <t>762595001</t>
  </si>
  <si>
    <t>Spojovací prostředky pro položení dřevěných podlah a zakrytí kanálů</t>
  </si>
  <si>
    <t>906519952</t>
  </si>
  <si>
    <t>(9*1,25+0,8)*1,75</t>
  </si>
  <si>
    <t>29</t>
  </si>
  <si>
    <t>998762101</t>
  </si>
  <si>
    <t>Přesun hmot tonážní pro kce tesařské v objektech v do 6 m</t>
  </si>
  <si>
    <t>-1732910231</t>
  </si>
  <si>
    <t>763</t>
  </si>
  <si>
    <t>Konstrukce suché výstavby</t>
  </si>
  <si>
    <t>30</t>
  </si>
  <si>
    <t>763111313</t>
  </si>
  <si>
    <t>SDK příčka tl 100 mm profil CW+UW 75 desky 1xA 12,5 bez izolace do EI 30</t>
  </si>
  <si>
    <t>1492157147</t>
  </si>
  <si>
    <t>3,85*(1,35+5,6+3,165+1,375+2,805*2+2,875+1,2)</t>
  </si>
  <si>
    <t>"IB 203 s obloukem" (3,85*(0,7+1,2+1,625))</t>
  </si>
  <si>
    <t>" ve stropě nad hl. stěnou mezi 203a a 203h" 0,78*8,7</t>
  </si>
  <si>
    <t>"nad podhledem nad prosklenou příčkou X3"8,7*0,9</t>
  </si>
  <si>
    <t>31</t>
  </si>
  <si>
    <t>763111485</t>
  </si>
  <si>
    <t>SDK příčka tl 125 mm profil CW+UW 75 desky 1xDFRIH2 12,5 a 1xDF 12,5 s izolací EI 90 Rw do 59 dB</t>
  </si>
  <si>
    <t>-883815687</t>
  </si>
  <si>
    <t>3,85*(1,1+2,15+1)</t>
  </si>
  <si>
    <t>763111525</t>
  </si>
  <si>
    <t>SDK příčka tl 175 mm profil CW+UW 100 desky 3xDF 12,5 s izolací EI 120 Rw do 64 dB</t>
  </si>
  <si>
    <t>-767062289</t>
  </si>
  <si>
    <t>"výkr.č.3" 3,85*(2,805+13,1+7,625+14,3)</t>
  </si>
  <si>
    <t>33</t>
  </si>
  <si>
    <t>763111624</t>
  </si>
  <si>
    <t>Montáž desek tl 2x12,5 mm SDK příčka oboustranně</t>
  </si>
  <si>
    <t>-1101480474</t>
  </si>
  <si>
    <t>"doplnění aku a požár. desek na stáv. příč. 125" 3,85*(1,06+0,75+3,82+1,45*2+1,625+10,148+4,55)</t>
  </si>
  <si>
    <t>34</t>
  </si>
  <si>
    <t>59591000</t>
  </si>
  <si>
    <t>deska SDK akustická protipožární impregnovaná DFH2 tl 12,5mm</t>
  </si>
  <si>
    <t>-1749868815</t>
  </si>
  <si>
    <t>95,684*4,2 'Přepočtené koeficientem množství</t>
  </si>
  <si>
    <t>35</t>
  </si>
  <si>
    <t>763121411</t>
  </si>
  <si>
    <t>SDK stěna předsazená tl 62,5 mm profil CW+UW 50 deska 1xA 12,5 bez izolace EI 15</t>
  </si>
  <si>
    <t>842226774</t>
  </si>
  <si>
    <t>3,85*(0,375*2+0,4)*2+3,75*0,75</t>
  </si>
  <si>
    <t>36</t>
  </si>
  <si>
    <t>763121415</t>
  </si>
  <si>
    <t>SDK stěna předsazená tl 112,5 mm profil CW+UW 100 deska 1xA 12,5 bez izolace EI 15</t>
  </si>
  <si>
    <t>-424868050</t>
  </si>
  <si>
    <t>"203e" 1,2*(0,65+0,325)</t>
  </si>
  <si>
    <t>"203d" 1,2*(1,2+1,14)</t>
  </si>
  <si>
    <t>37</t>
  </si>
  <si>
    <t>763121481</t>
  </si>
  <si>
    <t>SDK stěna předsazená tl 77,5 mm profil CW+UW 50 desky 2x akustická 12,5 s izolací EI 30 Rw do 28 dB</t>
  </si>
  <si>
    <t>717226523</t>
  </si>
  <si>
    <t>3,85*(3,3+1,1)</t>
  </si>
  <si>
    <t>38</t>
  </si>
  <si>
    <t>763121752</t>
  </si>
  <si>
    <t>Příplatek k SDK stěně předsazené za zakřivení do plynulého oblouku</t>
  </si>
  <si>
    <t>764099283</t>
  </si>
  <si>
    <t>1,625*3,85</t>
  </si>
  <si>
    <t>39</t>
  </si>
  <si>
    <t>763122404</t>
  </si>
  <si>
    <t>SDK stěna šachtová tl 65 mm profil CW+UW 50 desky 1xDF 15 s izolací EI 30</t>
  </si>
  <si>
    <t>-362056167</t>
  </si>
  <si>
    <t>"SDK kaslík (protipožární desky, červené) v příčce za zásuvkami 300 x 50 mm, 6 kusů " 0,4*6</t>
  </si>
  <si>
    <t>40</t>
  </si>
  <si>
    <t>763131411</t>
  </si>
  <si>
    <t>SDK podhled desky 1xA 12,5 bez izolace dvouvrstvá spodní kce profil CD+UD</t>
  </si>
  <si>
    <t>1795788864</t>
  </si>
  <si>
    <t>"recepce" 7</t>
  </si>
  <si>
    <t>41</t>
  </si>
  <si>
    <t>763131431</t>
  </si>
  <si>
    <t>SDK podhled deska 1xDF 12,5 bez izolace dvouvrstvá spodní kce profil CD+UD REI do 90</t>
  </si>
  <si>
    <t>-1350047096</t>
  </si>
  <si>
    <t>"SDK kaslík (protipožární desky, červené) pod stropem 0,2 x 0,2 x 25m" 0,6*25</t>
  </si>
  <si>
    <t>42</t>
  </si>
  <si>
    <t>763131491</t>
  </si>
  <si>
    <t>SDK podhled deska 1x akustická s izolací dvouvrstvá spodní kce profil CD+UD REI 90 Rw 60 dB</t>
  </si>
  <si>
    <t>-209521316</t>
  </si>
  <si>
    <t>"svislý odskok u schodiště a před okny" 150</t>
  </si>
  <si>
    <t>43</t>
  </si>
  <si>
    <t>763131831</t>
  </si>
  <si>
    <t>Demontáž SDK podhledu s jednovrstvou nosnou kcí z ocelových profilů opláštění jednoduché</t>
  </si>
  <si>
    <t>892166404</t>
  </si>
  <si>
    <t>164</t>
  </si>
  <si>
    <t>763132951</t>
  </si>
  <si>
    <t>Vyspravení SDK podhledu, podkroví pl přes 0,25 do 0,5 m2 deska 1xA 12,5</t>
  </si>
  <si>
    <t>-336386388</t>
  </si>
  <si>
    <t>"oprava stávajícího SDK podhledu (nové vedení kabelu EPS a pož. rozhlasu)"200</t>
  </si>
  <si>
    <t>"202c" 100</t>
  </si>
  <si>
    <t>45</t>
  </si>
  <si>
    <t>763431011</t>
  </si>
  <si>
    <t>Montáž minerálního podhledu s vyjímatelnými panely vel. do 0,36 m2 na zavěšený polozapuštěný rošt</t>
  </si>
  <si>
    <t>-324997367</t>
  </si>
  <si>
    <t>490</t>
  </si>
  <si>
    <t>46</t>
  </si>
  <si>
    <t>63126362</t>
  </si>
  <si>
    <t>panel akustický hygienický povrch porézní skelná tkanina hrana zatřená polozapuštěná αw=0,95 polozapuštěný rastr š 24mm bílý tl 15mm</t>
  </si>
  <si>
    <t>617288469</t>
  </si>
  <si>
    <t>47</t>
  </si>
  <si>
    <t>763431041</t>
  </si>
  <si>
    <t>Příplatek k montáži minerálního podhledu na zavěšený rošt za výšku zavěšení přes 0,5 do 1,0 m</t>
  </si>
  <si>
    <t>740219603</t>
  </si>
  <si>
    <t>48</t>
  </si>
  <si>
    <t>763431201</t>
  </si>
  <si>
    <t>Napojení minerálního podhledu na stěnu obvodovou lištou</t>
  </si>
  <si>
    <t>1256630621</t>
  </si>
  <si>
    <t>11,95+51,9+8,7+2,775</t>
  </si>
  <si>
    <t>49</t>
  </si>
  <si>
    <t>763181311</t>
  </si>
  <si>
    <t>Montáž jednokřídlové kovové zárubně do SDK příčky</t>
  </si>
  <si>
    <t>449782441</t>
  </si>
  <si>
    <t>50</t>
  </si>
  <si>
    <t>55331597</t>
  </si>
  <si>
    <t>zárubeň jednokřídlá ocelová pro sádrokartonové příčky tl stěny 110-150mm rozměru 1100/1970, 2100mm</t>
  </si>
  <si>
    <t>-1785746142</t>
  </si>
  <si>
    <t>"pro D11" 1</t>
  </si>
  <si>
    <t>51</t>
  </si>
  <si>
    <t>55331701</t>
  </si>
  <si>
    <t>zárubeň jednokřídlá ocelová pro sádrokartonové příčky tl stěny 160-200mm rozměru 900/1970, 2100mm</t>
  </si>
  <si>
    <t>-165630638</t>
  </si>
  <si>
    <t>"pro D8,D7" 1+1</t>
  </si>
  <si>
    <t>52</t>
  </si>
  <si>
    <t>55331431</t>
  </si>
  <si>
    <t>zárubeň jednokřídlá ocelová pro dodatečnou montáž tl stěny 75-100mm rozměru 700/1970, 2100mm</t>
  </si>
  <si>
    <t>-735053356</t>
  </si>
  <si>
    <t>"pro D5+D6" 1+1</t>
  </si>
  <si>
    <t>53</t>
  </si>
  <si>
    <t>55331432</t>
  </si>
  <si>
    <t>zárubeň jednokřídlá ocelová pro dodatečnou montáž tl stěny 75-100mm rozměru 800/1970, 2100mm</t>
  </si>
  <si>
    <t>-1699993366</t>
  </si>
  <si>
    <t>"pro D9 a D3" 1+1</t>
  </si>
  <si>
    <t>54</t>
  </si>
  <si>
    <t>55331435</t>
  </si>
  <si>
    <t>zárubeň jednokřídlá ocelová pro dodatečnou montáž tl stěny 110-150mm rozměru 600/1970, 2100mm</t>
  </si>
  <si>
    <t>1453475991</t>
  </si>
  <si>
    <t>"pro D4" 1</t>
  </si>
  <si>
    <t>55</t>
  </si>
  <si>
    <t>55331439</t>
  </si>
  <si>
    <t>zárubeň jednokřídlá ocelová pro dodatečnou montáž tl stěny 110-150mm rozměru 1100/1970, 2100mm</t>
  </si>
  <si>
    <t>-1095011625</t>
  </si>
  <si>
    <t>56</t>
  </si>
  <si>
    <t>998763301</t>
  </si>
  <si>
    <t>Přesun hmot tonážní pro sádrokartonové konstrukce v objektech v do 6 m</t>
  </si>
  <si>
    <t>-785781501</t>
  </si>
  <si>
    <t>766</t>
  </si>
  <si>
    <t>Konstrukce truhlářské</t>
  </si>
  <si>
    <t>57</t>
  </si>
  <si>
    <t>766660001</t>
  </si>
  <si>
    <t>Montáž dveřních křídel otvíravých jednokřídlových š do 0,8 m do ocelové zárubně</t>
  </si>
  <si>
    <t>-782113574</t>
  </si>
  <si>
    <t>58</t>
  </si>
  <si>
    <t>61161000</t>
  </si>
  <si>
    <t>dveře jednokřídlé voštinové povrch lakovaný plné 600x1970-2100mm</t>
  </si>
  <si>
    <t>-335364986</t>
  </si>
  <si>
    <t>59</t>
  </si>
  <si>
    <t>61161001</t>
  </si>
  <si>
    <t>dveře jednokřídlé voštinové povrch lakovaný plné 700x1970-2100mm</t>
  </si>
  <si>
    <t>-260465889</t>
  </si>
  <si>
    <t>60</t>
  </si>
  <si>
    <t>61161002</t>
  </si>
  <si>
    <t>dveře jednokřídlé voštinové povrch lakovaný plné 800x1970-2100mm</t>
  </si>
  <si>
    <t>-235504326</t>
  </si>
  <si>
    <t>1+1</t>
  </si>
  <si>
    <t>61</t>
  </si>
  <si>
    <t>766660002</t>
  </si>
  <si>
    <t>Montáž dveřních křídel otvíravých jednokřídlových š přes 0,8 m do ocelové zárubně</t>
  </si>
  <si>
    <t>-1862306851</t>
  </si>
  <si>
    <t>1+1+1 " dvě nové, jedny přesunuté"</t>
  </si>
  <si>
    <t>63</t>
  </si>
  <si>
    <t>61161003</t>
  </si>
  <si>
    <t>dveře jednokřídlé voštinové povrch lakovaný plné 900x1970-2100mm</t>
  </si>
  <si>
    <t>-1025638144</t>
  </si>
  <si>
    <t>1+1+1</t>
  </si>
  <si>
    <t>64</t>
  </si>
  <si>
    <t>766660031</t>
  </si>
  <si>
    <t>Montáž dveřních křídel otvíravých dvoukřídlových požárních do ocelové zárubně</t>
  </si>
  <si>
    <t>2023337865</t>
  </si>
  <si>
    <t>" pro D1 a D2" 2</t>
  </si>
  <si>
    <t>65</t>
  </si>
  <si>
    <t>SLD.0011253.URS</t>
  </si>
  <si>
    <t>dveře vnitřní požárně odolné, lakovaná MDF,odolnost EI (EW) 30 DP3, 2křídlové 145 x 197 cm</t>
  </si>
  <si>
    <t>1143029463</t>
  </si>
  <si>
    <t>"D 1 a 2- nové prosklené (z 1/3) dveře, 1450/2200, panikové kování/klika, zámek ; požární odolnost EI30 C,DP3 pro všechny " 2</t>
  </si>
  <si>
    <t>66</t>
  </si>
  <si>
    <t>766667_R1</t>
  </si>
  <si>
    <t>D12 - nové prosklené (z 1/3) dveře, 1800/2400,čtečka karet panikové kování/klika, zámek ,včetně zárubně, tl. stěny 125 mm; požární odolnost EI30 C,DP3 pro všechny komponenty dveří, nerez označení dveří;</t>
  </si>
  <si>
    <t>ks</t>
  </si>
  <si>
    <t>-416330161</t>
  </si>
  <si>
    <t>166</t>
  </si>
  <si>
    <t>766667R_03</t>
  </si>
  <si>
    <t>Provizorní staveništní oddělovací demontovatelná příčka</t>
  </si>
  <si>
    <t>27158558</t>
  </si>
  <si>
    <t>67</t>
  </si>
  <si>
    <t>766691914</t>
  </si>
  <si>
    <t>Vyvěšení nebo zavěšení dřevěných křídel dveří pl do 2 m2</t>
  </si>
  <si>
    <t>-167858932</t>
  </si>
  <si>
    <t>68</t>
  </si>
  <si>
    <t>766691915</t>
  </si>
  <si>
    <t>Vyvěšení nebo zavěšení dřevěných křídel dveří pl přes 2 m2</t>
  </si>
  <si>
    <t>-1788692117</t>
  </si>
  <si>
    <t>165</t>
  </si>
  <si>
    <t>766667R_02</t>
  </si>
  <si>
    <t xml:space="preserve">nový dubový, lakovaný parapet do recepce 30x 200 x oblouk </t>
  </si>
  <si>
    <t>-1999240674</t>
  </si>
  <si>
    <t>767</t>
  </si>
  <si>
    <t>Konstrukce zámečnické</t>
  </si>
  <si>
    <t>71</t>
  </si>
  <si>
    <t>767114155</t>
  </si>
  <si>
    <t>Montáž stěn a příček rámových zasklených vnitřních do betonu bez požární odolnosti plochy přes 15 m2, dveře budou osazeny čtečkou karet</t>
  </si>
  <si>
    <t>-1703414800</t>
  </si>
  <si>
    <t>8,7*2,98 "příčka X3"</t>
  </si>
  <si>
    <t>72</t>
  </si>
  <si>
    <t>553413641R_X3</t>
  </si>
  <si>
    <t>stěna rámová prosklená fixní Al komaxit dle RAL bez požární odolnosti čiré dvojsklo interiér, dveře budou osazeny čtečkou karet</t>
  </si>
  <si>
    <t>-1868070202</t>
  </si>
  <si>
    <t>73</t>
  </si>
  <si>
    <t>767154R_X5m</t>
  </si>
  <si>
    <t>Montáž mobilní příčky závěsné v do 3 m z posuvných panelů</t>
  </si>
  <si>
    <t>-505696735</t>
  </si>
  <si>
    <t xml:space="preserve">Poznámka k položce:
X5 jsou navrženy z posuvných panelů s horní vodící kolejnicí, se zasouvacím spodním akustickým těsněním a s magnetickými proužky pro vzájemné zasunutí panelů a vytvoření dělící stěny. Povrch panelů bude v dekoru dřeva (stejný jako nábytek). Ovládání manuální. V jedné ze stěn budou osazeny dveře.  
Tloušťka panelů 107 mm, vzduchová neprůzvučnost 38 dB, magnetické spojení, napojení modulů s viditelným AL profilem, posun modulů manuální, systémové řešení výrobce. 
</t>
  </si>
  <si>
    <t>2,98*(5,6+5,225+5,2)</t>
  </si>
  <si>
    <t>74</t>
  </si>
  <si>
    <t>59054802R-X5</t>
  </si>
  <si>
    <t>Dělící posuvné příčky X5 jsou navrženy z posuvných panelů s horní vodící kolejnicí, se zasouvacím spodním akustickým těsněním a s magnetickými proužky pro vzájemné zasunutí panelů a vytvoření dělící stěny. Povrch panelů bude v dekoru dřeva (stejný jako ná</t>
  </si>
  <si>
    <t>-1939530286</t>
  </si>
  <si>
    <t>75</t>
  </si>
  <si>
    <t>767810113</t>
  </si>
  <si>
    <t>Montáž mřížek větracích čtyřhranných průřezu přes 0,04 do 0,09 m2</t>
  </si>
  <si>
    <t>-881491005</t>
  </si>
  <si>
    <t>76</t>
  </si>
  <si>
    <t>55341425</t>
  </si>
  <si>
    <t>mřížka větrací nerezová se síťovinou 200x300mm</t>
  </si>
  <si>
    <t>1887008066</t>
  </si>
  <si>
    <t>77</t>
  </si>
  <si>
    <t>767995113</t>
  </si>
  <si>
    <t>Montáž atypických zámečnických konstrukcí hm přes 10 do 20 kg</t>
  </si>
  <si>
    <t>kg</t>
  </si>
  <si>
    <t>1200233934</t>
  </si>
  <si>
    <t>1,128+0,826+0,173</t>
  </si>
  <si>
    <t>78</t>
  </si>
  <si>
    <t>13010822</t>
  </si>
  <si>
    <t>ocel profilová jakost S235JR (11 375) průřez U (UPN) 160,pozinkovaná ocel</t>
  </si>
  <si>
    <t>-1885349884</t>
  </si>
  <si>
    <t>0,188*6</t>
  </si>
  <si>
    <t>"ztratné 10%" 1,128*0,1</t>
  </si>
  <si>
    <t>79</t>
  </si>
  <si>
    <t>13010746</t>
  </si>
  <si>
    <t>ocel profilová jakost S235JR (11 375) průřez IPE 140,pozinkovaná ocel</t>
  </si>
  <si>
    <t>-537710812</t>
  </si>
  <si>
    <t>0,129*8*0,8</t>
  </si>
  <si>
    <t>"ztratné 10%" 0,826*0,1</t>
  </si>
  <si>
    <t>80</t>
  </si>
  <si>
    <t>13611228</t>
  </si>
  <si>
    <t>plech ocelový hladký jakost S235JR tl 10mm tabule,pozinkovaná ocel</t>
  </si>
  <si>
    <t>484521113</t>
  </si>
  <si>
    <t>0,16*0,18*6</t>
  </si>
  <si>
    <t>"ztratné" 0,173*0,1</t>
  </si>
  <si>
    <t>81</t>
  </si>
  <si>
    <t>998767101</t>
  </si>
  <si>
    <t>Přesun hmot tonážní pro zámečnické konstrukce v objektech v do 6 m</t>
  </si>
  <si>
    <t>-750853645</t>
  </si>
  <si>
    <t>771</t>
  </si>
  <si>
    <t>Podlahy z dlaždic</t>
  </si>
  <si>
    <t>82</t>
  </si>
  <si>
    <t>771121011</t>
  </si>
  <si>
    <t>Nátěr penetrační na podlahu</t>
  </si>
  <si>
    <t>67921919</t>
  </si>
  <si>
    <t>615 " viz tab.míst. výkr.č.3"</t>
  </si>
  <si>
    <t>100"202c"</t>
  </si>
  <si>
    <t>83</t>
  </si>
  <si>
    <t>771151021</t>
  </si>
  <si>
    <t>Samonivelační stěrka podlah pevnosti 30 MPa tl 3 mm</t>
  </si>
  <si>
    <t>560406988</t>
  </si>
  <si>
    <t>615 " viz tab.míst. výkr.č.3,pro dlažby a koberce"</t>
  </si>
  <si>
    <t>84</t>
  </si>
  <si>
    <t>771161021</t>
  </si>
  <si>
    <t>Montáž profilu ukončujícího pro plynulý přechod (dlažby s kobercem apod.)</t>
  </si>
  <si>
    <t>1375564987</t>
  </si>
  <si>
    <t>"schody" 2,4</t>
  </si>
  <si>
    <t>"dveře" 0,9*3+1,45+0,8</t>
  </si>
  <si>
    <t>85</t>
  </si>
  <si>
    <t>771474112</t>
  </si>
  <si>
    <t>Montáž soklů z dlaždic keramických rovných lepených cementovým flexibilním lepidlem v přes 65 do 90 mm</t>
  </si>
  <si>
    <t>-1370005255</t>
  </si>
  <si>
    <t>"203g" (7,6+2,805)*2</t>
  </si>
  <si>
    <t>"203c" (2,35+2,805)*2</t>
  </si>
  <si>
    <t>"203d"((1,505+1,2)+1,2*2)*2</t>
  </si>
  <si>
    <t>"203e" (1,835+1,315)*2</t>
  </si>
  <si>
    <t>"202c"100</t>
  </si>
  <si>
    <t>86</t>
  </si>
  <si>
    <t>59761184</t>
  </si>
  <si>
    <t>sokl keramický mrazuvzdorný povrch hladký/matný tl do 10mm výšky přes 65 do 90mm</t>
  </si>
  <si>
    <t>-1683235031</t>
  </si>
  <si>
    <t>168,44*1,1 'Přepočtené koeficientem množství</t>
  </si>
  <si>
    <t>87</t>
  </si>
  <si>
    <t>771573910</t>
  </si>
  <si>
    <t>Výměna dlaždice keramické lepené velikosti přes 2 do 4 ks/m2</t>
  </si>
  <si>
    <t>369602566</t>
  </si>
  <si>
    <t>Poznámka k položce:
Doplnění po přemístěné příčce</t>
  </si>
  <si>
    <t>88</t>
  </si>
  <si>
    <t>59761179</t>
  </si>
  <si>
    <t>dlažba keramická nemrazuvzdorná do interiéru povrch hladký/matný tl do 10mm přes 2 do 4ks/m2</t>
  </si>
  <si>
    <t>2054497677</t>
  </si>
  <si>
    <t>24*0,5*0,5</t>
  </si>
  <si>
    <t>89</t>
  </si>
  <si>
    <t>771574413</t>
  </si>
  <si>
    <t>Montáž podlah keramických hladkých lepených cementovým flexibilním lepidlem přes 2 do 4 ks/m2</t>
  </si>
  <si>
    <t>-1889524901</t>
  </si>
  <si>
    <t>"203c" 6,5+ "203d"5,1+"203e"2,3+"203f"19,5+"203g"21,45</t>
  </si>
  <si>
    <t>90</t>
  </si>
  <si>
    <t>59761152</t>
  </si>
  <si>
    <t>dlažba keramická slinutá mrazuvzdorná do interiéru i exteriéru R10/A povrch hladký/matný tl do 10mm přes 2 do 4ks/m2</t>
  </si>
  <si>
    <t>-1894653203</t>
  </si>
  <si>
    <t>154,85*1,15 'Přepočtené koeficientem množství</t>
  </si>
  <si>
    <t>91</t>
  </si>
  <si>
    <t>771591112</t>
  </si>
  <si>
    <t>Izolace pod dlažbu nátěrem nebo stěrkou ve dvou vrstvách</t>
  </si>
  <si>
    <t>-56252037</t>
  </si>
  <si>
    <t>54,85</t>
  </si>
  <si>
    <t>92</t>
  </si>
  <si>
    <t>998771101</t>
  </si>
  <si>
    <t>Přesun hmot tonážní pro podlahy z dlaždic v objektech v do 6 m</t>
  </si>
  <si>
    <t>1303152962</t>
  </si>
  <si>
    <t>776</t>
  </si>
  <si>
    <t>Podlahy povlakové</t>
  </si>
  <si>
    <t>93</t>
  </si>
  <si>
    <t>776111112</t>
  </si>
  <si>
    <t>Broušení betonového podkladu povlakových podlah</t>
  </si>
  <si>
    <t>1194175082</t>
  </si>
  <si>
    <t>94</t>
  </si>
  <si>
    <t>776121112</t>
  </si>
  <si>
    <t>Vodou ředitelná penetrace savého podkladu povlakových podlah</t>
  </si>
  <si>
    <t>-1913461848</t>
  </si>
  <si>
    <t>542,2</t>
  </si>
  <si>
    <t>95</t>
  </si>
  <si>
    <t>776211111</t>
  </si>
  <si>
    <t>Lepení textilních pásů</t>
  </si>
  <si>
    <t>1656640709</t>
  </si>
  <si>
    <t>"203" 258</t>
  </si>
  <si>
    <t>"203a" 210</t>
  </si>
  <si>
    <t>"203b" 7</t>
  </si>
  <si>
    <t>"203h" 67,2</t>
  </si>
  <si>
    <t>96</t>
  </si>
  <si>
    <t>69751062R_01</t>
  </si>
  <si>
    <t>zátěžový vpichovaný koberec, vlákno 100% PP, hmotnost 750 g/m2,zátěž 33, útlum 19 dB, hořlavost Cfi-S1, Al rohová lišta po obvodě, odstín a vzor dle výběru    investora (vyvzorkovat)</t>
  </si>
  <si>
    <t>-1290125978</t>
  </si>
  <si>
    <t>542,2*1,1 'Přepočtené koeficientem množství</t>
  </si>
  <si>
    <t>97</t>
  </si>
  <si>
    <t>776421111</t>
  </si>
  <si>
    <t>Montáž obvodových lišt lepením</t>
  </si>
  <si>
    <t>510402971</t>
  </si>
  <si>
    <t>12,05+50,15+0,2*8*2+0,25+26,6+2,65+6,15+0,375*2+2,865+1,2+13,9+5,4+1,1+0,45*2+0,75*2+0,4*2+0,6*2+0,235*2+0,45*2+1*2+0,5*2+0,8*2+(0,4*2+0,775*2)*3</t>
  </si>
  <si>
    <t>2,551+2,875+2,375</t>
  </si>
  <si>
    <t>98</t>
  </si>
  <si>
    <t>19416005</t>
  </si>
  <si>
    <t>lišta ukončovací z eloxovaného hliníku 10mm</t>
  </si>
  <si>
    <t>-942414823</t>
  </si>
  <si>
    <t>151,486*1,02 'Přepočtené koeficientem množství</t>
  </si>
  <si>
    <t>99</t>
  </si>
  <si>
    <t>998776101</t>
  </si>
  <si>
    <t>Přesun hmot tonážní pro podlahy povlakové v objektech v do 6 m</t>
  </si>
  <si>
    <t>-1703446823</t>
  </si>
  <si>
    <t>781</t>
  </si>
  <si>
    <t>Dokončovací práce - obklady</t>
  </si>
  <si>
    <t>100</t>
  </si>
  <si>
    <t>781131112</t>
  </si>
  <si>
    <t>Izolace pod obklad nátěrem nebo stěrkou ve dvou vrstvách</t>
  </si>
  <si>
    <t>596945930</t>
  </si>
  <si>
    <t>94,14</t>
  </si>
  <si>
    <t>101</t>
  </si>
  <si>
    <t>781131264</t>
  </si>
  <si>
    <t>Izolace pod obklad těsnícími pásy mezi podlahou a stěnou</t>
  </si>
  <si>
    <t>1515388703</t>
  </si>
  <si>
    <t>58,39</t>
  </si>
  <si>
    <t>102</t>
  </si>
  <si>
    <t>781474111</t>
  </si>
  <si>
    <t>Montáž obkladů vnitřních keramických hladkých přes 6 do 9 ks/m2 lepených flexibilním lepidlem</t>
  </si>
  <si>
    <t>-1482841092</t>
  </si>
  <si>
    <t>"IB203" (6,15*2+3,165)*2+0,6*2*2+3,15*1,5+0,675*0,5*2+2,4*0,2</t>
  </si>
  <si>
    <t>"203e"(1,375+1,865)*2*2</t>
  </si>
  <si>
    <t>"203c"(2,825+2,35)*2*2+(1,2+1,505)*2*2+(1,265+1,345)*2*2</t>
  </si>
  <si>
    <t>103</t>
  </si>
  <si>
    <t>59761026</t>
  </si>
  <si>
    <t>obklad keramický hladký do 12ks/m2</t>
  </si>
  <si>
    <t>330782400</t>
  </si>
  <si>
    <t>104</t>
  </si>
  <si>
    <t>781492251</t>
  </si>
  <si>
    <t>Montáž profilů ukončovacích lepených flexibilním cementovým lepidlem</t>
  </si>
  <si>
    <t>318211735</t>
  </si>
  <si>
    <t>"IB203" (6,15*2+3,165)*2</t>
  </si>
  <si>
    <t>"203e"(1,375+1,865)*2</t>
  </si>
  <si>
    <t>"203c"(2,825+2,35)*2+(1,2+1,505)*2+(1,265+1,345)*2</t>
  </si>
  <si>
    <t>160</t>
  </si>
  <si>
    <t>19416010</t>
  </si>
  <si>
    <t>lišta ukončovací hliníková 8mm</t>
  </si>
  <si>
    <t>-1034624964</t>
  </si>
  <si>
    <t>106</t>
  </si>
  <si>
    <t>998781101</t>
  </si>
  <si>
    <t>Přesun hmot tonážní pro obklady keramické v objektech v do 6 m</t>
  </si>
  <si>
    <t>1641000751</t>
  </si>
  <si>
    <t>783</t>
  </si>
  <si>
    <t>Dokončovací práce - nátěry</t>
  </si>
  <si>
    <t>107</t>
  </si>
  <si>
    <t>783222111</t>
  </si>
  <si>
    <t>Lokální tmelení tesařských kcí přes 10 do 30 % pl akrylátovým tmelem</t>
  </si>
  <si>
    <t>-821456635</t>
  </si>
  <si>
    <t>"podium" 45,75</t>
  </si>
  <si>
    <t>161</t>
  </si>
  <si>
    <t>783813000</t>
  </si>
  <si>
    <t xml:space="preserve">Nátěr na stěnu pro promítání </t>
  </si>
  <si>
    <t>2041768647</t>
  </si>
  <si>
    <t>784</t>
  </si>
  <si>
    <t>Dokončovací práce - malby a tapety</t>
  </si>
  <si>
    <t>108</t>
  </si>
  <si>
    <t>784111011</t>
  </si>
  <si>
    <t>Obroušení podkladu omítnutého v místnostech v do 3,80 m</t>
  </si>
  <si>
    <t>168947466</t>
  </si>
  <si>
    <t>"203,203a,h" 12,05*1,25+2,85*3,65+1,8*(4,5+6*3+3+6+4,5)+(1,2*5+1,35+4,2)*3,65+0,6*3,65+2*2,4*1,5</t>
  </si>
  <si>
    <t>7,75*2,98</t>
  </si>
  <si>
    <t>"obroušení podkladu pro promítání" 6,4*2,8</t>
  </si>
  <si>
    <t>109</t>
  </si>
  <si>
    <t>784181101</t>
  </si>
  <si>
    <t>Základní akrylátová jednonásobná bezbarvá penetrace podkladu v místnostech v do 3,80 m</t>
  </si>
  <si>
    <t>1530599705</t>
  </si>
  <si>
    <t>648,151</t>
  </si>
  <si>
    <t>110</t>
  </si>
  <si>
    <t>784181109</t>
  </si>
  <si>
    <t>Základní akrylátová jednonásobná bezbarvá penetrace podkladu na schodišti podlaží v přes 3,80 do 5,00 m</t>
  </si>
  <si>
    <t>-1359085429</t>
  </si>
  <si>
    <t>111</t>
  </si>
  <si>
    <t>784221101</t>
  </si>
  <si>
    <t>Dvojnásobné bílé malby ze směsí za sucha dobře otěruvzdorných v místnostech do 3,80 m</t>
  </si>
  <si>
    <t>1332661205</t>
  </si>
  <si>
    <t>"sloupy 203" ((0,6+0,4)*2+(0,45+0,75)*2+(0,465+1)*2+(0,5+0,8)*2+(0,4+0,775)*2*3)*2,98</t>
  </si>
  <si>
    <t>(0,2*2*7+0,435*2)*3,65</t>
  </si>
  <si>
    <t>"203f"((3,165+6,15)*2+6,15+0,6*2)*2,98</t>
  </si>
  <si>
    <t>"203e"(1,3+1,835)*2*0,98</t>
  </si>
  <si>
    <t>"203g"(7,6+2,73)*2*0,98</t>
  </si>
  <si>
    <t>"203c"((2,805+2,35)*2+(1,2+1,2)*2+(1,2+1,48)*2+(1,265)*4)*0,98</t>
  </si>
  <si>
    <t>"203b"(2,375+2,875+0,7+1,2)*0,98+7</t>
  </si>
  <si>
    <t>"203,203a,h" 12,05*1,25+2,85*3,65+1,8*(4,5+6*3+3+6+4,5)+(1,2*5+1,35+4,2)*3,65+(3,3+1,1+0,6)*3,65+2*2,4*1,5+(51,1+2,65)*2,98</t>
  </si>
  <si>
    <t>"svislý sdk podhledu"3,85*(0,375*2+0,4)*2+3,75*0,75</t>
  </si>
  <si>
    <t>"sousední místnosti" 2,98*(14,3+0,475*4+2,01+2,26+3,9+1,15+1,5+10,43)</t>
  </si>
  <si>
    <t>112</t>
  </si>
  <si>
    <t>784221107</t>
  </si>
  <si>
    <t>Dvojnásobné bílé malby ze směsí za sucha dobře otěruvzdorných na schodišti do 3,80 m</t>
  </si>
  <si>
    <t>-449763317</t>
  </si>
  <si>
    <t>45+105</t>
  </si>
  <si>
    <t>786</t>
  </si>
  <si>
    <t>Dokončovací práce - čalounické úpravy</t>
  </si>
  <si>
    <t>114</t>
  </si>
  <si>
    <t>786614001</t>
  </si>
  <si>
    <t>Montáž venkovní rolety ovládané motorem plochy do 4 m2</t>
  </si>
  <si>
    <t>-1872468242</t>
  </si>
  <si>
    <t>"X4 2,4*1,5" 2</t>
  </si>
  <si>
    <t>115</t>
  </si>
  <si>
    <t>63128004</t>
  </si>
  <si>
    <t>roleta látková zipscreen systém box š 100mm ovládaná základním motorem včetně příslušenství plochy do 4,0m2</t>
  </si>
  <si>
    <t>-389051688</t>
  </si>
  <si>
    <t xml:space="preserve">Poznámka k položce:
Rolety jsou  navrženy pro uchycení do překladu okna stávajících okenních otvorů. Navíjecí mechanismus rolety je navržen přiznaný v kovovém provedení. Ovládání bude elektrické. Ovládání rolet bude centrální (včetně venkovních žaluzií a projektorů a pláten) pro velkou místnost IB203 a zvlášť pro malou místnost IB203h. Materiál bude použit screeenová látka, kterou neprochází světlo. </t>
  </si>
  <si>
    <t>3,6*2 'Přepočtené koeficientem množství</t>
  </si>
  <si>
    <t>116</t>
  </si>
  <si>
    <t>786614005</t>
  </si>
  <si>
    <t>Montáž venkovní rolety ovládané motorem plochy přes 6 m2</t>
  </si>
  <si>
    <t>2056075811</t>
  </si>
  <si>
    <t>"X4 12,05*2,4 jeden kus rozdělen na tři části" 3</t>
  </si>
  <si>
    <t>117</t>
  </si>
  <si>
    <t>63128009</t>
  </si>
  <si>
    <t>roleta látková zipscreen systém box š 100mm ovládaná základním motorem včetně příslušenství plochy do 12,0m2</t>
  </si>
  <si>
    <t>-2059517203</t>
  </si>
  <si>
    <t>"X4" 12,05*2,4</t>
  </si>
  <si>
    <t>118</t>
  </si>
  <si>
    <t>786623013</t>
  </si>
  <si>
    <t>Montáž venkovní žaluzie do okenního nebo dveřního otvoru na rám nebo do žaluziové schránky ovládané motorem pl přes 4 do 6 m2</t>
  </si>
  <si>
    <t>-20391071</t>
  </si>
  <si>
    <t>"X1 3*1,8" 1</t>
  </si>
  <si>
    <t>119</t>
  </si>
  <si>
    <t>55342531</t>
  </si>
  <si>
    <t>AL- žaluzie Z-90 ovládaná základním motorem včetně příslušenství plochy do 6,0m2</t>
  </si>
  <si>
    <t>-2080402944</t>
  </si>
  <si>
    <t>3*1,8</t>
  </si>
  <si>
    <t>120</t>
  </si>
  <si>
    <t>786623017</t>
  </si>
  <si>
    <t>Montáž venkovní žaluzie do okenního nebo dveřního otvoru na rám nebo do žaluziové schránky ovládané motorem pl přes 8 m2</t>
  </si>
  <si>
    <t>1560888221</t>
  </si>
  <si>
    <t>"X1 4,5*1,8 a 6*1,8" 2+6</t>
  </si>
  <si>
    <t>121</t>
  </si>
  <si>
    <t>55342534</t>
  </si>
  <si>
    <t>AL-žaluzie Z-90 ovládaná základním motorem včetně příslušenství plochy do 12,0m2</t>
  </si>
  <si>
    <t>70368063</t>
  </si>
  <si>
    <t>2*4,5*1,8</t>
  </si>
  <si>
    <t>6*6*1,8</t>
  </si>
  <si>
    <t>122</t>
  </si>
  <si>
    <t>786626R_01</t>
  </si>
  <si>
    <t>Demontáž žaluzie vnitřní - R položka</t>
  </si>
  <si>
    <t>-545763321</t>
  </si>
  <si>
    <t>2,4*1,5*5+4,5*2,4+6*1,5+3*1,8+6*1,8*4+11,95*2,4</t>
  </si>
  <si>
    <t>123</t>
  </si>
  <si>
    <t>998786101</t>
  </si>
  <si>
    <t>Přesun hmot tonážní pro stínění a čalounické úpravy v objektech v do 6 m</t>
  </si>
  <si>
    <t>1372840008</t>
  </si>
  <si>
    <t>OST</t>
  </si>
  <si>
    <t>Ostatní</t>
  </si>
  <si>
    <t>162</t>
  </si>
  <si>
    <t>OST101</t>
  </si>
  <si>
    <t>dpojení plochy stavby od elektro, vody a topení</t>
  </si>
  <si>
    <t>kpl</t>
  </si>
  <si>
    <t>512</t>
  </si>
  <si>
    <t>1979394669</t>
  </si>
  <si>
    <t>El. sil. - Elektro silnoproud</t>
  </si>
  <si>
    <t>7411 - Rozvaděč</t>
  </si>
  <si>
    <t xml:space="preserve">7412 -  Kabelové rozvody </t>
  </si>
  <si>
    <t>7413 -  Ostatní elektroinstalace</t>
  </si>
  <si>
    <t>7414 -  Osvětlovací tělesa</t>
  </si>
  <si>
    <t>7415 -  Ostatní</t>
  </si>
  <si>
    <t>7411</t>
  </si>
  <si>
    <t>Rozvaděč</t>
  </si>
  <si>
    <t>741101</t>
  </si>
  <si>
    <t>Nový RPM2.1  dle v.č. EL1</t>
  </si>
  <si>
    <t>741102</t>
  </si>
  <si>
    <t>Sběrnice  hlavního ochranného pospojování</t>
  </si>
  <si>
    <t>741103</t>
  </si>
  <si>
    <t>Podružné sběrnice  ochranného pospojování</t>
  </si>
  <si>
    <t>7412</t>
  </si>
  <si>
    <t xml:space="preserve"> Kabelové rozvody </t>
  </si>
  <si>
    <t>741201</t>
  </si>
  <si>
    <t>Kabel do Cu 3Bx95+50 ( B2ca,S1,d1) – nutno ověřit</t>
  </si>
  <si>
    <t>741202</t>
  </si>
  <si>
    <t>Kabel Cu 5Cx10 ( B2ca,S1,d1)</t>
  </si>
  <si>
    <t>741203</t>
  </si>
  <si>
    <t>Kabel Cu 5Cx6 ( B2ca,S1,d1)</t>
  </si>
  <si>
    <t>741204</t>
  </si>
  <si>
    <t>Kabel Cu 3Cx2,5 ( B2ca,S1,d1)</t>
  </si>
  <si>
    <t>741205</t>
  </si>
  <si>
    <t>Kabel Cu 5Cx1,5 ( B2ca,S1,d1)</t>
  </si>
  <si>
    <t>741206</t>
  </si>
  <si>
    <t>Kabel Cu 3Cx1,5 ( B2ca,S1,d1)</t>
  </si>
  <si>
    <t>741207</t>
  </si>
  <si>
    <t>Kabel Cu 3Ax1,5  ( B2ca,S1,d1)</t>
  </si>
  <si>
    <t>741208</t>
  </si>
  <si>
    <t>Kabel Cu 2Ax1,5 ( B2ca,S1,d1)</t>
  </si>
  <si>
    <t>741209</t>
  </si>
  <si>
    <t>Vodič CY 25mm</t>
  </si>
  <si>
    <t>741210</t>
  </si>
  <si>
    <t>Vodič CY 16mm</t>
  </si>
  <si>
    <t>741211</t>
  </si>
  <si>
    <t>Vodič CY 6mm</t>
  </si>
  <si>
    <t>741212</t>
  </si>
  <si>
    <t>Vodič CY 4mm</t>
  </si>
  <si>
    <t>741213</t>
  </si>
  <si>
    <t>Vodič CY 2,5mm</t>
  </si>
  <si>
    <t>741214</t>
  </si>
  <si>
    <t>Kabelová žlab „pozink. Plný 125/100“ (vč. Víka, spojovacích, koncových, rohových odbočných prvků)</t>
  </si>
  <si>
    <t>741215</t>
  </si>
  <si>
    <t>Kabelová žlab „pozink. Plný 125/50“ (vč. Víka, spojovacích, koncových, rohových odbočných prvků)</t>
  </si>
  <si>
    <t>741216</t>
  </si>
  <si>
    <t>Kabelová žlab „pozink. Plný 62/50“ (vč. Víka, spojovacích, koncových, rohových odbočných prvků)</t>
  </si>
  <si>
    <t>741217</t>
  </si>
  <si>
    <t>Trubka Js 29mm</t>
  </si>
  <si>
    <t>7413</t>
  </si>
  <si>
    <t xml:space="preserve"> Ostatní elektroinstalace</t>
  </si>
  <si>
    <t>741301</t>
  </si>
  <si>
    <t>Vypínač řazení 230V/10A, řazení 1, IP20 včetně přístrojové krabice</t>
  </si>
  <si>
    <t>741302</t>
  </si>
  <si>
    <t>Vypínač řazení 230V/10A, řazení 6, IP20 včetně přístrojové krabice</t>
  </si>
  <si>
    <t>44</t>
  </si>
  <si>
    <t>741303</t>
  </si>
  <si>
    <t>Vypínač řazení 230V/10A, bez aretace (tlačítkový), IP20 včetně přístrojové krabice</t>
  </si>
  <si>
    <t>741304</t>
  </si>
  <si>
    <t>Žaluziový ovladač včetně krabice</t>
  </si>
  <si>
    <t>741305</t>
  </si>
  <si>
    <t>Zásuvka 230V/16A, IP20 včetně přístrojové krabice</t>
  </si>
  <si>
    <t>741306</t>
  </si>
  <si>
    <t>Dvojzásuvka 230V/16A, IP20 včetně přístrojové krabice</t>
  </si>
  <si>
    <t>741307</t>
  </si>
  <si>
    <t>4x zásuvka 230V/16A + 2x volná pozice pro slaboproud umístěné v podlahové karbici</t>
  </si>
  <si>
    <t>741308</t>
  </si>
  <si>
    <t>Krabice odbočovací včetně věnečku a víka</t>
  </si>
  <si>
    <t>741309</t>
  </si>
  <si>
    <t>Připojení žaluzie</t>
  </si>
  <si>
    <t>741310</t>
  </si>
  <si>
    <t>Připojení promítacího plátna</t>
  </si>
  <si>
    <t>741311</t>
  </si>
  <si>
    <t>Připojení chladící jednotky</t>
  </si>
  <si>
    <t>62</t>
  </si>
  <si>
    <t>741312</t>
  </si>
  <si>
    <t>Připojení diaprojektoru</t>
  </si>
  <si>
    <t>741313</t>
  </si>
  <si>
    <t>nasmyčkování stávajícího napájecího kabelu  rozvaděče RPM2.1 (kabel ve svorkové skříni -nutno ověřit)</t>
  </si>
  <si>
    <t>741314</t>
  </si>
  <si>
    <t>Úprava stávající zásuvkové a světelné instalace dle v.č. EL2</t>
  </si>
  <si>
    <t>komplet</t>
  </si>
  <si>
    <t>7414</t>
  </si>
  <si>
    <t xml:space="preserve"> Osvětlovací tělesa</t>
  </si>
  <si>
    <t>741401</t>
  </si>
  <si>
    <t>Osvětlovací těleso typ A dle v.č. EL3 a knihy svítidel</t>
  </si>
  <si>
    <t>70</t>
  </si>
  <si>
    <t>741402</t>
  </si>
  <si>
    <t>Osvětlovací těleso typ A1 dle v.č. EL3 a knihy svítidel</t>
  </si>
  <si>
    <t>741403</t>
  </si>
  <si>
    <t>Osvětlovací těleso typ C dle v.č. EL3 a knihy svítidel</t>
  </si>
  <si>
    <t>741404</t>
  </si>
  <si>
    <t>Osvětlovací těleso typ D dle v.č. EL3 a knihy svítidel</t>
  </si>
  <si>
    <t>741405</t>
  </si>
  <si>
    <t>Osvětlovací těleso typ E dle v.č. EL3 a knihy svítidel</t>
  </si>
  <si>
    <t>741406</t>
  </si>
  <si>
    <t>Osvětlovací těleso typ KS dle v.č. EL3 a knihy svítidel</t>
  </si>
  <si>
    <t>741407</t>
  </si>
  <si>
    <t>Osvětlovací těleso typ N dle v.č.  D.1.4.2.3 a knihy svítidel</t>
  </si>
  <si>
    <t>741408</t>
  </si>
  <si>
    <t>Přepojení stávajícího osvětlovacího tělesa</t>
  </si>
  <si>
    <t>741409</t>
  </si>
  <si>
    <t>Připojení jednotek chlazení</t>
  </si>
  <si>
    <t>1614202593</t>
  </si>
  <si>
    <t>7415</t>
  </si>
  <si>
    <t xml:space="preserve"> Ostatní</t>
  </si>
  <si>
    <t>641500</t>
  </si>
  <si>
    <t>Vybourání stávajících kabelů a zařízení silnoproudé a slaboproudé elektroinstalace na ploše 615 m2 (kuchyně)</t>
  </si>
  <si>
    <t>-947642880</t>
  </si>
  <si>
    <t>741501</t>
  </si>
  <si>
    <t>Demontáž stávající elektroinstalace dotčených prostor 2.NP "202c"</t>
  </si>
  <si>
    <t>741502</t>
  </si>
  <si>
    <t>Demontáž stávajícího skříňového rozvaděče RPM2.1</t>
  </si>
  <si>
    <t>741503</t>
  </si>
  <si>
    <t>Revize nově instalované elektroinstalace</t>
  </si>
  <si>
    <t>EPS - EPS</t>
  </si>
  <si>
    <t xml:space="preserve">    749 - Elektromontáže - ostatní práce a konstrukce- EPS</t>
  </si>
  <si>
    <t xml:space="preserve">    7491 - EPS Demontáže</t>
  </si>
  <si>
    <t>749</t>
  </si>
  <si>
    <t>Elektromontáže - ostatní práce a konstrukce- EPS</t>
  </si>
  <si>
    <t>74901</t>
  </si>
  <si>
    <t>Kabel SHKFH-R B2ca s1d1a1 1x2x0,8</t>
  </si>
  <si>
    <t>74902</t>
  </si>
  <si>
    <t>Kabel SSKFH-V180 P30-R B2ca s1d1a1 2x2x0,8</t>
  </si>
  <si>
    <t>74903</t>
  </si>
  <si>
    <t>Kabelové příchytky včetně materiálu pro upevnění</t>
  </si>
  <si>
    <t>74904</t>
  </si>
  <si>
    <t>Požárně odolné normové kabelové příchytky včetně materiálu pro upevnění</t>
  </si>
  <si>
    <t>74905</t>
  </si>
  <si>
    <t>Demontáž automatického hlásiče včetně patice – určeno k opětné montáži</t>
  </si>
  <si>
    <t>74906</t>
  </si>
  <si>
    <t>Demontáž tlačítkového hlásiče  – určeno k opětné montáži</t>
  </si>
  <si>
    <t>74907</t>
  </si>
  <si>
    <t>Programování a oživení EPS vč. zkoušek</t>
  </si>
  <si>
    <t>74908</t>
  </si>
  <si>
    <t>Montáž EPS</t>
  </si>
  <si>
    <t>74909</t>
  </si>
  <si>
    <t>Demontáž stávajících rozvodů</t>
  </si>
  <si>
    <t>74910</t>
  </si>
  <si>
    <t>Drobný pomocný montážní a nosný materiál</t>
  </si>
  <si>
    <t>74911</t>
  </si>
  <si>
    <t>Revize</t>
  </si>
  <si>
    <t>74912</t>
  </si>
  <si>
    <t>Upravení stávajících rozvodů v místnosti 202c</t>
  </si>
  <si>
    <t>211455181</t>
  </si>
  <si>
    <t>7491</t>
  </si>
  <si>
    <t>EPS Demontáže</t>
  </si>
  <si>
    <t>949100</t>
  </si>
  <si>
    <t>demontáž stávající EPS a požárního rozhlasu, prvky budou uchovány, na ploše 615 m2</t>
  </si>
  <si>
    <t>1880346253</t>
  </si>
  <si>
    <t>El.slab - Elektro slaboproud</t>
  </si>
  <si>
    <t>7421 - datové rozvody</t>
  </si>
  <si>
    <t>7422 - evakuační rozhlas</t>
  </si>
  <si>
    <t>7421</t>
  </si>
  <si>
    <t>datové rozvody</t>
  </si>
  <si>
    <t>742110</t>
  </si>
  <si>
    <t>elektroinstalační trubka Ø16mm ohebná</t>
  </si>
  <si>
    <t>bm</t>
  </si>
  <si>
    <t>742111</t>
  </si>
  <si>
    <t>elektroinstalační trubka Ø25mm ohebná</t>
  </si>
  <si>
    <t>742112</t>
  </si>
  <si>
    <t>elektroinstalační trubka Ø32mm ohebná</t>
  </si>
  <si>
    <t>742113</t>
  </si>
  <si>
    <t>Krabice přístrojová pod omítku nebo do SDK</t>
  </si>
  <si>
    <t>742114</t>
  </si>
  <si>
    <t>Krabice přístrojová na povrch</t>
  </si>
  <si>
    <t>742115</t>
  </si>
  <si>
    <t>Modul RJ45 Cat.6a do podlahové krabice, stíněný, včetně držáku a montáže</t>
  </si>
  <si>
    <t>742116</t>
  </si>
  <si>
    <t>Elekroinstalační žlab 62,5x50, včetně víka a upevňovacích prvků</t>
  </si>
  <si>
    <t>742117</t>
  </si>
  <si>
    <t>Elekroinstalační žlab 125x50, včetně víka a upevňovacích prvků</t>
  </si>
  <si>
    <t>742118</t>
  </si>
  <si>
    <t>Elekroinstalační žlab 250x50, včetně víka a upevňovacích prvků</t>
  </si>
  <si>
    <t>742119</t>
  </si>
  <si>
    <t>skupinový držák kabelů</t>
  </si>
  <si>
    <t>742120</t>
  </si>
  <si>
    <t>drátěný žlab 30x100 mm</t>
  </si>
  <si>
    <t>742121</t>
  </si>
  <si>
    <t>Kabel čtyřpárový FTP, cat. 6a, včetně montáže do trubky nebo žlabu, třída reakce na oheň B2ca,s1,d1,a1</t>
  </si>
  <si>
    <t>742122</t>
  </si>
  <si>
    <t>rack 800x800 mm, otevřený</t>
  </si>
  <si>
    <t>742123</t>
  </si>
  <si>
    <t>přepojovací panel 24 portů RJ45, cat. 6a, stíněný - kompletní</t>
  </si>
  <si>
    <t>742124</t>
  </si>
  <si>
    <t>zásuvka 2xRJ45, cat 6a, stíněná, kompletní</t>
  </si>
  <si>
    <t>742125</t>
  </si>
  <si>
    <t>zásuvka 3xRJ45, cat 6a, stíněná, kompletní</t>
  </si>
  <si>
    <t>742126</t>
  </si>
  <si>
    <t>měření metalického portu včetně protokolu</t>
  </si>
  <si>
    <t>742127</t>
  </si>
  <si>
    <t>Kryt pro moduly pro montáž na zeď, výška 7U</t>
  </si>
  <si>
    <t>742128</t>
  </si>
  <si>
    <t>Modul pro 2 čtečky systému PRO4200</t>
  </si>
  <si>
    <t>742129</t>
  </si>
  <si>
    <t>Bezkontant.čtečka iCLASS SE s podporou Mobile Access (vč.Bluetoot)</t>
  </si>
  <si>
    <t>742130</t>
  </si>
  <si>
    <t>montáž přístupového systému včetně nastavení</t>
  </si>
  <si>
    <t>742131</t>
  </si>
  <si>
    <t>elektromechanický zámek, včetně kování</t>
  </si>
  <si>
    <t>742132</t>
  </si>
  <si>
    <t>systémový kabel k zámku</t>
  </si>
  <si>
    <t>742133</t>
  </si>
  <si>
    <t>kabelová převodka</t>
  </si>
  <si>
    <t>742134</t>
  </si>
  <si>
    <t>požární ucpávky</t>
  </si>
  <si>
    <t>742135</t>
  </si>
  <si>
    <t>drobný instalační materiál</t>
  </si>
  <si>
    <t>7422</t>
  </si>
  <si>
    <t>evakuační rozhlas</t>
  </si>
  <si>
    <t>742201</t>
  </si>
  <si>
    <t>demontáž stávajících rozvodů</t>
  </si>
  <si>
    <t>742202</t>
  </si>
  <si>
    <t>demontáž stávajících reproduktorů</t>
  </si>
  <si>
    <t>742203</t>
  </si>
  <si>
    <t>podhledový reproduktor Ø180 mm, 100V, 6/3/1,5 W, EN 54-24, včetně montáže</t>
  </si>
  <si>
    <t>742204</t>
  </si>
  <si>
    <t>nástěnný reproduktor, 100V, 6/3/1,5 W, EN 54-24, včetně montáže</t>
  </si>
  <si>
    <t>742205</t>
  </si>
  <si>
    <t>Kabel s Cu jádry 2x2,5, požární odolnost P-90, B2ca,s1d1, včetně montáže</t>
  </si>
  <si>
    <t>742206</t>
  </si>
  <si>
    <t>Příchytka kabelů jednostranná s požární odolností</t>
  </si>
  <si>
    <t>742207</t>
  </si>
  <si>
    <t>nastavení ústředny, měření srozumitelnosti</t>
  </si>
  <si>
    <t>VZT - VZT</t>
  </si>
  <si>
    <t xml:space="preserve">    7511 - Vzduchotechnika-demontáž</t>
  </si>
  <si>
    <t>71301</t>
  </si>
  <si>
    <t>Potrubní rozvody ve strojovně - 6 cm minerální plsti na trny  + obal Al folií,</t>
  </si>
  <si>
    <t>71302</t>
  </si>
  <si>
    <t>Potrubní rozvody nad podhledem větraných místností - 4 cm minerální plsti</t>
  </si>
  <si>
    <t>Poznámka k položce:
obal Al folií</t>
  </si>
  <si>
    <t>7511</t>
  </si>
  <si>
    <t>Vzduchotechnika-demontáž</t>
  </si>
  <si>
    <t>75110R_01</t>
  </si>
  <si>
    <t>Demontáž stávajících  vzduchotechnických zařízení  na ploše 615 m2</t>
  </si>
  <si>
    <t>-1318621661</t>
  </si>
  <si>
    <t>78301</t>
  </si>
  <si>
    <t>Nátěr vzt zařízení ve venkovním prostoru, ton určí architekt</t>
  </si>
  <si>
    <t>75127</t>
  </si>
  <si>
    <t>- 1x komplet Split systém s nástěnnou jednotkou vč M+R s el deskou pro připojení na M+R</t>
  </si>
  <si>
    <t>-1814485471</t>
  </si>
  <si>
    <t>75101</t>
  </si>
  <si>
    <t>Sestavná jednotka (filtrace, rekuperace, ohřev, chlazení, příslušenství)</t>
  </si>
  <si>
    <t>Poznámka k položce:
vybavená systémem M+R s kabelovým ovladačem a možností komunikace
s nadřazeným ystémem M+R
Qv=6000m3/h; P=2x2,4kW(400V; 4A); p=400Pa; Qt=12kW; Qch=20,4kW
specifikace viz tech. list</t>
  </si>
  <si>
    <t>75102</t>
  </si>
  <si>
    <t>Požární klapka hranatá 630x500, ovládání od EPS, konc. spinač, elektromagnet</t>
  </si>
  <si>
    <t>75103</t>
  </si>
  <si>
    <t>Kondenzační jednotka rozměrů 950x1380x330 vč řídící box dle přívodní teploty</t>
  </si>
  <si>
    <t>Poznámka k položce:
el deska pro připojení MaR, kabel ovladač
Qch=19kw; P=6,7kW (400V; 30A); R410A; ak tlak 55dB(A); trasa potrubí
chladiva 14m - vbe venkovním prostoru krýt plastovou lištou</t>
  </si>
  <si>
    <t>75104</t>
  </si>
  <si>
    <t>Žaluzie 630x1000</t>
  </si>
  <si>
    <t>75105</t>
  </si>
  <si>
    <t>Vložka tlumiče 200x620 s oběma plechy</t>
  </si>
  <si>
    <t>75106</t>
  </si>
  <si>
    <t>Talířový ventil odtahový Js 200</t>
  </si>
  <si>
    <t>75107</t>
  </si>
  <si>
    <t>Talířový ventil Js 160</t>
  </si>
  <si>
    <t>75108</t>
  </si>
  <si>
    <t>Talířový ventil přívodní Js 100</t>
  </si>
  <si>
    <t>75109</t>
  </si>
  <si>
    <t>Anemostat přívodní čtvercový, horizontální připojení, nastavení průtoku klapkou</t>
  </si>
  <si>
    <t>Poznámka k položce:
vel 600x48 (Qv=421-450m3/hod)</t>
  </si>
  <si>
    <t>75110</t>
  </si>
  <si>
    <t>Anemostat odtahový čtvercový, horizontální připojení, nastavení průtoku klapkou</t>
  </si>
  <si>
    <t>Poznámka k položce:
vel 600x48 (Qv=800-900m3/hod)</t>
  </si>
  <si>
    <t>75112</t>
  </si>
  <si>
    <t>Ohebné hliníkové potrubí s útlumem hluku Js 100</t>
  </si>
  <si>
    <t>75113</t>
  </si>
  <si>
    <t>Js 160</t>
  </si>
  <si>
    <t>75114</t>
  </si>
  <si>
    <t>Js 200</t>
  </si>
  <si>
    <t>75115</t>
  </si>
  <si>
    <t>Js 250</t>
  </si>
  <si>
    <t>75116</t>
  </si>
  <si>
    <t>Potrubí spiro vč tvar kusů Js 100</t>
  </si>
  <si>
    <t>75117</t>
  </si>
  <si>
    <t>75118</t>
  </si>
  <si>
    <t>75119</t>
  </si>
  <si>
    <t>75120</t>
  </si>
  <si>
    <t>Js 315</t>
  </si>
  <si>
    <t>75121</t>
  </si>
  <si>
    <t>Potrubí sk I z ocel pozink plechu vč tvar kusů; 30%v.s. obvod 3500/80%</t>
  </si>
  <si>
    <t>75122</t>
  </si>
  <si>
    <t>2630/40%</t>
  </si>
  <si>
    <t>75123</t>
  </si>
  <si>
    <t>1890/40%</t>
  </si>
  <si>
    <t>75124</t>
  </si>
  <si>
    <t>1500/40%</t>
  </si>
  <si>
    <t>75125</t>
  </si>
  <si>
    <t>Spojovací a těsnicí materiál</t>
  </si>
  <si>
    <t>75126</t>
  </si>
  <si>
    <t>Závěsy vč konzole pod venkovní split jednotku pol č 3</t>
  </si>
  <si>
    <t>75128</t>
  </si>
  <si>
    <t>986328768</t>
  </si>
  <si>
    <t>ost01</t>
  </si>
  <si>
    <t>Příprava ke komplexnímu vyzkoušení</t>
  </si>
  <si>
    <t>hod</t>
  </si>
  <si>
    <t>ost02</t>
  </si>
  <si>
    <t>Komplexní vyzkoušení</t>
  </si>
  <si>
    <t>ost03</t>
  </si>
  <si>
    <t>Zkušební provoz</t>
  </si>
  <si>
    <t>ost04</t>
  </si>
  <si>
    <t>Zaučení obsluhy</t>
  </si>
  <si>
    <t>ZTI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</si>
  <si>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</si>
  <si>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</si>
  <si>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</si>
  <si>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</si>
  <si>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</si>
  <si>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</si>
  <si>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721171905</t>
  </si>
  <si>
    <t>Potrubí z PP vsazení odbočky do hrdla DN 110</t>
  </si>
  <si>
    <t>588519410</t>
  </si>
  <si>
    <t>721173401</t>
  </si>
  <si>
    <t>Potrubí kanalizační z PVC SN 4 svodné DN 110</t>
  </si>
  <si>
    <t>-878836534</t>
  </si>
  <si>
    <t>721173723</t>
  </si>
  <si>
    <t>Potrubí kanalizační z PE připojovací DN 50</t>
  </si>
  <si>
    <t>1755902759</t>
  </si>
  <si>
    <t>721174041</t>
  </si>
  <si>
    <t>Potrubí kanalizační - hadička pro odvod kondenzátu</t>
  </si>
  <si>
    <t>282740101</t>
  </si>
  <si>
    <t>"hadička pro odvod kondenzátu" 20</t>
  </si>
  <si>
    <t>721194105</t>
  </si>
  <si>
    <t>Vyvedení a upevnění odpadních výpustek DN 50</t>
  </si>
  <si>
    <t>-35593779</t>
  </si>
  <si>
    <t>721274121</t>
  </si>
  <si>
    <t>Přivzdušňovací ventil vnitřní odpadních potrubí DN od 32 do 50</t>
  </si>
  <si>
    <t>-1206654450</t>
  </si>
  <si>
    <t>998721101</t>
  </si>
  <si>
    <t>Přesun hmot tonážní pro vnitřní kanalizace v objektech v do 6 m</t>
  </si>
  <si>
    <t>-1863911257</t>
  </si>
  <si>
    <t>722</t>
  </si>
  <si>
    <t>Zdravotechnika - vnitřní vodovod</t>
  </si>
  <si>
    <t>722171932</t>
  </si>
  <si>
    <t>Potrubí plastové výměna trub nebo tvarovek D přes 16 do 20 mm</t>
  </si>
  <si>
    <t>-815214640</t>
  </si>
  <si>
    <t>"vysazení odbočky" 2</t>
  </si>
  <si>
    <t>722171933</t>
  </si>
  <si>
    <t>Potrubí plastové výměna trub nebo tvarovek D přes 20 do 25 mm</t>
  </si>
  <si>
    <t>-288573736</t>
  </si>
  <si>
    <t>"vysazení odbočky" 3</t>
  </si>
  <si>
    <t>722174002</t>
  </si>
  <si>
    <t>Potrubí vodovodní plastové PPR svar polyfúze PN 16 D 20x2,8 mm</t>
  </si>
  <si>
    <t>1950601392</t>
  </si>
  <si>
    <t>722174003</t>
  </si>
  <si>
    <t>Potrubí vodovodní plastové PPR svar polyfúze PN 16 D 25x3,5 mm</t>
  </si>
  <si>
    <t>1168942792</t>
  </si>
  <si>
    <t>722179191</t>
  </si>
  <si>
    <t>Příplatek k rozvodu vody z plastů za malý rozsah prací na zakázce do 20 m</t>
  </si>
  <si>
    <t>soubor</t>
  </si>
  <si>
    <t>1482657540</t>
  </si>
  <si>
    <t>722181231</t>
  </si>
  <si>
    <t>Ochrana vodovodního potrubí přilepenými termoizolačními trubicemi z PE tl přes 9 do 13 mm DN do 22 mm</t>
  </si>
  <si>
    <t>-1277023586</t>
  </si>
  <si>
    <t>722181232</t>
  </si>
  <si>
    <t>Ochrana vodovodního potrubí přilepenými termoizolačními trubicemi z PE tl přes 9 do 13 mm DN přes 22 do 45 mm</t>
  </si>
  <si>
    <t>-2019652677</t>
  </si>
  <si>
    <t>722181252</t>
  </si>
  <si>
    <t>Ochrana vodovodního potrubí přilepenými termoizolačními trubicemi z PE tl přes 20 do 25 mm DN přes 22 do 45 mm</t>
  </si>
  <si>
    <t>1719787815</t>
  </si>
  <si>
    <t>722220111</t>
  </si>
  <si>
    <t>Nástěnka pro výtokový ventil G 1/2" s jedním závitem</t>
  </si>
  <si>
    <t>142625760</t>
  </si>
  <si>
    <t>722220112</t>
  </si>
  <si>
    <t>Nástěnka pro výtokový ventil G 3/4" s jedním závitem</t>
  </si>
  <si>
    <t>223247823</t>
  </si>
  <si>
    <t>722240102</t>
  </si>
  <si>
    <t>Ventily plastové PPR přímé DN 25</t>
  </si>
  <si>
    <t>-1726663680</t>
  </si>
  <si>
    <t>998722101</t>
  </si>
  <si>
    <t>Přesun hmot tonážní pro vnitřní vodovod v objektech v do 6 m</t>
  </si>
  <si>
    <t>163062649</t>
  </si>
  <si>
    <t>725</t>
  </si>
  <si>
    <t>Zdravotechnika - zařizovací předměty</t>
  </si>
  <si>
    <t>725112022</t>
  </si>
  <si>
    <t>Klozet keramický závěsný na nosné stěny s hlubokým splachováním odpad vodorovný</t>
  </si>
  <si>
    <t>1172770233</t>
  </si>
  <si>
    <t>725211701</t>
  </si>
  <si>
    <t>Umývátko keramické bílé stěnové šířky 400 mm připevněné na stěnu šrouby</t>
  </si>
  <si>
    <t>829914066</t>
  </si>
  <si>
    <t>725331111</t>
  </si>
  <si>
    <t>Výlevka bez výtokových armatur keramická se sklopnou plastovou mřížkou 500 mm</t>
  </si>
  <si>
    <t>-779314460</t>
  </si>
  <si>
    <t>725813111</t>
  </si>
  <si>
    <t>Ventil rohový bez připojovací trubičky nebo flexi hadičky G 1/2"</t>
  </si>
  <si>
    <t>567081512</t>
  </si>
  <si>
    <t>725813112</t>
  </si>
  <si>
    <t>Ventil rohový  G 3/4" nerez</t>
  </si>
  <si>
    <t>-620326621</t>
  </si>
  <si>
    <t>725821311</t>
  </si>
  <si>
    <t>Baterie dřezová nástěnná páková s otáčivým kulatým ústím a délkou ramínka 200 mm</t>
  </si>
  <si>
    <t>1761316988</t>
  </si>
  <si>
    <t>725821325</t>
  </si>
  <si>
    <t>Baterie dřezová stojánková páková s otáčivým kulatým ústím a délkou ramínka 220 mm</t>
  </si>
  <si>
    <t>-1167524904</t>
  </si>
  <si>
    <t>725822611</t>
  </si>
  <si>
    <t>Baterie umyvadlová stojánková páková bez výpusti</t>
  </si>
  <si>
    <t>726595121</t>
  </si>
  <si>
    <t>725869101</t>
  </si>
  <si>
    <t>Montáž zápachových uzávěrek umyvadlových do DN 40</t>
  </si>
  <si>
    <t>1619929685</t>
  </si>
  <si>
    <t>55162001</t>
  </si>
  <si>
    <t>uzávěrka zápachová umyvadlová s celokovovým kulatým designem DN 32</t>
  </si>
  <si>
    <t>1554724718</t>
  </si>
  <si>
    <t>726</t>
  </si>
  <si>
    <t>Zdravotechnika - předstěnové instalace</t>
  </si>
  <si>
    <t>726131001</t>
  </si>
  <si>
    <t>Instalační předstěna pro umyvadlo do v 1120 mm se stojánkovou baterií do lehkých stěn s kovovou kcí</t>
  </si>
  <si>
    <t>1104100966</t>
  </si>
  <si>
    <t>726131041</t>
  </si>
  <si>
    <t>Instalační předstěna pro klozet závěsný v 1120 mm s ovládáním zepředu do lehkých stěn s kovovou kcí</t>
  </si>
  <si>
    <t>-2139920968</t>
  </si>
  <si>
    <t>998726111</t>
  </si>
  <si>
    <t>Přesun hmot tonážní pro instalační prefabrikáty v objektech v do 6 m</t>
  </si>
  <si>
    <t>-650807727</t>
  </si>
  <si>
    <t>781493611</t>
  </si>
  <si>
    <t>Montáž vanových plastových dvířek s rámem lepených</t>
  </si>
  <si>
    <t>888093166</t>
  </si>
  <si>
    <t>56245723</t>
  </si>
  <si>
    <t>dvířka vanová bílá 200x250mm</t>
  </si>
  <si>
    <t>702794636</t>
  </si>
  <si>
    <t>ÚT - Ústřední topení</t>
  </si>
  <si>
    <t xml:space="preserve">    735 - Ústřední vytápění - otopná tělesa</t>
  </si>
  <si>
    <t>735</t>
  </si>
  <si>
    <t>Ústřední vytápění - otopná tělesa</t>
  </si>
  <si>
    <t>73510R_01</t>
  </si>
  <si>
    <t>napojení VZT jednotky na ostrou vodu ze stávající strojovny VZT v 1.np,délka trasy 50 m, trubky uhlíková ocel, izolované, průměr dle VZT jednotky</t>
  </si>
  <si>
    <t>1387465795</t>
  </si>
  <si>
    <t>735111810</t>
  </si>
  <si>
    <t>Demontáž otopného tělesa litinového článkového</t>
  </si>
  <si>
    <t>-1628343176</t>
  </si>
  <si>
    <t>735151197</t>
  </si>
  <si>
    <t>Otopné těleso panelové jednodeskové bez přídavné přestupní plochy výška/délka 900/1000 mm výkon 875 W</t>
  </si>
  <si>
    <t>1810329426</t>
  </si>
  <si>
    <t>735151199</t>
  </si>
  <si>
    <t>Otopné těleso panelové jednodeskové bez přídavné přestupní plochy výška/délka 900/1200 mm výkon 1050W</t>
  </si>
  <si>
    <t>267607288</t>
  </si>
  <si>
    <t>735151301</t>
  </si>
  <si>
    <t>Otopné těleso panelové jednodeskové 1 přídavná přestupní plocha výška/délka 900/1600 mm výkon 2230 W</t>
  </si>
  <si>
    <t>-246206094</t>
  </si>
  <si>
    <t>735151821</t>
  </si>
  <si>
    <t>Demontáž otopného tělesa panelového dvouřadého dl do 1500 mm</t>
  </si>
  <si>
    <t>614648401</t>
  </si>
  <si>
    <t>735191902</t>
  </si>
  <si>
    <t>Vyzkoušení otopných těles litinových po opravě tlakem</t>
  </si>
  <si>
    <t>1216525699</t>
  </si>
  <si>
    <t>735191904</t>
  </si>
  <si>
    <t>Vyčištění otopných těles litinových proplachem vodou</t>
  </si>
  <si>
    <t>-1418634410</t>
  </si>
  <si>
    <t>735191905</t>
  </si>
  <si>
    <t>Odvzdušnění otopných těles</t>
  </si>
  <si>
    <t>1228080553</t>
  </si>
  <si>
    <t>18+3</t>
  </si>
  <si>
    <t>735191910</t>
  </si>
  <si>
    <t>Napuštění vody do otopných těles</t>
  </si>
  <si>
    <t>-1725862835</t>
  </si>
  <si>
    <t>83,7 "litina"</t>
  </si>
  <si>
    <t>0,9*(1+1,2+1,6) " ocel desk"</t>
  </si>
  <si>
    <t>735192911</t>
  </si>
  <si>
    <t>Zpětná montáž otopných těles článkových litinových</t>
  </si>
  <si>
    <t>-572234435</t>
  </si>
  <si>
    <t>783606821</t>
  </si>
  <si>
    <t>Odstranění nátěrů z litinových otopných těles obroušením   ( opískováním)</t>
  </si>
  <si>
    <t>1811767753</t>
  </si>
  <si>
    <t>18*15*0,31 " plocha článku 0,31m2, 18 kusů po 15 článcích"</t>
  </si>
  <si>
    <t>783614141</t>
  </si>
  <si>
    <t>Základní jednonásobný syntetický nátěr litinových otopných těles</t>
  </si>
  <si>
    <t>1243105160</t>
  </si>
  <si>
    <t>83,7</t>
  </si>
  <si>
    <t>783617141</t>
  </si>
  <si>
    <t>Krycí jednonásobný syntetický nátěr litinových otopných těles</t>
  </si>
  <si>
    <t>-381373895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</si>
  <si>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</si>
  <si>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</si>
  <si>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</si>
  <si>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</si>
  <si>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</si>
  <si>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</si>
  <si>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</si>
  <si>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</si>
  <si>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1024</t>
  </si>
  <si>
    <t>-1415659054</t>
  </si>
  <si>
    <t>7418100003</t>
  </si>
  <si>
    <t>protokol o měření umělého osvětlení</t>
  </si>
  <si>
    <t>1420446989</t>
  </si>
  <si>
    <t>74181001</t>
  </si>
  <si>
    <t>revize stávajících hydrantů</t>
  </si>
  <si>
    <t>-818008444</t>
  </si>
  <si>
    <t>74181002</t>
  </si>
  <si>
    <t>zpráva o slyšitelnosti evakuačního rozhlasu</t>
  </si>
  <si>
    <t>-1372343379</t>
  </si>
  <si>
    <t>VRN3</t>
  </si>
  <si>
    <t>Zařízení staveniště</t>
  </si>
  <si>
    <t>030001000</t>
  </si>
  <si>
    <t>%</t>
  </si>
  <si>
    <t>1285885365</t>
  </si>
  <si>
    <t>VRN7</t>
  </si>
  <si>
    <t>Provozní vlivy</t>
  </si>
  <si>
    <t>070001000</t>
  </si>
  <si>
    <t>-1369276861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</si>
</sst>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36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1938/4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úprava a změna využití- modulární učebna IB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Areál Vysoké školy ekonomické v Praze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21. 7. 2023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VŠE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35</v>
      </c>
      <c r="AJ90" s="39"/>
      <c r="AK90" s="39"/>
      <c r="AL90" s="39"/>
      <c r="AM90" s="79" t="str">
        <f>IF(E20="","",E20)</f>
        <v>Ing. Milan Dušek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ROUND(SUM(AG95:AG102),2)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ROUND(SUM(AS95:AS102),2)</f>
        <v>0</v>
      </c>
      <c r="AT94" s="113">
        <f>ROUND(SUM(AV94:AW94),2)</f>
        <v>0</v>
      </c>
      <c r="AU94" s="114">
        <f>ROUND(SUM(AU95:AU102),5)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ROUND(SUM(AZ95:AZ102),2)</f>
        <v>0</v>
      </c>
      <c r="BA94" s="113">
        <f>ROUND(SUM(BA95:BA102),2)</f>
        <v>0</v>
      </c>
      <c r="BB94" s="113">
        <f>ROUND(SUM(BB95:BB102),2)</f>
        <v>0</v>
      </c>
      <c r="BC94" s="113">
        <f>ROUND(SUM(BC95:BC102),2)</f>
        <v>0</v>
      </c>
      <c r="BD94" s="115">
        <f>ROUND(SUM(BD95:BD102),2)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16.5" customHeight="1">
      <c r="A95" s="118" t="s">
        <v>83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'1938-4 - Stavebně archite...'!J30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'1938-4 - Stavebně archite...'!P137</f>
        <v>0</v>
      </c>
      <c r="AV95" s="127">
        <f>'1938-4 - Stavebně archite...'!J33</f>
        <v>0</v>
      </c>
      <c r="AW95" s="127">
        <f>'1938-4 - Stavebně archite...'!J34</f>
        <v>0</v>
      </c>
      <c r="AX95" s="127">
        <f>'1938-4 - Stavebně archite...'!J35</f>
        <v>0</v>
      </c>
      <c r="AY95" s="127">
        <f>'1938-4 - Stavebně archite...'!J36</f>
        <v>0</v>
      </c>
      <c r="AZ95" s="127">
        <f>'1938-4 - Stavebně archite...'!F33</f>
        <v>0</v>
      </c>
      <c r="BA95" s="127">
        <f>'1938-4 - Stavebně archite...'!F34</f>
        <v>0</v>
      </c>
      <c r="BB95" s="127">
        <f>'1938-4 - Stavebně archite...'!F35</f>
        <v>0</v>
      </c>
      <c r="BC95" s="127">
        <f>'1938-4 - Stavebně archite...'!F36</f>
        <v>0</v>
      </c>
      <c r="BD95" s="129">
        <f>'1938-4 - Stavebně archite...'!F37</f>
        <v>0</v>
      </c>
      <c r="BE95" s="7"/>
      <c r="BT95" s="130" t="s">
        <v>86</v>
      </c>
      <c r="BV95" s="130" t="s">
        <v>81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 spans="1:91" s="7" customFormat="1" ht="16.5" customHeight="1">
      <c r="A96" s="118" t="s">
        <v>83</v>
      </c>
      <c r="B96" s="119"/>
      <c r="C96" s="120"/>
      <c r="D96" s="121" t="s">
        <v>89</v>
      </c>
      <c r="E96" s="121"/>
      <c r="F96" s="121"/>
      <c r="G96" s="121"/>
      <c r="H96" s="121"/>
      <c r="I96" s="122"/>
      <c r="J96" s="121" t="s">
        <v>90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'El. sil. - Elektro silnop...'!J30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85</v>
      </c>
      <c r="AR96" s="125"/>
      <c r="AS96" s="126">
        <v>0</v>
      </c>
      <c r="AT96" s="127">
        <f>ROUND(SUM(AV96:AW96),2)</f>
        <v>0</v>
      </c>
      <c r="AU96" s="128">
        <f>'El. sil. - Elektro silnop...'!P121</f>
        <v>0</v>
      </c>
      <c r="AV96" s="127">
        <f>'El. sil. - Elektro silnop...'!J33</f>
        <v>0</v>
      </c>
      <c r="AW96" s="127">
        <f>'El. sil. - Elektro silnop...'!J34</f>
        <v>0</v>
      </c>
      <c r="AX96" s="127">
        <f>'El. sil. - Elektro silnop...'!J35</f>
        <v>0</v>
      </c>
      <c r="AY96" s="127">
        <f>'El. sil. - Elektro silnop...'!J36</f>
        <v>0</v>
      </c>
      <c r="AZ96" s="127">
        <f>'El. sil. - Elektro silnop...'!F33</f>
        <v>0</v>
      </c>
      <c r="BA96" s="127">
        <f>'El. sil. - Elektro silnop...'!F34</f>
        <v>0</v>
      </c>
      <c r="BB96" s="127">
        <f>'El. sil. - Elektro silnop...'!F35</f>
        <v>0</v>
      </c>
      <c r="BC96" s="127">
        <f>'El. sil. - Elektro silnop...'!F36</f>
        <v>0</v>
      </c>
      <c r="BD96" s="129">
        <f>'El. sil. - Elektro silnop...'!F37</f>
        <v>0</v>
      </c>
      <c r="BE96" s="7"/>
      <c r="BT96" s="130" t="s">
        <v>86</v>
      </c>
      <c r="BV96" s="130" t="s">
        <v>81</v>
      </c>
      <c r="BW96" s="130" t="s">
        <v>91</v>
      </c>
      <c r="BX96" s="130" t="s">
        <v>5</v>
      </c>
      <c r="CL96" s="130" t="s">
        <v>1</v>
      </c>
      <c r="CM96" s="130" t="s">
        <v>88</v>
      </c>
    </row>
    <row r="97" spans="1:91" s="7" customFormat="1" ht="16.5" customHeight="1">
      <c r="A97" s="118" t="s">
        <v>83</v>
      </c>
      <c r="B97" s="119"/>
      <c r="C97" s="120"/>
      <c r="D97" s="121" t="s">
        <v>92</v>
      </c>
      <c r="E97" s="121"/>
      <c r="F97" s="121"/>
      <c r="G97" s="121"/>
      <c r="H97" s="121"/>
      <c r="I97" s="122"/>
      <c r="J97" s="121" t="s">
        <v>92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'EPS - EPS'!J30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85</v>
      </c>
      <c r="AR97" s="125"/>
      <c r="AS97" s="126">
        <v>0</v>
      </c>
      <c r="AT97" s="127">
        <f>ROUND(SUM(AV97:AW97),2)</f>
        <v>0</v>
      </c>
      <c r="AU97" s="128">
        <f>'EPS - EPS'!P119</f>
        <v>0</v>
      </c>
      <c r="AV97" s="127">
        <f>'EPS - EPS'!J33</f>
        <v>0</v>
      </c>
      <c r="AW97" s="127">
        <f>'EPS - EPS'!J34</f>
        <v>0</v>
      </c>
      <c r="AX97" s="127">
        <f>'EPS - EPS'!J35</f>
        <v>0</v>
      </c>
      <c r="AY97" s="127">
        <f>'EPS - EPS'!J36</f>
        <v>0</v>
      </c>
      <c r="AZ97" s="127">
        <f>'EPS - EPS'!F33</f>
        <v>0</v>
      </c>
      <c r="BA97" s="127">
        <f>'EPS - EPS'!F34</f>
        <v>0</v>
      </c>
      <c r="BB97" s="127">
        <f>'EPS - EPS'!F35</f>
        <v>0</v>
      </c>
      <c r="BC97" s="127">
        <f>'EPS - EPS'!F36</f>
        <v>0</v>
      </c>
      <c r="BD97" s="129">
        <f>'EPS - EPS'!F37</f>
        <v>0</v>
      </c>
      <c r="BE97" s="7"/>
      <c r="BT97" s="130" t="s">
        <v>86</v>
      </c>
      <c r="BV97" s="130" t="s">
        <v>81</v>
      </c>
      <c r="BW97" s="130" t="s">
        <v>93</v>
      </c>
      <c r="BX97" s="130" t="s">
        <v>5</v>
      </c>
      <c r="CL97" s="130" t="s">
        <v>1</v>
      </c>
      <c r="CM97" s="130" t="s">
        <v>88</v>
      </c>
    </row>
    <row r="98" spans="1:91" s="7" customFormat="1" ht="16.5" customHeight="1">
      <c r="A98" s="118" t="s">
        <v>83</v>
      </c>
      <c r="B98" s="119"/>
      <c r="C98" s="120"/>
      <c r="D98" s="121" t="s">
        <v>94</v>
      </c>
      <c r="E98" s="121"/>
      <c r="F98" s="121"/>
      <c r="G98" s="121"/>
      <c r="H98" s="121"/>
      <c r="I98" s="122"/>
      <c r="J98" s="121" t="s">
        <v>95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'El.slab - Elektro slaboproud'!J30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85</v>
      </c>
      <c r="AR98" s="125"/>
      <c r="AS98" s="126">
        <v>0</v>
      </c>
      <c r="AT98" s="127">
        <f>ROUND(SUM(AV98:AW98),2)</f>
        <v>0</v>
      </c>
      <c r="AU98" s="128">
        <f>'El.slab - Elektro slaboproud'!P118</f>
        <v>0</v>
      </c>
      <c r="AV98" s="127">
        <f>'El.slab - Elektro slaboproud'!J33</f>
        <v>0</v>
      </c>
      <c r="AW98" s="127">
        <f>'El.slab - Elektro slaboproud'!J34</f>
        <v>0</v>
      </c>
      <c r="AX98" s="127">
        <f>'El.slab - Elektro slaboproud'!J35</f>
        <v>0</v>
      </c>
      <c r="AY98" s="127">
        <f>'El.slab - Elektro slaboproud'!J36</f>
        <v>0</v>
      </c>
      <c r="AZ98" s="127">
        <f>'El.slab - Elektro slaboproud'!F33</f>
        <v>0</v>
      </c>
      <c r="BA98" s="127">
        <f>'El.slab - Elektro slaboproud'!F34</f>
        <v>0</v>
      </c>
      <c r="BB98" s="127">
        <f>'El.slab - Elektro slaboproud'!F35</f>
        <v>0</v>
      </c>
      <c r="BC98" s="127">
        <f>'El.slab - Elektro slaboproud'!F36</f>
        <v>0</v>
      </c>
      <c r="BD98" s="129">
        <f>'El.slab - Elektro slaboproud'!F37</f>
        <v>0</v>
      </c>
      <c r="BE98" s="7"/>
      <c r="BT98" s="130" t="s">
        <v>86</v>
      </c>
      <c r="BV98" s="130" t="s">
        <v>81</v>
      </c>
      <c r="BW98" s="130" t="s">
        <v>96</v>
      </c>
      <c r="BX98" s="130" t="s">
        <v>5</v>
      </c>
      <c r="CL98" s="130" t="s">
        <v>1</v>
      </c>
      <c r="CM98" s="130" t="s">
        <v>88</v>
      </c>
    </row>
    <row r="99" spans="1:91" s="7" customFormat="1" ht="16.5" customHeight="1">
      <c r="A99" s="118" t="s">
        <v>83</v>
      </c>
      <c r="B99" s="119"/>
      <c r="C99" s="120"/>
      <c r="D99" s="121" t="s">
        <v>97</v>
      </c>
      <c r="E99" s="121"/>
      <c r="F99" s="121"/>
      <c r="G99" s="121"/>
      <c r="H99" s="121"/>
      <c r="I99" s="122"/>
      <c r="J99" s="121" t="s">
        <v>97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'VZT - VZT'!J30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85</v>
      </c>
      <c r="AR99" s="125"/>
      <c r="AS99" s="126">
        <v>0</v>
      </c>
      <c r="AT99" s="127">
        <f>ROUND(SUM(AV99:AW99),2)</f>
        <v>0</v>
      </c>
      <c r="AU99" s="128">
        <f>'VZT - VZT'!P122</f>
        <v>0</v>
      </c>
      <c r="AV99" s="127">
        <f>'VZT - VZT'!J33</f>
        <v>0</v>
      </c>
      <c r="AW99" s="127">
        <f>'VZT - VZT'!J34</f>
        <v>0</v>
      </c>
      <c r="AX99" s="127">
        <f>'VZT - VZT'!J35</f>
        <v>0</v>
      </c>
      <c r="AY99" s="127">
        <f>'VZT - VZT'!J36</f>
        <v>0</v>
      </c>
      <c r="AZ99" s="127">
        <f>'VZT - VZT'!F33</f>
        <v>0</v>
      </c>
      <c r="BA99" s="127">
        <f>'VZT - VZT'!F34</f>
        <v>0</v>
      </c>
      <c r="BB99" s="127">
        <f>'VZT - VZT'!F35</f>
        <v>0</v>
      </c>
      <c r="BC99" s="127">
        <f>'VZT - VZT'!F36</f>
        <v>0</v>
      </c>
      <c r="BD99" s="129">
        <f>'VZT - VZT'!F37</f>
        <v>0</v>
      </c>
      <c r="BE99" s="7"/>
      <c r="BT99" s="130" t="s">
        <v>86</v>
      </c>
      <c r="BV99" s="130" t="s">
        <v>81</v>
      </c>
      <c r="BW99" s="130" t="s">
        <v>98</v>
      </c>
      <c r="BX99" s="130" t="s">
        <v>5</v>
      </c>
      <c r="CL99" s="130" t="s">
        <v>1</v>
      </c>
      <c r="CM99" s="130" t="s">
        <v>88</v>
      </c>
    </row>
    <row r="100" spans="1:91" s="7" customFormat="1" ht="16.5" customHeight="1">
      <c r="A100" s="118" t="s">
        <v>83</v>
      </c>
      <c r="B100" s="119"/>
      <c r="C100" s="120"/>
      <c r="D100" s="121" t="s">
        <v>99</v>
      </c>
      <c r="E100" s="121"/>
      <c r="F100" s="121"/>
      <c r="G100" s="121"/>
      <c r="H100" s="121"/>
      <c r="I100" s="122"/>
      <c r="J100" s="121" t="s">
        <v>100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'ZTI - Zdravotně technické...'!J30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85</v>
      </c>
      <c r="AR100" s="125"/>
      <c r="AS100" s="126">
        <v>0</v>
      </c>
      <c r="AT100" s="127">
        <f>ROUND(SUM(AV100:AW100),2)</f>
        <v>0</v>
      </c>
      <c r="AU100" s="128">
        <f>'ZTI - Zdravotně technické...'!P122</f>
        <v>0</v>
      </c>
      <c r="AV100" s="127">
        <f>'ZTI - Zdravotně technické...'!J33</f>
        <v>0</v>
      </c>
      <c r="AW100" s="127">
        <f>'ZTI - Zdravotně technické...'!J34</f>
        <v>0</v>
      </c>
      <c r="AX100" s="127">
        <f>'ZTI - Zdravotně technické...'!J35</f>
        <v>0</v>
      </c>
      <c r="AY100" s="127">
        <f>'ZTI - Zdravotně technické...'!J36</f>
        <v>0</v>
      </c>
      <c r="AZ100" s="127">
        <f>'ZTI - Zdravotně technické...'!F33</f>
        <v>0</v>
      </c>
      <c r="BA100" s="127">
        <f>'ZTI - Zdravotně technické...'!F34</f>
        <v>0</v>
      </c>
      <c r="BB100" s="127">
        <f>'ZTI - Zdravotně technické...'!F35</f>
        <v>0</v>
      </c>
      <c r="BC100" s="127">
        <f>'ZTI - Zdravotně technické...'!F36</f>
        <v>0</v>
      </c>
      <c r="BD100" s="129">
        <f>'ZTI - Zdravotně technické...'!F37</f>
        <v>0</v>
      </c>
      <c r="BE100" s="7"/>
      <c r="BT100" s="130" t="s">
        <v>86</v>
      </c>
      <c r="BV100" s="130" t="s">
        <v>81</v>
      </c>
      <c r="BW100" s="130" t="s">
        <v>101</v>
      </c>
      <c r="BX100" s="130" t="s">
        <v>5</v>
      </c>
      <c r="CL100" s="130" t="s">
        <v>1</v>
      </c>
      <c r="CM100" s="130" t="s">
        <v>88</v>
      </c>
    </row>
    <row r="101" spans="1:91" s="7" customFormat="1" ht="16.5" customHeight="1">
      <c r="A101" s="118" t="s">
        <v>83</v>
      </c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'ÚT - Ústřední topení'!J30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85</v>
      </c>
      <c r="AR101" s="125"/>
      <c r="AS101" s="126">
        <v>0</v>
      </c>
      <c r="AT101" s="127">
        <f>ROUND(SUM(AV101:AW101),2)</f>
        <v>0</v>
      </c>
      <c r="AU101" s="128">
        <f>'ÚT - Ústřední topení'!P119</f>
        <v>0</v>
      </c>
      <c r="AV101" s="127">
        <f>'ÚT - Ústřední topení'!J33</f>
        <v>0</v>
      </c>
      <c r="AW101" s="127">
        <f>'ÚT - Ústřední topení'!J34</f>
        <v>0</v>
      </c>
      <c r="AX101" s="127">
        <f>'ÚT - Ústřední topení'!J35</f>
        <v>0</v>
      </c>
      <c r="AY101" s="127">
        <f>'ÚT - Ústřední topení'!J36</f>
        <v>0</v>
      </c>
      <c r="AZ101" s="127">
        <f>'ÚT - Ústřední topení'!F33</f>
        <v>0</v>
      </c>
      <c r="BA101" s="127">
        <f>'ÚT - Ústřední topení'!F34</f>
        <v>0</v>
      </c>
      <c r="BB101" s="127">
        <f>'ÚT - Ústřední topení'!F35</f>
        <v>0</v>
      </c>
      <c r="BC101" s="127">
        <f>'ÚT - Ústřední topení'!F36</f>
        <v>0</v>
      </c>
      <c r="BD101" s="129">
        <f>'ÚT - Ústřední topení'!F37</f>
        <v>0</v>
      </c>
      <c r="BE101" s="7"/>
      <c r="BT101" s="130" t="s">
        <v>86</v>
      </c>
      <c r="BV101" s="130" t="s">
        <v>81</v>
      </c>
      <c r="BW101" s="130" t="s">
        <v>104</v>
      </c>
      <c r="BX101" s="130" t="s">
        <v>5</v>
      </c>
      <c r="CL101" s="130" t="s">
        <v>1</v>
      </c>
      <c r="CM101" s="130" t="s">
        <v>88</v>
      </c>
    </row>
    <row r="102" spans="1:91" s="7" customFormat="1" ht="16.5" customHeight="1">
      <c r="A102" s="118" t="s">
        <v>83</v>
      </c>
      <c r="B102" s="119"/>
      <c r="C102" s="120"/>
      <c r="D102" s="121" t="s">
        <v>105</v>
      </c>
      <c r="E102" s="121"/>
      <c r="F102" s="121"/>
      <c r="G102" s="121"/>
      <c r="H102" s="121"/>
      <c r="I102" s="122"/>
      <c r="J102" s="121" t="s">
        <v>106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'VRN - Vedlejší rozpočtové...'!J30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107</v>
      </c>
      <c r="AR102" s="125"/>
      <c r="AS102" s="131">
        <v>0</v>
      </c>
      <c r="AT102" s="132">
        <f>ROUND(SUM(AV102:AW102),2)</f>
        <v>0</v>
      </c>
      <c r="AU102" s="133">
        <f>'VRN - Vedlejší rozpočtové...'!P120</f>
        <v>0</v>
      </c>
      <c r="AV102" s="132">
        <f>'VRN - Vedlejší rozpočtové...'!J33</f>
        <v>0</v>
      </c>
      <c r="AW102" s="132">
        <f>'VRN - Vedlejší rozpočtové...'!J34</f>
        <v>0</v>
      </c>
      <c r="AX102" s="132">
        <f>'VRN - Vedlejší rozpočtové...'!J35</f>
        <v>0</v>
      </c>
      <c r="AY102" s="132">
        <f>'VRN - Vedlejší rozpočtové...'!J36</f>
        <v>0</v>
      </c>
      <c r="AZ102" s="132">
        <f>'VRN - Vedlejší rozpočtové...'!F33</f>
        <v>0</v>
      </c>
      <c r="BA102" s="132">
        <f>'VRN - Vedlejší rozpočtové...'!F34</f>
        <v>0</v>
      </c>
      <c r="BB102" s="132">
        <f>'VRN - Vedlejší rozpočtové...'!F35</f>
        <v>0</v>
      </c>
      <c r="BC102" s="132">
        <f>'VRN - Vedlejší rozpočtové...'!F36</f>
        <v>0</v>
      </c>
      <c r="BD102" s="134">
        <f>'VRN - Vedlejší rozpočtové...'!F37</f>
        <v>0</v>
      </c>
      <c r="BE102" s="7"/>
      <c r="BT102" s="130" t="s">
        <v>86</v>
      </c>
      <c r="BV102" s="130" t="s">
        <v>81</v>
      </c>
      <c r="BW102" s="130" t="s">
        <v>108</v>
      </c>
      <c r="BX102" s="130" t="s">
        <v>5</v>
      </c>
      <c r="CL102" s="130" t="s">
        <v>1</v>
      </c>
      <c r="CM102" s="130" t="s">
        <v>88</v>
      </c>
    </row>
    <row r="103" spans="1:57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70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938-4 - Stavebně archite...'!C2" display="/"/>
    <hyperlink ref="A96" location="'El. sil. - Elektro silnop...'!C2" display="/"/>
    <hyperlink ref="A97" location="'EPS - EPS'!C2" display="/"/>
    <hyperlink ref="A98" location="'El.slab - Elektro slaboproud'!C2" display="/"/>
    <hyperlink ref="A99" location="'VZT - VZT'!C2" display="/"/>
    <hyperlink ref="A100" location="'ZTI - Zdravotně technické...'!C2" display="/"/>
    <hyperlink ref="A101" location="'ÚT - Ústřední topení'!C2" display="/"/>
    <hyperlink ref="A10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ROUND(J137,2)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ROUND((SUM(BE137:BE496)),2)</f>
        <v>0</v>
      </c>
      <c r="G33" s="37"/>
      <c r="H33" s="37"/>
      <c r="I33" s="154">
        <v>0.21</v>
      </c>
      <c r="J33" s="153">
        <f>ROUND(((SUM(BE137:BE496))*I33),2)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ROUND((SUM(BF137:BF496)),2)</f>
        <v>0</v>
      </c>
      <c r="G34" s="37"/>
      <c r="H34" s="37"/>
      <c r="I34" s="154">
        <v>0.15</v>
      </c>
      <c r="J34" s="153">
        <f>ROUND(((SUM(BF137:BF496))*I34),2)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ROUND((SUM(BG137:BG496)),2)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ROUND((SUM(BH137:BH496)),2)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ROUND((SUM(BI137:BI496)),2)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1938/4 - Stavebně architektonická část a statika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J137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117</v>
      </c>
      <c r="E97" s="181"/>
      <c r="F97" s="181"/>
      <c r="G97" s="181"/>
      <c r="H97" s="181"/>
      <c r="I97" s="181"/>
      <c r="J97" s="182">
        <f>J138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118</v>
      </c>
      <c r="E98" s="187"/>
      <c r="F98" s="187"/>
      <c r="G98" s="187"/>
      <c r="H98" s="187"/>
      <c r="I98" s="187"/>
      <c r="J98" s="188">
        <f>J139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119</v>
      </c>
      <c r="E99" s="187"/>
      <c r="F99" s="187"/>
      <c r="G99" s="187"/>
      <c r="H99" s="187"/>
      <c r="I99" s="187"/>
      <c r="J99" s="188">
        <f>J163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120</v>
      </c>
      <c r="E100" s="187"/>
      <c r="F100" s="187"/>
      <c r="G100" s="187"/>
      <c r="H100" s="187"/>
      <c r="I100" s="187"/>
      <c r="J100" s="188">
        <f>J216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121</v>
      </c>
      <c r="E101" s="187"/>
      <c r="F101" s="187"/>
      <c r="G101" s="187"/>
      <c r="H101" s="187"/>
      <c r="I101" s="187"/>
      <c r="J101" s="188">
        <f>J222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122</v>
      </c>
      <c r="E102" s="181"/>
      <c r="F102" s="181"/>
      <c r="G102" s="181"/>
      <c r="H102" s="181"/>
      <c r="I102" s="181"/>
      <c r="J102" s="182">
        <f>J224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123</v>
      </c>
      <c r="E103" s="187"/>
      <c r="F103" s="187"/>
      <c r="G103" s="187"/>
      <c r="H103" s="187"/>
      <c r="I103" s="187"/>
      <c r="J103" s="188">
        <f>J225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124</v>
      </c>
      <c r="E104" s="187"/>
      <c r="F104" s="187"/>
      <c r="G104" s="187"/>
      <c r="H104" s="187"/>
      <c r="I104" s="187"/>
      <c r="J104" s="188">
        <f>J228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125</v>
      </c>
      <c r="E105" s="187"/>
      <c r="F105" s="187"/>
      <c r="G105" s="187"/>
      <c r="H105" s="187"/>
      <c r="I105" s="187"/>
      <c r="J105" s="188">
        <f>J237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126</v>
      </c>
      <c r="E106" s="187"/>
      <c r="F106" s="187"/>
      <c r="G106" s="187"/>
      <c r="H106" s="187"/>
      <c r="I106" s="187"/>
      <c r="J106" s="188">
        <f>J240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127</v>
      </c>
      <c r="E107" s="187"/>
      <c r="F107" s="187"/>
      <c r="G107" s="187"/>
      <c r="H107" s="187"/>
      <c r="I107" s="187"/>
      <c r="J107" s="188">
        <f>J244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128</v>
      </c>
      <c r="E108" s="187"/>
      <c r="F108" s="187"/>
      <c r="G108" s="187"/>
      <c r="H108" s="187"/>
      <c r="I108" s="187"/>
      <c r="J108" s="188">
        <f>J258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129</v>
      </c>
      <c r="E109" s="187"/>
      <c r="F109" s="187"/>
      <c r="G109" s="187"/>
      <c r="H109" s="187"/>
      <c r="I109" s="187"/>
      <c r="J109" s="188">
        <f>J319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130</v>
      </c>
      <c r="E110" s="187"/>
      <c r="F110" s="187"/>
      <c r="G110" s="187"/>
      <c r="H110" s="187"/>
      <c r="I110" s="187"/>
      <c r="J110" s="188">
        <f>J343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131</v>
      </c>
      <c r="E111" s="187"/>
      <c r="F111" s="187"/>
      <c r="G111" s="187"/>
      <c r="H111" s="187"/>
      <c r="I111" s="187"/>
      <c r="J111" s="188">
        <f>J368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132</v>
      </c>
      <c r="E112" s="187"/>
      <c r="F112" s="187"/>
      <c r="G112" s="187"/>
      <c r="H112" s="187"/>
      <c r="I112" s="187"/>
      <c r="J112" s="188">
        <f>J404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133</v>
      </c>
      <c r="E113" s="187"/>
      <c r="F113" s="187"/>
      <c r="G113" s="187"/>
      <c r="H113" s="187"/>
      <c r="I113" s="187"/>
      <c r="J113" s="188">
        <f>J425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4"/>
      <c r="C114" s="185"/>
      <c r="D114" s="186" t="s">
        <v>134</v>
      </c>
      <c r="E114" s="187"/>
      <c r="F114" s="187"/>
      <c r="G114" s="187"/>
      <c r="H114" s="187"/>
      <c r="I114" s="187"/>
      <c r="J114" s="188">
        <f>J443</f>
        <v>0</v>
      </c>
      <c r="K114" s="185"/>
      <c r="L114" s="18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4"/>
      <c r="C115" s="185"/>
      <c r="D115" s="186" t="s">
        <v>135</v>
      </c>
      <c r="E115" s="187"/>
      <c r="F115" s="187"/>
      <c r="G115" s="187"/>
      <c r="H115" s="187"/>
      <c r="I115" s="187"/>
      <c r="J115" s="188">
        <f>J447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4"/>
      <c r="C116" s="185"/>
      <c r="D116" s="186" t="s">
        <v>136</v>
      </c>
      <c r="E116" s="187"/>
      <c r="F116" s="187"/>
      <c r="G116" s="187"/>
      <c r="H116" s="187"/>
      <c r="I116" s="187"/>
      <c r="J116" s="188">
        <f>J471</f>
        <v>0</v>
      </c>
      <c r="K116" s="185"/>
      <c r="L116" s="18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8"/>
      <c r="C117" s="179"/>
      <c r="D117" s="180" t="s">
        <v>137</v>
      </c>
      <c r="E117" s="181"/>
      <c r="F117" s="181"/>
      <c r="G117" s="181"/>
      <c r="H117" s="181"/>
      <c r="I117" s="181"/>
      <c r="J117" s="182">
        <f>J495</f>
        <v>0</v>
      </c>
      <c r="K117" s="179"/>
      <c r="L117" s="183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138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16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73" t="str">
        <f>E7</f>
        <v>Stavební úprava a změna využití- modulární učebna IB</v>
      </c>
      <c r="F127" s="31"/>
      <c r="G127" s="31"/>
      <c r="H127" s="31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110</v>
      </c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E9</f>
        <v>1938/4 - Stavebně architektonická část a statika</v>
      </c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20</v>
      </c>
      <c r="D131" s="39"/>
      <c r="E131" s="39"/>
      <c r="F131" s="26" t="str">
        <f>F12</f>
        <v>Areál Vysoké školy ekonomické v Praze</v>
      </c>
      <c r="G131" s="39"/>
      <c r="H131" s="39"/>
      <c r="I131" s="31" t="s">
        <v>22</v>
      </c>
      <c r="J131" s="78" t="str">
        <f>IF(J12="","",J12)</f>
        <v>21. 7. 2023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24</v>
      </c>
      <c r="D133" s="39"/>
      <c r="E133" s="39"/>
      <c r="F133" s="26" t="str">
        <f>E15</f>
        <v>VŠE</v>
      </c>
      <c r="G133" s="39"/>
      <c r="H133" s="39"/>
      <c r="I133" s="31" t="s">
        <v>32</v>
      </c>
      <c r="J133" s="35" t="str">
        <f>E21</f>
        <v xml:space="preserve"> 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30</v>
      </c>
      <c r="D134" s="39"/>
      <c r="E134" s="39"/>
      <c r="F134" s="26" t="str">
        <f>IF(E18="","",E18)</f>
        <v>Vyplň údaj</v>
      </c>
      <c r="G134" s="39"/>
      <c r="H134" s="39"/>
      <c r="I134" s="31" t="s">
        <v>35</v>
      </c>
      <c r="J134" s="35" t="str">
        <f>E24</f>
        <v>Ing. Milan Dušek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190"/>
      <c r="B136" s="191"/>
      <c r="C136" s="192" t="s">
        <v>139</v>
      </c>
      <c r="D136" s="193" t="s">
        <v>64</v>
      </c>
      <c r="E136" s="193" t="s">
        <v>60</v>
      </c>
      <c r="F136" s="193" t="s">
        <v>61</v>
      </c>
      <c r="G136" s="193" t="s">
        <v>140</v>
      </c>
      <c r="H136" s="193" t="s">
        <v>141</v>
      </c>
      <c r="I136" s="193" t="s">
        <v>142</v>
      </c>
      <c r="J136" s="194" t="s">
        <v>114</v>
      </c>
      <c r="K136" s="195" t="s">
        <v>143</v>
      </c>
      <c r="L136" s="196"/>
      <c r="M136" s="99" t="s">
        <v>1</v>
      </c>
      <c r="N136" s="100" t="s">
        <v>43</v>
      </c>
      <c r="O136" s="100" t="s">
        <v>144</v>
      </c>
      <c r="P136" s="100" t="s">
        <v>145</v>
      </c>
      <c r="Q136" s="100" t="s">
        <v>146</v>
      </c>
      <c r="R136" s="100" t="s">
        <v>147</v>
      </c>
      <c r="S136" s="100" t="s">
        <v>148</v>
      </c>
      <c r="T136" s="101" t="s">
        <v>149</v>
      </c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</row>
    <row r="137" spans="1:63" s="2" customFormat="1" ht="22.8" customHeight="1">
      <c r="A137" s="37"/>
      <c r="B137" s="38"/>
      <c r="C137" s="106" t="s">
        <v>150</v>
      </c>
      <c r="D137" s="39"/>
      <c r="E137" s="39"/>
      <c r="F137" s="39"/>
      <c r="G137" s="39"/>
      <c r="H137" s="39"/>
      <c r="I137" s="39"/>
      <c r="J137" s="197">
        <f>BK137</f>
        <v>0</v>
      </c>
      <c r="K137" s="39"/>
      <c r="L137" s="43"/>
      <c r="M137" s="102"/>
      <c r="N137" s="198"/>
      <c r="O137" s="103"/>
      <c r="P137" s="199">
        <f>P138+P224+P495</f>
        <v>0</v>
      </c>
      <c r="Q137" s="103"/>
      <c r="R137" s="199">
        <f>R138+R224+R495</f>
        <v>213.86967990000005</v>
      </c>
      <c r="S137" s="103"/>
      <c r="T137" s="200">
        <f>T138+T224+T495</f>
        <v>232.2420732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78</v>
      </c>
      <c r="AU137" s="16" t="s">
        <v>116</v>
      </c>
      <c r="BK137" s="201">
        <f>BK138+BK224+BK495</f>
        <v>0</v>
      </c>
    </row>
    <row r="138" spans="1:63" s="12" customFormat="1" ht="25.9" customHeight="1">
      <c r="A138" s="12"/>
      <c r="B138" s="202"/>
      <c r="C138" s="203"/>
      <c r="D138" s="204" t="s">
        <v>78</v>
      </c>
      <c r="E138" s="205" t="s">
        <v>151</v>
      </c>
      <c r="F138" s="205" t="s">
        <v>152</v>
      </c>
      <c r="G138" s="203"/>
      <c r="H138" s="203"/>
      <c r="I138" s="206"/>
      <c r="J138" s="207">
        <f>BK138</f>
        <v>0</v>
      </c>
      <c r="K138" s="203"/>
      <c r="L138" s="208"/>
      <c r="M138" s="209"/>
      <c r="N138" s="210"/>
      <c r="O138" s="210"/>
      <c r="P138" s="211">
        <f>P139+P163+P216+P222</f>
        <v>0</v>
      </c>
      <c r="Q138" s="210"/>
      <c r="R138" s="211">
        <f>R139+R163+R216+R222</f>
        <v>166.31937285000004</v>
      </c>
      <c r="S138" s="210"/>
      <c r="T138" s="212">
        <f>T139+T163+T216+T222</f>
        <v>207.457249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86</v>
      </c>
      <c r="AT138" s="214" t="s">
        <v>78</v>
      </c>
      <c r="AU138" s="214" t="s">
        <v>79</v>
      </c>
      <c r="AY138" s="213" t="s">
        <v>153</v>
      </c>
      <c r="BK138" s="215">
        <f>BK139+BK163+BK216+BK222</f>
        <v>0</v>
      </c>
    </row>
    <row r="139" spans="1:63" s="12" customFormat="1" ht="22.8" customHeight="1">
      <c r="A139" s="12"/>
      <c r="B139" s="202"/>
      <c r="C139" s="203"/>
      <c r="D139" s="204" t="s">
        <v>78</v>
      </c>
      <c r="E139" s="216" t="s">
        <v>154</v>
      </c>
      <c r="F139" s="216" t="s">
        <v>155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SUM(P140:P162)</f>
        <v>0</v>
      </c>
      <c r="Q139" s="210"/>
      <c r="R139" s="211">
        <f>SUM(R140:R162)</f>
        <v>163.82159965000002</v>
      </c>
      <c r="S139" s="210"/>
      <c r="T139" s="212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86</v>
      </c>
      <c r="AT139" s="214" t="s">
        <v>78</v>
      </c>
      <c r="AU139" s="214" t="s">
        <v>86</v>
      </c>
      <c r="AY139" s="213" t="s">
        <v>153</v>
      </c>
      <c r="BK139" s="215">
        <f>SUM(BK140:BK162)</f>
        <v>0</v>
      </c>
    </row>
    <row r="140" spans="1:65" s="2" customFormat="1" ht="21.75" customHeight="1">
      <c r="A140" s="37"/>
      <c r="B140" s="38"/>
      <c r="C140" s="218" t="s">
        <v>156</v>
      </c>
      <c r="D140" s="218" t="s">
        <v>157</v>
      </c>
      <c r="E140" s="219" t="s">
        <v>158</v>
      </c>
      <c r="F140" s="220" t="s">
        <v>159</v>
      </c>
      <c r="G140" s="221" t="s">
        <v>160</v>
      </c>
      <c r="H140" s="222">
        <v>50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0.056</v>
      </c>
      <c r="R140" s="228">
        <f>Q140*H140</f>
        <v>2.8000000000000003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161</v>
      </c>
      <c r="AT140" s="230" t="s">
        <v>157</v>
      </c>
      <c r="AU140" s="230" t="s">
        <v>88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161</v>
      </c>
      <c r="BM140" s="230" t="s">
        <v>162</v>
      </c>
    </row>
    <row r="141" spans="1:51" s="13" customFormat="1" ht="12">
      <c r="A141" s="13"/>
      <c r="B141" s="232"/>
      <c r="C141" s="233"/>
      <c r="D141" s="234" t="s">
        <v>163</v>
      </c>
      <c r="E141" s="235" t="s">
        <v>1</v>
      </c>
      <c r="F141" s="236" t="s">
        <v>164</v>
      </c>
      <c r="G141" s="233"/>
      <c r="H141" s="237">
        <v>50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163</v>
      </c>
      <c r="AU141" s="243" t="s">
        <v>88</v>
      </c>
      <c r="AV141" s="13" t="s">
        <v>88</v>
      </c>
      <c r="AW141" s="13" t="s">
        <v>34</v>
      </c>
      <c r="AX141" s="13" t="s">
        <v>86</v>
      </c>
      <c r="AY141" s="243" t="s">
        <v>153</v>
      </c>
    </row>
    <row r="142" spans="1:65" s="2" customFormat="1" ht="21.75" customHeight="1">
      <c r="A142" s="37"/>
      <c r="B142" s="38"/>
      <c r="C142" s="218" t="s">
        <v>165</v>
      </c>
      <c r="D142" s="218" t="s">
        <v>157</v>
      </c>
      <c r="E142" s="219" t="s">
        <v>166</v>
      </c>
      <c r="F142" s="220" t="s">
        <v>167</v>
      </c>
      <c r="G142" s="221" t="s">
        <v>160</v>
      </c>
      <c r="H142" s="222">
        <v>50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0.04063</v>
      </c>
      <c r="R142" s="228">
        <f>Q142*H142</f>
        <v>2.0315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161</v>
      </c>
      <c r="AT142" s="230" t="s">
        <v>157</v>
      </c>
      <c r="AU142" s="230" t="s">
        <v>88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161</v>
      </c>
      <c r="BM142" s="230" t="s">
        <v>168</v>
      </c>
    </row>
    <row r="143" spans="1:51" s="13" customFormat="1" ht="12">
      <c r="A143" s="13"/>
      <c r="B143" s="232"/>
      <c r="C143" s="233"/>
      <c r="D143" s="234" t="s">
        <v>163</v>
      </c>
      <c r="E143" s="235" t="s">
        <v>1</v>
      </c>
      <c r="F143" s="236" t="s">
        <v>164</v>
      </c>
      <c r="G143" s="233"/>
      <c r="H143" s="237">
        <v>50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163</v>
      </c>
      <c r="AU143" s="243" t="s">
        <v>88</v>
      </c>
      <c r="AV143" s="13" t="s">
        <v>88</v>
      </c>
      <c r="AW143" s="13" t="s">
        <v>34</v>
      </c>
      <c r="AX143" s="13" t="s">
        <v>86</v>
      </c>
      <c r="AY143" s="243" t="s">
        <v>153</v>
      </c>
    </row>
    <row r="144" spans="1:65" s="2" customFormat="1" ht="16.5" customHeight="1">
      <c r="A144" s="37"/>
      <c r="B144" s="38"/>
      <c r="C144" s="218" t="s">
        <v>169</v>
      </c>
      <c r="D144" s="218" t="s">
        <v>157</v>
      </c>
      <c r="E144" s="219" t="s">
        <v>170</v>
      </c>
      <c r="F144" s="220" t="s">
        <v>171</v>
      </c>
      <c r="G144" s="221" t="s">
        <v>160</v>
      </c>
      <c r="H144" s="222">
        <v>30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0.00026</v>
      </c>
      <c r="R144" s="228">
        <f>Q144*H144</f>
        <v>0.0078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161</v>
      </c>
      <c r="AT144" s="230" t="s">
        <v>157</v>
      </c>
      <c r="AU144" s="230" t="s">
        <v>88</v>
      </c>
      <c r="AY144" s="16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161</v>
      </c>
      <c r="BM144" s="230" t="s">
        <v>172</v>
      </c>
    </row>
    <row r="145" spans="1:65" s="2" customFormat="1" ht="44.25" customHeight="1">
      <c r="A145" s="37"/>
      <c r="B145" s="38"/>
      <c r="C145" s="218" t="s">
        <v>173</v>
      </c>
      <c r="D145" s="218" t="s">
        <v>157</v>
      </c>
      <c r="E145" s="219" t="s">
        <v>174</v>
      </c>
      <c r="F145" s="220" t="s">
        <v>175</v>
      </c>
      <c r="G145" s="221" t="s">
        <v>160</v>
      </c>
      <c r="H145" s="222">
        <v>30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0.0086</v>
      </c>
      <c r="R145" s="228">
        <f>Q145*H145</f>
        <v>0.258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161</v>
      </c>
      <c r="AT145" s="230" t="s">
        <v>157</v>
      </c>
      <c r="AU145" s="230" t="s">
        <v>88</v>
      </c>
      <c r="AY145" s="16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161</v>
      </c>
      <c r="BM145" s="230" t="s">
        <v>176</v>
      </c>
    </row>
    <row r="146" spans="1:65" s="2" customFormat="1" ht="16.5" customHeight="1">
      <c r="A146" s="37"/>
      <c r="B146" s="38"/>
      <c r="C146" s="244" t="s">
        <v>177</v>
      </c>
      <c r="D146" s="244" t="s">
        <v>178</v>
      </c>
      <c r="E146" s="245" t="s">
        <v>179</v>
      </c>
      <c r="F146" s="246" t="s">
        <v>180</v>
      </c>
      <c r="G146" s="247" t="s">
        <v>160</v>
      </c>
      <c r="H146" s="248">
        <v>31.5</v>
      </c>
      <c r="I146" s="249"/>
      <c r="J146" s="250">
        <f>ROUND(I146*H146,2)</f>
        <v>0</v>
      </c>
      <c r="K146" s="251"/>
      <c r="L146" s="252"/>
      <c r="M146" s="253" t="s">
        <v>1</v>
      </c>
      <c r="N146" s="254" t="s">
        <v>44</v>
      </c>
      <c r="O146" s="90"/>
      <c r="P146" s="228">
        <f>O146*H146</f>
        <v>0</v>
      </c>
      <c r="Q146" s="228">
        <v>0.00368</v>
      </c>
      <c r="R146" s="228">
        <f>Q146*H146</f>
        <v>0.11592000000000001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181</v>
      </c>
      <c r="AT146" s="230" t="s">
        <v>178</v>
      </c>
      <c r="AU146" s="230" t="s">
        <v>88</v>
      </c>
      <c r="AY146" s="16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161</v>
      </c>
      <c r="BM146" s="230" t="s">
        <v>182</v>
      </c>
    </row>
    <row r="147" spans="1:51" s="13" customFormat="1" ht="12">
      <c r="A147" s="13"/>
      <c r="B147" s="232"/>
      <c r="C147" s="233"/>
      <c r="D147" s="234" t="s">
        <v>163</v>
      </c>
      <c r="E147" s="233"/>
      <c r="F147" s="236" t="s">
        <v>183</v>
      </c>
      <c r="G147" s="233"/>
      <c r="H147" s="237">
        <v>31.5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163</v>
      </c>
      <c r="AU147" s="243" t="s">
        <v>88</v>
      </c>
      <c r="AV147" s="13" t="s">
        <v>88</v>
      </c>
      <c r="AW147" s="13" t="s">
        <v>4</v>
      </c>
      <c r="AX147" s="13" t="s">
        <v>86</v>
      </c>
      <c r="AY147" s="243" t="s">
        <v>153</v>
      </c>
    </row>
    <row r="148" spans="1:65" s="2" customFormat="1" ht="24.15" customHeight="1">
      <c r="A148" s="37"/>
      <c r="B148" s="38"/>
      <c r="C148" s="218" t="s">
        <v>184</v>
      </c>
      <c r="D148" s="218" t="s">
        <v>157</v>
      </c>
      <c r="E148" s="219" t="s">
        <v>185</v>
      </c>
      <c r="F148" s="220" t="s">
        <v>186</v>
      </c>
      <c r="G148" s="221" t="s">
        <v>160</v>
      </c>
      <c r="H148" s="222">
        <v>30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44</v>
      </c>
      <c r="O148" s="90"/>
      <c r="P148" s="228">
        <f>O148*H148</f>
        <v>0</v>
      </c>
      <c r="Q148" s="228">
        <v>0.0018</v>
      </c>
      <c r="R148" s="228">
        <f>Q148*H148</f>
        <v>0.054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161</v>
      </c>
      <c r="AT148" s="230" t="s">
        <v>157</v>
      </c>
      <c r="AU148" s="230" t="s">
        <v>88</v>
      </c>
      <c r="AY148" s="16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161</v>
      </c>
      <c r="BM148" s="230" t="s">
        <v>187</v>
      </c>
    </row>
    <row r="149" spans="1:65" s="2" customFormat="1" ht="24.15" customHeight="1">
      <c r="A149" s="37"/>
      <c r="B149" s="38"/>
      <c r="C149" s="218" t="s">
        <v>188</v>
      </c>
      <c r="D149" s="218" t="s">
        <v>157</v>
      </c>
      <c r="E149" s="219" t="s">
        <v>189</v>
      </c>
      <c r="F149" s="220" t="s">
        <v>190</v>
      </c>
      <c r="G149" s="221" t="s">
        <v>160</v>
      </c>
      <c r="H149" s="222">
        <v>30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0.00285</v>
      </c>
      <c r="R149" s="228">
        <f>Q149*H149</f>
        <v>0.0855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161</v>
      </c>
      <c r="AT149" s="230" t="s">
        <v>157</v>
      </c>
      <c r="AU149" s="230" t="s">
        <v>88</v>
      </c>
      <c r="AY149" s="16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161</v>
      </c>
      <c r="BM149" s="230" t="s">
        <v>191</v>
      </c>
    </row>
    <row r="150" spans="1:65" s="2" customFormat="1" ht="33" customHeight="1">
      <c r="A150" s="37"/>
      <c r="B150" s="38"/>
      <c r="C150" s="218" t="s">
        <v>192</v>
      </c>
      <c r="D150" s="218" t="s">
        <v>157</v>
      </c>
      <c r="E150" s="219" t="s">
        <v>193</v>
      </c>
      <c r="F150" s="220" t="s">
        <v>194</v>
      </c>
      <c r="G150" s="221" t="s">
        <v>195</v>
      </c>
      <c r="H150" s="222">
        <v>500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0.00047</v>
      </c>
      <c r="R150" s="228">
        <f>Q150*H150</f>
        <v>0.235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161</v>
      </c>
      <c r="AT150" s="230" t="s">
        <v>157</v>
      </c>
      <c r="AU150" s="230" t="s">
        <v>88</v>
      </c>
      <c r="AY150" s="16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161</v>
      </c>
      <c r="BM150" s="230" t="s">
        <v>196</v>
      </c>
    </row>
    <row r="151" spans="1:51" s="13" customFormat="1" ht="12">
      <c r="A151" s="13"/>
      <c r="B151" s="232"/>
      <c r="C151" s="233"/>
      <c r="D151" s="234" t="s">
        <v>163</v>
      </c>
      <c r="E151" s="235" t="s">
        <v>1</v>
      </c>
      <c r="F151" s="236" t="s">
        <v>197</v>
      </c>
      <c r="G151" s="233"/>
      <c r="H151" s="237">
        <v>500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163</v>
      </c>
      <c r="AU151" s="243" t="s">
        <v>88</v>
      </c>
      <c r="AV151" s="13" t="s">
        <v>88</v>
      </c>
      <c r="AW151" s="13" t="s">
        <v>34</v>
      </c>
      <c r="AX151" s="13" t="s">
        <v>86</v>
      </c>
      <c r="AY151" s="243" t="s">
        <v>153</v>
      </c>
    </row>
    <row r="152" spans="1:65" s="2" customFormat="1" ht="33" customHeight="1">
      <c r="A152" s="37"/>
      <c r="B152" s="38"/>
      <c r="C152" s="218" t="s">
        <v>198</v>
      </c>
      <c r="D152" s="218" t="s">
        <v>157</v>
      </c>
      <c r="E152" s="219" t="s">
        <v>199</v>
      </c>
      <c r="F152" s="220" t="s">
        <v>200</v>
      </c>
      <c r="G152" s="221" t="s">
        <v>201</v>
      </c>
      <c r="H152" s="222">
        <v>61.5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2.50187</v>
      </c>
      <c r="R152" s="228">
        <f>Q152*H152</f>
        <v>153.865005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161</v>
      </c>
      <c r="AT152" s="230" t="s">
        <v>157</v>
      </c>
      <c r="AU152" s="230" t="s">
        <v>88</v>
      </c>
      <c r="AY152" s="16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161</v>
      </c>
      <c r="BM152" s="230" t="s">
        <v>202</v>
      </c>
    </row>
    <row r="153" spans="1:51" s="13" customFormat="1" ht="12">
      <c r="A153" s="13"/>
      <c r="B153" s="232"/>
      <c r="C153" s="233"/>
      <c r="D153" s="234" t="s">
        <v>163</v>
      </c>
      <c r="E153" s="235" t="s">
        <v>1</v>
      </c>
      <c r="F153" s="236" t="s">
        <v>203</v>
      </c>
      <c r="G153" s="233"/>
      <c r="H153" s="237">
        <v>61.5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163</v>
      </c>
      <c r="AU153" s="243" t="s">
        <v>88</v>
      </c>
      <c r="AV153" s="13" t="s">
        <v>88</v>
      </c>
      <c r="AW153" s="13" t="s">
        <v>34</v>
      </c>
      <c r="AX153" s="13" t="s">
        <v>86</v>
      </c>
      <c r="AY153" s="243" t="s">
        <v>153</v>
      </c>
    </row>
    <row r="154" spans="1:65" s="2" customFormat="1" ht="24.15" customHeight="1">
      <c r="A154" s="37"/>
      <c r="B154" s="38"/>
      <c r="C154" s="218" t="s">
        <v>204</v>
      </c>
      <c r="D154" s="218" t="s">
        <v>157</v>
      </c>
      <c r="E154" s="219" t="s">
        <v>205</v>
      </c>
      <c r="F154" s="220" t="s">
        <v>206</v>
      </c>
      <c r="G154" s="221" t="s">
        <v>201</v>
      </c>
      <c r="H154" s="222">
        <v>61.5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161</v>
      </c>
      <c r="AT154" s="230" t="s">
        <v>157</v>
      </c>
      <c r="AU154" s="230" t="s">
        <v>88</v>
      </c>
      <c r="AY154" s="16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161</v>
      </c>
      <c r="BM154" s="230" t="s">
        <v>207</v>
      </c>
    </row>
    <row r="155" spans="1:65" s="2" customFormat="1" ht="33" customHeight="1">
      <c r="A155" s="37"/>
      <c r="B155" s="38"/>
      <c r="C155" s="218" t="s">
        <v>208</v>
      </c>
      <c r="D155" s="218" t="s">
        <v>157</v>
      </c>
      <c r="E155" s="219" t="s">
        <v>209</v>
      </c>
      <c r="F155" s="220" t="s">
        <v>210</v>
      </c>
      <c r="G155" s="221" t="s">
        <v>201</v>
      </c>
      <c r="H155" s="222">
        <v>61.5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44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161</v>
      </c>
      <c r="AT155" s="230" t="s">
        <v>157</v>
      </c>
      <c r="AU155" s="230" t="s">
        <v>88</v>
      </c>
      <c r="AY155" s="16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161</v>
      </c>
      <c r="BM155" s="230" t="s">
        <v>211</v>
      </c>
    </row>
    <row r="156" spans="1:65" s="2" customFormat="1" ht="16.5" customHeight="1">
      <c r="A156" s="37"/>
      <c r="B156" s="38"/>
      <c r="C156" s="218" t="s">
        <v>212</v>
      </c>
      <c r="D156" s="218" t="s">
        <v>157</v>
      </c>
      <c r="E156" s="219" t="s">
        <v>213</v>
      </c>
      <c r="F156" s="220" t="s">
        <v>214</v>
      </c>
      <c r="G156" s="221" t="s">
        <v>215</v>
      </c>
      <c r="H156" s="222">
        <v>3.045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1.06277</v>
      </c>
      <c r="R156" s="228">
        <f>Q156*H156</f>
        <v>3.23613465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161</v>
      </c>
      <c r="AT156" s="230" t="s">
        <v>157</v>
      </c>
      <c r="AU156" s="230" t="s">
        <v>88</v>
      </c>
      <c r="AY156" s="16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161</v>
      </c>
      <c r="BM156" s="230" t="s">
        <v>216</v>
      </c>
    </row>
    <row r="157" spans="1:51" s="13" customFormat="1" ht="12">
      <c r="A157" s="13"/>
      <c r="B157" s="232"/>
      <c r="C157" s="233"/>
      <c r="D157" s="234" t="s">
        <v>163</v>
      </c>
      <c r="E157" s="235" t="s">
        <v>1</v>
      </c>
      <c r="F157" s="236" t="s">
        <v>217</v>
      </c>
      <c r="G157" s="233"/>
      <c r="H157" s="237">
        <v>2.768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163</v>
      </c>
      <c r="AU157" s="243" t="s">
        <v>88</v>
      </c>
      <c r="AV157" s="13" t="s">
        <v>88</v>
      </c>
      <c r="AW157" s="13" t="s">
        <v>34</v>
      </c>
      <c r="AX157" s="13" t="s">
        <v>79</v>
      </c>
      <c r="AY157" s="243" t="s">
        <v>153</v>
      </c>
    </row>
    <row r="158" spans="1:51" s="13" customFormat="1" ht="12">
      <c r="A158" s="13"/>
      <c r="B158" s="232"/>
      <c r="C158" s="233"/>
      <c r="D158" s="234" t="s">
        <v>163</v>
      </c>
      <c r="E158" s="235" t="s">
        <v>1</v>
      </c>
      <c r="F158" s="236" t="s">
        <v>218</v>
      </c>
      <c r="G158" s="233"/>
      <c r="H158" s="237">
        <v>0.277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163</v>
      </c>
      <c r="AU158" s="243" t="s">
        <v>88</v>
      </c>
      <c r="AV158" s="13" t="s">
        <v>88</v>
      </c>
      <c r="AW158" s="13" t="s">
        <v>34</v>
      </c>
      <c r="AX158" s="13" t="s">
        <v>79</v>
      </c>
      <c r="AY158" s="243" t="s">
        <v>153</v>
      </c>
    </row>
    <row r="159" spans="1:51" s="14" customFormat="1" ht="12">
      <c r="A159" s="14"/>
      <c r="B159" s="255"/>
      <c r="C159" s="256"/>
      <c r="D159" s="234" t="s">
        <v>163</v>
      </c>
      <c r="E159" s="257" t="s">
        <v>1</v>
      </c>
      <c r="F159" s="258" t="s">
        <v>219</v>
      </c>
      <c r="G159" s="256"/>
      <c r="H159" s="259">
        <v>3.045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163</v>
      </c>
      <c r="AU159" s="265" t="s">
        <v>88</v>
      </c>
      <c r="AV159" s="14" t="s">
        <v>161</v>
      </c>
      <c r="AW159" s="14" t="s">
        <v>34</v>
      </c>
      <c r="AX159" s="14" t="s">
        <v>86</v>
      </c>
      <c r="AY159" s="265" t="s">
        <v>153</v>
      </c>
    </row>
    <row r="160" spans="1:65" s="2" customFormat="1" ht="24.15" customHeight="1">
      <c r="A160" s="37"/>
      <c r="B160" s="38"/>
      <c r="C160" s="218" t="s">
        <v>86</v>
      </c>
      <c r="D160" s="218" t="s">
        <v>157</v>
      </c>
      <c r="E160" s="219" t="s">
        <v>220</v>
      </c>
      <c r="F160" s="220" t="s">
        <v>221</v>
      </c>
      <c r="G160" s="221" t="s">
        <v>222</v>
      </c>
      <c r="H160" s="222">
        <v>2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0.54769</v>
      </c>
      <c r="R160" s="228">
        <f>Q160*H160</f>
        <v>1.09538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161</v>
      </c>
      <c r="AT160" s="230" t="s">
        <v>157</v>
      </c>
      <c r="AU160" s="230" t="s">
        <v>88</v>
      </c>
      <c r="AY160" s="16" t="s">
        <v>153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86</v>
      </c>
      <c r="BK160" s="231">
        <f>ROUND(I160*H160,2)</f>
        <v>0</v>
      </c>
      <c r="BL160" s="16" t="s">
        <v>161</v>
      </c>
      <c r="BM160" s="230" t="s">
        <v>223</v>
      </c>
    </row>
    <row r="161" spans="1:51" s="13" customFormat="1" ht="12">
      <c r="A161" s="13"/>
      <c r="B161" s="232"/>
      <c r="C161" s="233"/>
      <c r="D161" s="234" t="s">
        <v>163</v>
      </c>
      <c r="E161" s="235" t="s">
        <v>1</v>
      </c>
      <c r="F161" s="236" t="s">
        <v>224</v>
      </c>
      <c r="G161" s="233"/>
      <c r="H161" s="237">
        <v>2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163</v>
      </c>
      <c r="AU161" s="243" t="s">
        <v>88</v>
      </c>
      <c r="AV161" s="13" t="s">
        <v>88</v>
      </c>
      <c r="AW161" s="13" t="s">
        <v>34</v>
      </c>
      <c r="AX161" s="13" t="s">
        <v>86</v>
      </c>
      <c r="AY161" s="243" t="s">
        <v>153</v>
      </c>
    </row>
    <row r="162" spans="1:65" s="2" customFormat="1" ht="37.8" customHeight="1">
      <c r="A162" s="37"/>
      <c r="B162" s="38"/>
      <c r="C162" s="244" t="s">
        <v>88</v>
      </c>
      <c r="D162" s="244" t="s">
        <v>178</v>
      </c>
      <c r="E162" s="245" t="s">
        <v>225</v>
      </c>
      <c r="F162" s="246" t="s">
        <v>226</v>
      </c>
      <c r="G162" s="247" t="s">
        <v>222</v>
      </c>
      <c r="H162" s="248">
        <v>2</v>
      </c>
      <c r="I162" s="249"/>
      <c r="J162" s="250">
        <f>ROUND(I162*H162,2)</f>
        <v>0</v>
      </c>
      <c r="K162" s="251"/>
      <c r="L162" s="252"/>
      <c r="M162" s="253" t="s">
        <v>1</v>
      </c>
      <c r="N162" s="254" t="s">
        <v>44</v>
      </c>
      <c r="O162" s="90"/>
      <c r="P162" s="228">
        <f>O162*H162</f>
        <v>0</v>
      </c>
      <c r="Q162" s="228">
        <v>0.01868</v>
      </c>
      <c r="R162" s="228">
        <f>Q162*H162</f>
        <v>0.03736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181</v>
      </c>
      <c r="AT162" s="230" t="s">
        <v>178</v>
      </c>
      <c r="AU162" s="230" t="s">
        <v>88</v>
      </c>
      <c r="AY162" s="16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161</v>
      </c>
      <c r="BM162" s="230" t="s">
        <v>227</v>
      </c>
    </row>
    <row r="163" spans="1:63" s="12" customFormat="1" ht="22.8" customHeight="1">
      <c r="A163" s="12"/>
      <c r="B163" s="202"/>
      <c r="C163" s="203"/>
      <c r="D163" s="204" t="s">
        <v>78</v>
      </c>
      <c r="E163" s="216" t="s">
        <v>228</v>
      </c>
      <c r="F163" s="216" t="s">
        <v>229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SUM(P164:P215)</f>
        <v>0</v>
      </c>
      <c r="Q163" s="210"/>
      <c r="R163" s="211">
        <f>SUM(R164:R215)</f>
        <v>2.4977732</v>
      </c>
      <c r="S163" s="210"/>
      <c r="T163" s="212">
        <f>SUM(T164:T215)</f>
        <v>207.457249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86</v>
      </c>
      <c r="AT163" s="214" t="s">
        <v>78</v>
      </c>
      <c r="AU163" s="214" t="s">
        <v>86</v>
      </c>
      <c r="AY163" s="213" t="s">
        <v>153</v>
      </c>
      <c r="BK163" s="215">
        <f>SUM(BK164:BK215)</f>
        <v>0</v>
      </c>
    </row>
    <row r="164" spans="1:65" s="2" customFormat="1" ht="33" customHeight="1">
      <c r="A164" s="37"/>
      <c r="B164" s="38"/>
      <c r="C164" s="218" t="s">
        <v>230</v>
      </c>
      <c r="D164" s="218" t="s">
        <v>157</v>
      </c>
      <c r="E164" s="219" t="s">
        <v>231</v>
      </c>
      <c r="F164" s="220" t="s">
        <v>232</v>
      </c>
      <c r="G164" s="221" t="s">
        <v>160</v>
      </c>
      <c r="H164" s="222">
        <v>80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44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161</v>
      </c>
      <c r="AT164" s="230" t="s">
        <v>157</v>
      </c>
      <c r="AU164" s="230" t="s">
        <v>88</v>
      </c>
      <c r="AY164" s="16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86</v>
      </c>
      <c r="BK164" s="231">
        <f>ROUND(I164*H164,2)</f>
        <v>0</v>
      </c>
      <c r="BL164" s="16" t="s">
        <v>161</v>
      </c>
      <c r="BM164" s="230" t="s">
        <v>233</v>
      </c>
    </row>
    <row r="165" spans="1:51" s="13" customFormat="1" ht="12">
      <c r="A165" s="13"/>
      <c r="B165" s="232"/>
      <c r="C165" s="233"/>
      <c r="D165" s="234" t="s">
        <v>163</v>
      </c>
      <c r="E165" s="235" t="s">
        <v>1</v>
      </c>
      <c r="F165" s="236" t="s">
        <v>234</v>
      </c>
      <c r="G165" s="233"/>
      <c r="H165" s="237">
        <v>35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163</v>
      </c>
      <c r="AU165" s="243" t="s">
        <v>88</v>
      </c>
      <c r="AV165" s="13" t="s">
        <v>88</v>
      </c>
      <c r="AW165" s="13" t="s">
        <v>34</v>
      </c>
      <c r="AX165" s="13" t="s">
        <v>79</v>
      </c>
      <c r="AY165" s="243" t="s">
        <v>153</v>
      </c>
    </row>
    <row r="166" spans="1:51" s="13" customFormat="1" ht="12">
      <c r="A166" s="13"/>
      <c r="B166" s="232"/>
      <c r="C166" s="233"/>
      <c r="D166" s="234" t="s">
        <v>163</v>
      </c>
      <c r="E166" s="235" t="s">
        <v>1</v>
      </c>
      <c r="F166" s="236" t="s">
        <v>235</v>
      </c>
      <c r="G166" s="233"/>
      <c r="H166" s="237">
        <v>45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163</v>
      </c>
      <c r="AU166" s="243" t="s">
        <v>88</v>
      </c>
      <c r="AV166" s="13" t="s">
        <v>88</v>
      </c>
      <c r="AW166" s="13" t="s">
        <v>34</v>
      </c>
      <c r="AX166" s="13" t="s">
        <v>79</v>
      </c>
      <c r="AY166" s="243" t="s">
        <v>153</v>
      </c>
    </row>
    <row r="167" spans="1:51" s="14" customFormat="1" ht="12">
      <c r="A167" s="14"/>
      <c r="B167" s="255"/>
      <c r="C167" s="256"/>
      <c r="D167" s="234" t="s">
        <v>163</v>
      </c>
      <c r="E167" s="257" t="s">
        <v>1</v>
      </c>
      <c r="F167" s="258" t="s">
        <v>219</v>
      </c>
      <c r="G167" s="256"/>
      <c r="H167" s="259">
        <v>80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5" t="s">
        <v>163</v>
      </c>
      <c r="AU167" s="265" t="s">
        <v>88</v>
      </c>
      <c r="AV167" s="14" t="s">
        <v>161</v>
      </c>
      <c r="AW167" s="14" t="s">
        <v>34</v>
      </c>
      <c r="AX167" s="14" t="s">
        <v>86</v>
      </c>
      <c r="AY167" s="265" t="s">
        <v>153</v>
      </c>
    </row>
    <row r="168" spans="1:65" s="2" customFormat="1" ht="37.8" customHeight="1">
      <c r="A168" s="37"/>
      <c r="B168" s="38"/>
      <c r="C168" s="218" t="s">
        <v>236</v>
      </c>
      <c r="D168" s="218" t="s">
        <v>157</v>
      </c>
      <c r="E168" s="219" t="s">
        <v>237</v>
      </c>
      <c r="F168" s="220" t="s">
        <v>238</v>
      </c>
      <c r="G168" s="221" t="s">
        <v>160</v>
      </c>
      <c r="H168" s="222">
        <v>320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44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161</v>
      </c>
      <c r="AT168" s="230" t="s">
        <v>157</v>
      </c>
      <c r="AU168" s="230" t="s">
        <v>88</v>
      </c>
      <c r="AY168" s="16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161</v>
      </c>
      <c r="BM168" s="230" t="s">
        <v>239</v>
      </c>
    </row>
    <row r="169" spans="1:65" s="2" customFormat="1" ht="33" customHeight="1">
      <c r="A169" s="37"/>
      <c r="B169" s="38"/>
      <c r="C169" s="218" t="s">
        <v>240</v>
      </c>
      <c r="D169" s="218" t="s">
        <v>157</v>
      </c>
      <c r="E169" s="219" t="s">
        <v>241</v>
      </c>
      <c r="F169" s="220" t="s">
        <v>242</v>
      </c>
      <c r="G169" s="221" t="s">
        <v>160</v>
      </c>
      <c r="H169" s="222">
        <v>80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44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161</v>
      </c>
      <c r="AT169" s="230" t="s">
        <v>157</v>
      </c>
      <c r="AU169" s="230" t="s">
        <v>88</v>
      </c>
      <c r="AY169" s="16" t="s">
        <v>153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86</v>
      </c>
      <c r="BK169" s="231">
        <f>ROUND(I169*H169,2)</f>
        <v>0</v>
      </c>
      <c r="BL169" s="16" t="s">
        <v>161</v>
      </c>
      <c r="BM169" s="230" t="s">
        <v>243</v>
      </c>
    </row>
    <row r="170" spans="1:65" s="2" customFormat="1" ht="21.75" customHeight="1">
      <c r="A170" s="37"/>
      <c r="B170" s="38"/>
      <c r="C170" s="218" t="s">
        <v>244</v>
      </c>
      <c r="D170" s="218" t="s">
        <v>157</v>
      </c>
      <c r="E170" s="219" t="s">
        <v>245</v>
      </c>
      <c r="F170" s="220" t="s">
        <v>246</v>
      </c>
      <c r="G170" s="221" t="s">
        <v>160</v>
      </c>
      <c r="H170" s="222">
        <v>45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44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161</v>
      </c>
      <c r="AT170" s="230" t="s">
        <v>157</v>
      </c>
      <c r="AU170" s="230" t="s">
        <v>88</v>
      </c>
      <c r="AY170" s="16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161</v>
      </c>
      <c r="BM170" s="230" t="s">
        <v>247</v>
      </c>
    </row>
    <row r="171" spans="1:51" s="13" customFormat="1" ht="12">
      <c r="A171" s="13"/>
      <c r="B171" s="232"/>
      <c r="C171" s="233"/>
      <c r="D171" s="234" t="s">
        <v>163</v>
      </c>
      <c r="E171" s="235" t="s">
        <v>1</v>
      </c>
      <c r="F171" s="236" t="s">
        <v>248</v>
      </c>
      <c r="G171" s="233"/>
      <c r="H171" s="237">
        <v>45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163</v>
      </c>
      <c r="AU171" s="243" t="s">
        <v>88</v>
      </c>
      <c r="AV171" s="13" t="s">
        <v>88</v>
      </c>
      <c r="AW171" s="13" t="s">
        <v>34</v>
      </c>
      <c r="AX171" s="13" t="s">
        <v>86</v>
      </c>
      <c r="AY171" s="243" t="s">
        <v>153</v>
      </c>
    </row>
    <row r="172" spans="1:65" s="2" customFormat="1" ht="21.75" customHeight="1">
      <c r="A172" s="37"/>
      <c r="B172" s="38"/>
      <c r="C172" s="218" t="s">
        <v>249</v>
      </c>
      <c r="D172" s="218" t="s">
        <v>157</v>
      </c>
      <c r="E172" s="219" t="s">
        <v>250</v>
      </c>
      <c r="F172" s="220" t="s">
        <v>251</v>
      </c>
      <c r="G172" s="221" t="s">
        <v>160</v>
      </c>
      <c r="H172" s="222">
        <v>180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44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161</v>
      </c>
      <c r="AT172" s="230" t="s">
        <v>157</v>
      </c>
      <c r="AU172" s="230" t="s">
        <v>88</v>
      </c>
      <c r="AY172" s="16" t="s">
        <v>153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86</v>
      </c>
      <c r="BK172" s="231">
        <f>ROUND(I172*H172,2)</f>
        <v>0</v>
      </c>
      <c r="BL172" s="16" t="s">
        <v>161</v>
      </c>
      <c r="BM172" s="230" t="s">
        <v>252</v>
      </c>
    </row>
    <row r="173" spans="1:65" s="2" customFormat="1" ht="21.75" customHeight="1">
      <c r="A173" s="37"/>
      <c r="B173" s="38"/>
      <c r="C173" s="218" t="s">
        <v>253</v>
      </c>
      <c r="D173" s="218" t="s">
        <v>157</v>
      </c>
      <c r="E173" s="219" t="s">
        <v>254</v>
      </c>
      <c r="F173" s="220" t="s">
        <v>255</v>
      </c>
      <c r="G173" s="221" t="s">
        <v>160</v>
      </c>
      <c r="H173" s="222">
        <v>45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44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161</v>
      </c>
      <c r="AT173" s="230" t="s">
        <v>157</v>
      </c>
      <c r="AU173" s="230" t="s">
        <v>88</v>
      </c>
      <c r="AY173" s="16" t="s">
        <v>153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86</v>
      </c>
      <c r="BK173" s="231">
        <f>ROUND(I173*H173,2)</f>
        <v>0</v>
      </c>
      <c r="BL173" s="16" t="s">
        <v>161</v>
      </c>
      <c r="BM173" s="230" t="s">
        <v>256</v>
      </c>
    </row>
    <row r="174" spans="1:65" s="2" customFormat="1" ht="37.8" customHeight="1">
      <c r="A174" s="37"/>
      <c r="B174" s="38"/>
      <c r="C174" s="218" t="s">
        <v>257</v>
      </c>
      <c r="D174" s="218" t="s">
        <v>157</v>
      </c>
      <c r="E174" s="219" t="s">
        <v>258</v>
      </c>
      <c r="F174" s="220" t="s">
        <v>259</v>
      </c>
      <c r="G174" s="221" t="s">
        <v>160</v>
      </c>
      <c r="H174" s="222">
        <v>250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44</v>
      </c>
      <c r="O174" s="90"/>
      <c r="P174" s="228">
        <f>O174*H174</f>
        <v>0</v>
      </c>
      <c r="Q174" s="228">
        <v>0.00021</v>
      </c>
      <c r="R174" s="228">
        <f>Q174*H174</f>
        <v>0.052500000000000005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161</v>
      </c>
      <c r="AT174" s="230" t="s">
        <v>157</v>
      </c>
      <c r="AU174" s="230" t="s">
        <v>88</v>
      </c>
      <c r="AY174" s="16" t="s">
        <v>153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86</v>
      </c>
      <c r="BK174" s="231">
        <f>ROUND(I174*H174,2)</f>
        <v>0</v>
      </c>
      <c r="BL174" s="16" t="s">
        <v>161</v>
      </c>
      <c r="BM174" s="230" t="s">
        <v>260</v>
      </c>
    </row>
    <row r="175" spans="1:51" s="13" customFormat="1" ht="12">
      <c r="A175" s="13"/>
      <c r="B175" s="232"/>
      <c r="C175" s="233"/>
      <c r="D175" s="234" t="s">
        <v>163</v>
      </c>
      <c r="E175" s="235" t="s">
        <v>1</v>
      </c>
      <c r="F175" s="236" t="s">
        <v>261</v>
      </c>
      <c r="G175" s="233"/>
      <c r="H175" s="237">
        <v>250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163</v>
      </c>
      <c r="AU175" s="243" t="s">
        <v>88</v>
      </c>
      <c r="AV175" s="13" t="s">
        <v>88</v>
      </c>
      <c r="AW175" s="13" t="s">
        <v>34</v>
      </c>
      <c r="AX175" s="13" t="s">
        <v>86</v>
      </c>
      <c r="AY175" s="243" t="s">
        <v>153</v>
      </c>
    </row>
    <row r="176" spans="1:65" s="2" customFormat="1" ht="24.15" customHeight="1">
      <c r="A176" s="37"/>
      <c r="B176" s="38"/>
      <c r="C176" s="218" t="s">
        <v>262</v>
      </c>
      <c r="D176" s="218" t="s">
        <v>157</v>
      </c>
      <c r="E176" s="219" t="s">
        <v>263</v>
      </c>
      <c r="F176" s="220" t="s">
        <v>264</v>
      </c>
      <c r="G176" s="221" t="s">
        <v>160</v>
      </c>
      <c r="H176" s="222">
        <v>814.03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44</v>
      </c>
      <c r="O176" s="90"/>
      <c r="P176" s="228">
        <f>O176*H176</f>
        <v>0</v>
      </c>
      <c r="Q176" s="228">
        <v>4E-05</v>
      </c>
      <c r="R176" s="228">
        <f>Q176*H176</f>
        <v>0.0325612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161</v>
      </c>
      <c r="AT176" s="230" t="s">
        <v>157</v>
      </c>
      <c r="AU176" s="230" t="s">
        <v>88</v>
      </c>
      <c r="AY176" s="16" t="s">
        <v>153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86</v>
      </c>
      <c r="BK176" s="231">
        <f>ROUND(I176*H176,2)</f>
        <v>0</v>
      </c>
      <c r="BL176" s="16" t="s">
        <v>161</v>
      </c>
      <c r="BM176" s="230" t="s">
        <v>265</v>
      </c>
    </row>
    <row r="177" spans="1:51" s="13" customFormat="1" ht="12">
      <c r="A177" s="13"/>
      <c r="B177" s="232"/>
      <c r="C177" s="233"/>
      <c r="D177" s="234" t="s">
        <v>163</v>
      </c>
      <c r="E177" s="235" t="s">
        <v>1</v>
      </c>
      <c r="F177" s="236" t="s">
        <v>266</v>
      </c>
      <c r="G177" s="233"/>
      <c r="H177" s="237">
        <v>217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163</v>
      </c>
      <c r="AU177" s="243" t="s">
        <v>88</v>
      </c>
      <c r="AV177" s="13" t="s">
        <v>88</v>
      </c>
      <c r="AW177" s="13" t="s">
        <v>34</v>
      </c>
      <c r="AX177" s="13" t="s">
        <v>79</v>
      </c>
      <c r="AY177" s="243" t="s">
        <v>153</v>
      </c>
    </row>
    <row r="178" spans="1:51" s="13" customFormat="1" ht="12">
      <c r="A178" s="13"/>
      <c r="B178" s="232"/>
      <c r="C178" s="233"/>
      <c r="D178" s="234" t="s">
        <v>163</v>
      </c>
      <c r="E178" s="235" t="s">
        <v>1</v>
      </c>
      <c r="F178" s="236" t="s">
        <v>267</v>
      </c>
      <c r="G178" s="233"/>
      <c r="H178" s="237">
        <v>597.03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163</v>
      </c>
      <c r="AU178" s="243" t="s">
        <v>88</v>
      </c>
      <c r="AV178" s="13" t="s">
        <v>88</v>
      </c>
      <c r="AW178" s="13" t="s">
        <v>34</v>
      </c>
      <c r="AX178" s="13" t="s">
        <v>79</v>
      </c>
      <c r="AY178" s="243" t="s">
        <v>153</v>
      </c>
    </row>
    <row r="179" spans="1:51" s="14" customFormat="1" ht="12">
      <c r="A179" s="14"/>
      <c r="B179" s="255"/>
      <c r="C179" s="256"/>
      <c r="D179" s="234" t="s">
        <v>163</v>
      </c>
      <c r="E179" s="257" t="s">
        <v>1</v>
      </c>
      <c r="F179" s="258" t="s">
        <v>219</v>
      </c>
      <c r="G179" s="256"/>
      <c r="H179" s="259">
        <v>814.03</v>
      </c>
      <c r="I179" s="260"/>
      <c r="J179" s="256"/>
      <c r="K179" s="256"/>
      <c r="L179" s="261"/>
      <c r="M179" s="262"/>
      <c r="N179" s="263"/>
      <c r="O179" s="263"/>
      <c r="P179" s="263"/>
      <c r="Q179" s="263"/>
      <c r="R179" s="263"/>
      <c r="S179" s="263"/>
      <c r="T179" s="26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5" t="s">
        <v>163</v>
      </c>
      <c r="AU179" s="265" t="s">
        <v>88</v>
      </c>
      <c r="AV179" s="14" t="s">
        <v>161</v>
      </c>
      <c r="AW179" s="14" t="s">
        <v>34</v>
      </c>
      <c r="AX179" s="14" t="s">
        <v>86</v>
      </c>
      <c r="AY179" s="265" t="s">
        <v>153</v>
      </c>
    </row>
    <row r="180" spans="1:65" s="2" customFormat="1" ht="16.5" customHeight="1">
      <c r="A180" s="37"/>
      <c r="B180" s="38"/>
      <c r="C180" s="218" t="s">
        <v>161</v>
      </c>
      <c r="D180" s="218" t="s">
        <v>157</v>
      </c>
      <c r="E180" s="219" t="s">
        <v>268</v>
      </c>
      <c r="F180" s="220" t="s">
        <v>269</v>
      </c>
      <c r="G180" s="221" t="s">
        <v>222</v>
      </c>
      <c r="H180" s="222">
        <v>4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44</v>
      </c>
      <c r="O180" s="90"/>
      <c r="P180" s="228">
        <f>O180*H180</f>
        <v>0</v>
      </c>
      <c r="Q180" s="228">
        <v>0.00018</v>
      </c>
      <c r="R180" s="228">
        <f>Q180*H180</f>
        <v>0.00072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161</v>
      </c>
      <c r="AT180" s="230" t="s">
        <v>157</v>
      </c>
      <c r="AU180" s="230" t="s">
        <v>88</v>
      </c>
      <c r="AY180" s="16" t="s">
        <v>153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86</v>
      </c>
      <c r="BK180" s="231">
        <f>ROUND(I180*H180,2)</f>
        <v>0</v>
      </c>
      <c r="BL180" s="16" t="s">
        <v>161</v>
      </c>
      <c r="BM180" s="230" t="s">
        <v>270</v>
      </c>
    </row>
    <row r="181" spans="1:65" s="2" customFormat="1" ht="16.5" customHeight="1">
      <c r="A181" s="37"/>
      <c r="B181" s="38"/>
      <c r="C181" s="244" t="s">
        <v>271</v>
      </c>
      <c r="D181" s="244" t="s">
        <v>178</v>
      </c>
      <c r="E181" s="245" t="s">
        <v>272</v>
      </c>
      <c r="F181" s="246" t="s">
        <v>273</v>
      </c>
      <c r="G181" s="247" t="s">
        <v>222</v>
      </c>
      <c r="H181" s="248">
        <v>4</v>
      </c>
      <c r="I181" s="249"/>
      <c r="J181" s="250">
        <f>ROUND(I181*H181,2)</f>
        <v>0</v>
      </c>
      <c r="K181" s="251"/>
      <c r="L181" s="252"/>
      <c r="M181" s="253" t="s">
        <v>1</v>
      </c>
      <c r="N181" s="254" t="s">
        <v>44</v>
      </c>
      <c r="O181" s="90"/>
      <c r="P181" s="228">
        <f>O181*H181</f>
        <v>0</v>
      </c>
      <c r="Q181" s="228">
        <v>0.012</v>
      </c>
      <c r="R181" s="228">
        <f>Q181*H181</f>
        <v>0.048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181</v>
      </c>
      <c r="AT181" s="230" t="s">
        <v>178</v>
      </c>
      <c r="AU181" s="230" t="s">
        <v>88</v>
      </c>
      <c r="AY181" s="16" t="s">
        <v>153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86</v>
      </c>
      <c r="BK181" s="231">
        <f>ROUND(I181*H181,2)</f>
        <v>0</v>
      </c>
      <c r="BL181" s="16" t="s">
        <v>161</v>
      </c>
      <c r="BM181" s="230" t="s">
        <v>274</v>
      </c>
    </row>
    <row r="182" spans="1:65" s="2" customFormat="1" ht="33" customHeight="1">
      <c r="A182" s="37"/>
      <c r="B182" s="38"/>
      <c r="C182" s="218" t="s">
        <v>154</v>
      </c>
      <c r="D182" s="218" t="s">
        <v>157</v>
      </c>
      <c r="E182" s="219" t="s">
        <v>275</v>
      </c>
      <c r="F182" s="220" t="s">
        <v>276</v>
      </c>
      <c r="G182" s="221" t="s">
        <v>222</v>
      </c>
      <c r="H182" s="222">
        <v>18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44</v>
      </c>
      <c r="O182" s="90"/>
      <c r="P182" s="228">
        <f>O182*H182</f>
        <v>0</v>
      </c>
      <c r="Q182" s="228">
        <v>0.0002</v>
      </c>
      <c r="R182" s="228">
        <f>Q182*H182</f>
        <v>0.0036000000000000003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161</v>
      </c>
      <c r="AT182" s="230" t="s">
        <v>157</v>
      </c>
      <c r="AU182" s="230" t="s">
        <v>88</v>
      </c>
      <c r="AY182" s="16" t="s">
        <v>153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86</v>
      </c>
      <c r="BK182" s="231">
        <f>ROUND(I182*H182,2)</f>
        <v>0</v>
      </c>
      <c r="BL182" s="16" t="s">
        <v>161</v>
      </c>
      <c r="BM182" s="230" t="s">
        <v>277</v>
      </c>
    </row>
    <row r="183" spans="1:51" s="13" customFormat="1" ht="12">
      <c r="A183" s="13"/>
      <c r="B183" s="232"/>
      <c r="C183" s="233"/>
      <c r="D183" s="234" t="s">
        <v>163</v>
      </c>
      <c r="E183" s="235" t="s">
        <v>1</v>
      </c>
      <c r="F183" s="236" t="s">
        <v>278</v>
      </c>
      <c r="G183" s="233"/>
      <c r="H183" s="237">
        <v>18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163</v>
      </c>
      <c r="AU183" s="243" t="s">
        <v>88</v>
      </c>
      <c r="AV183" s="13" t="s">
        <v>88</v>
      </c>
      <c r="AW183" s="13" t="s">
        <v>34</v>
      </c>
      <c r="AX183" s="13" t="s">
        <v>86</v>
      </c>
      <c r="AY183" s="243" t="s">
        <v>153</v>
      </c>
    </row>
    <row r="184" spans="1:65" s="2" customFormat="1" ht="24.15" customHeight="1">
      <c r="A184" s="37"/>
      <c r="B184" s="38"/>
      <c r="C184" s="218" t="s">
        <v>279</v>
      </c>
      <c r="D184" s="218" t="s">
        <v>157</v>
      </c>
      <c r="E184" s="219" t="s">
        <v>280</v>
      </c>
      <c r="F184" s="220" t="s">
        <v>281</v>
      </c>
      <c r="G184" s="221" t="s">
        <v>222</v>
      </c>
      <c r="H184" s="222">
        <v>15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44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161</v>
      </c>
      <c r="AT184" s="230" t="s">
        <v>157</v>
      </c>
      <c r="AU184" s="230" t="s">
        <v>88</v>
      </c>
      <c r="AY184" s="16" t="s">
        <v>153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86</v>
      </c>
      <c r="BK184" s="231">
        <f>ROUND(I184*H184,2)</f>
        <v>0</v>
      </c>
      <c r="BL184" s="16" t="s">
        <v>161</v>
      </c>
      <c r="BM184" s="230" t="s">
        <v>282</v>
      </c>
    </row>
    <row r="185" spans="1:65" s="2" customFormat="1" ht="37.8" customHeight="1">
      <c r="A185" s="37"/>
      <c r="B185" s="38"/>
      <c r="C185" s="244" t="s">
        <v>181</v>
      </c>
      <c r="D185" s="244" t="s">
        <v>178</v>
      </c>
      <c r="E185" s="245" t="s">
        <v>283</v>
      </c>
      <c r="F185" s="246" t="s">
        <v>284</v>
      </c>
      <c r="G185" s="247" t="s">
        <v>222</v>
      </c>
      <c r="H185" s="248">
        <v>15</v>
      </c>
      <c r="I185" s="249"/>
      <c r="J185" s="250">
        <f>ROUND(I185*H185,2)</f>
        <v>0</v>
      </c>
      <c r="K185" s="251"/>
      <c r="L185" s="252"/>
      <c r="M185" s="253" t="s">
        <v>1</v>
      </c>
      <c r="N185" s="254" t="s">
        <v>44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181</v>
      </c>
      <c r="AT185" s="230" t="s">
        <v>178</v>
      </c>
      <c r="AU185" s="230" t="s">
        <v>88</v>
      </c>
      <c r="AY185" s="16" t="s">
        <v>153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86</v>
      </c>
      <c r="BK185" s="231">
        <f>ROUND(I185*H185,2)</f>
        <v>0</v>
      </c>
      <c r="BL185" s="16" t="s">
        <v>161</v>
      </c>
      <c r="BM185" s="230" t="s">
        <v>285</v>
      </c>
    </row>
    <row r="186" spans="1:65" s="2" customFormat="1" ht="21.75" customHeight="1">
      <c r="A186" s="37"/>
      <c r="B186" s="38"/>
      <c r="C186" s="218" t="s">
        <v>228</v>
      </c>
      <c r="D186" s="218" t="s">
        <v>157</v>
      </c>
      <c r="E186" s="219" t="s">
        <v>286</v>
      </c>
      <c r="F186" s="220" t="s">
        <v>287</v>
      </c>
      <c r="G186" s="221" t="s">
        <v>160</v>
      </c>
      <c r="H186" s="222">
        <v>308.594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44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0.117</v>
      </c>
      <c r="T186" s="229">
        <f>S186*H186</f>
        <v>36.105498000000004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161</v>
      </c>
      <c r="AT186" s="230" t="s">
        <v>157</v>
      </c>
      <c r="AU186" s="230" t="s">
        <v>88</v>
      </c>
      <c r="AY186" s="16" t="s">
        <v>153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86</v>
      </c>
      <c r="BK186" s="231">
        <f>ROUND(I186*H186,2)</f>
        <v>0</v>
      </c>
      <c r="BL186" s="16" t="s">
        <v>161</v>
      </c>
      <c r="BM186" s="230" t="s">
        <v>288</v>
      </c>
    </row>
    <row r="187" spans="1:51" s="13" customFormat="1" ht="12">
      <c r="A187" s="13"/>
      <c r="B187" s="232"/>
      <c r="C187" s="233"/>
      <c r="D187" s="234" t="s">
        <v>163</v>
      </c>
      <c r="E187" s="235" t="s">
        <v>1</v>
      </c>
      <c r="F187" s="236" t="s">
        <v>289</v>
      </c>
      <c r="G187" s="233"/>
      <c r="H187" s="237">
        <v>308.594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163</v>
      </c>
      <c r="AU187" s="243" t="s">
        <v>88</v>
      </c>
      <c r="AV187" s="13" t="s">
        <v>88</v>
      </c>
      <c r="AW187" s="13" t="s">
        <v>34</v>
      </c>
      <c r="AX187" s="13" t="s">
        <v>86</v>
      </c>
      <c r="AY187" s="243" t="s">
        <v>153</v>
      </c>
    </row>
    <row r="188" spans="1:65" s="2" customFormat="1" ht="37.8" customHeight="1">
      <c r="A188" s="37"/>
      <c r="B188" s="38"/>
      <c r="C188" s="218" t="s">
        <v>290</v>
      </c>
      <c r="D188" s="218" t="s">
        <v>157</v>
      </c>
      <c r="E188" s="219" t="s">
        <v>291</v>
      </c>
      <c r="F188" s="220" t="s">
        <v>292</v>
      </c>
      <c r="G188" s="221" t="s">
        <v>201</v>
      </c>
      <c r="H188" s="222">
        <v>61.5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44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2.2</v>
      </c>
      <c r="T188" s="229">
        <f>S188*H188</f>
        <v>135.3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161</v>
      </c>
      <c r="AT188" s="230" t="s">
        <v>157</v>
      </c>
      <c r="AU188" s="230" t="s">
        <v>88</v>
      </c>
      <c r="AY188" s="16" t="s">
        <v>153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86</v>
      </c>
      <c r="BK188" s="231">
        <f>ROUND(I188*H188,2)</f>
        <v>0</v>
      </c>
      <c r="BL188" s="16" t="s">
        <v>161</v>
      </c>
      <c r="BM188" s="230" t="s">
        <v>293</v>
      </c>
    </row>
    <row r="189" spans="1:51" s="13" customFormat="1" ht="12">
      <c r="A189" s="13"/>
      <c r="B189" s="232"/>
      <c r="C189" s="233"/>
      <c r="D189" s="234" t="s">
        <v>163</v>
      </c>
      <c r="E189" s="235" t="s">
        <v>1</v>
      </c>
      <c r="F189" s="236" t="s">
        <v>203</v>
      </c>
      <c r="G189" s="233"/>
      <c r="H189" s="237">
        <v>61.5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163</v>
      </c>
      <c r="AU189" s="243" t="s">
        <v>88</v>
      </c>
      <c r="AV189" s="13" t="s">
        <v>88</v>
      </c>
      <c r="AW189" s="13" t="s">
        <v>34</v>
      </c>
      <c r="AX189" s="13" t="s">
        <v>86</v>
      </c>
      <c r="AY189" s="243" t="s">
        <v>153</v>
      </c>
    </row>
    <row r="190" spans="1:65" s="2" customFormat="1" ht="21.75" customHeight="1">
      <c r="A190" s="37"/>
      <c r="B190" s="38"/>
      <c r="C190" s="218" t="s">
        <v>294</v>
      </c>
      <c r="D190" s="218" t="s">
        <v>157</v>
      </c>
      <c r="E190" s="219" t="s">
        <v>295</v>
      </c>
      <c r="F190" s="220" t="s">
        <v>296</v>
      </c>
      <c r="G190" s="221" t="s">
        <v>160</v>
      </c>
      <c r="H190" s="222">
        <v>615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44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161</v>
      </c>
      <c r="AT190" s="230" t="s">
        <v>157</v>
      </c>
      <c r="AU190" s="230" t="s">
        <v>88</v>
      </c>
      <c r="AY190" s="16" t="s">
        <v>153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86</v>
      </c>
      <c r="BK190" s="231">
        <f>ROUND(I190*H190,2)</f>
        <v>0</v>
      </c>
      <c r="BL190" s="16" t="s">
        <v>161</v>
      </c>
      <c r="BM190" s="230" t="s">
        <v>297</v>
      </c>
    </row>
    <row r="191" spans="1:51" s="13" customFormat="1" ht="12">
      <c r="A191" s="13"/>
      <c r="B191" s="232"/>
      <c r="C191" s="233"/>
      <c r="D191" s="234" t="s">
        <v>163</v>
      </c>
      <c r="E191" s="235" t="s">
        <v>1</v>
      </c>
      <c r="F191" s="236" t="s">
        <v>298</v>
      </c>
      <c r="G191" s="233"/>
      <c r="H191" s="237">
        <v>615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163</v>
      </c>
      <c r="AU191" s="243" t="s">
        <v>88</v>
      </c>
      <c r="AV191" s="13" t="s">
        <v>88</v>
      </c>
      <c r="AW191" s="13" t="s">
        <v>34</v>
      </c>
      <c r="AX191" s="13" t="s">
        <v>86</v>
      </c>
      <c r="AY191" s="243" t="s">
        <v>153</v>
      </c>
    </row>
    <row r="192" spans="1:65" s="2" customFormat="1" ht="33" customHeight="1">
      <c r="A192" s="37"/>
      <c r="B192" s="38"/>
      <c r="C192" s="218" t="s">
        <v>299</v>
      </c>
      <c r="D192" s="218" t="s">
        <v>157</v>
      </c>
      <c r="E192" s="219" t="s">
        <v>300</v>
      </c>
      <c r="F192" s="220" t="s">
        <v>301</v>
      </c>
      <c r="G192" s="221" t="s">
        <v>201</v>
      </c>
      <c r="H192" s="222">
        <v>61.5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44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0.044</v>
      </c>
      <c r="T192" s="229">
        <f>S192*H192</f>
        <v>2.706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161</v>
      </c>
      <c r="AT192" s="230" t="s">
        <v>157</v>
      </c>
      <c r="AU192" s="230" t="s">
        <v>88</v>
      </c>
      <c r="AY192" s="16" t="s">
        <v>153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86</v>
      </c>
      <c r="BK192" s="231">
        <f>ROUND(I192*H192,2)</f>
        <v>0</v>
      </c>
      <c r="BL192" s="16" t="s">
        <v>161</v>
      </c>
      <c r="BM192" s="230" t="s">
        <v>302</v>
      </c>
    </row>
    <row r="193" spans="1:51" s="13" customFormat="1" ht="12">
      <c r="A193" s="13"/>
      <c r="B193" s="232"/>
      <c r="C193" s="233"/>
      <c r="D193" s="234" t="s">
        <v>163</v>
      </c>
      <c r="E193" s="235" t="s">
        <v>1</v>
      </c>
      <c r="F193" s="236" t="s">
        <v>203</v>
      </c>
      <c r="G193" s="233"/>
      <c r="H193" s="237">
        <v>61.5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163</v>
      </c>
      <c r="AU193" s="243" t="s">
        <v>88</v>
      </c>
      <c r="AV193" s="13" t="s">
        <v>88</v>
      </c>
      <c r="AW193" s="13" t="s">
        <v>34</v>
      </c>
      <c r="AX193" s="13" t="s">
        <v>86</v>
      </c>
      <c r="AY193" s="243" t="s">
        <v>153</v>
      </c>
    </row>
    <row r="194" spans="1:65" s="2" customFormat="1" ht="24.15" customHeight="1">
      <c r="A194" s="37"/>
      <c r="B194" s="38"/>
      <c r="C194" s="218" t="s">
        <v>303</v>
      </c>
      <c r="D194" s="218" t="s">
        <v>157</v>
      </c>
      <c r="E194" s="219" t="s">
        <v>304</v>
      </c>
      <c r="F194" s="220" t="s">
        <v>305</v>
      </c>
      <c r="G194" s="221" t="s">
        <v>160</v>
      </c>
      <c r="H194" s="222">
        <v>715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44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0.035</v>
      </c>
      <c r="T194" s="229">
        <f>S194*H194</f>
        <v>25.025000000000002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161</v>
      </c>
      <c r="AT194" s="230" t="s">
        <v>157</v>
      </c>
      <c r="AU194" s="230" t="s">
        <v>88</v>
      </c>
      <c r="AY194" s="16" t="s">
        <v>153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86</v>
      </c>
      <c r="BK194" s="231">
        <f>ROUND(I194*H194,2)</f>
        <v>0</v>
      </c>
      <c r="BL194" s="16" t="s">
        <v>161</v>
      </c>
      <c r="BM194" s="230" t="s">
        <v>306</v>
      </c>
    </row>
    <row r="195" spans="1:51" s="13" customFormat="1" ht="12">
      <c r="A195" s="13"/>
      <c r="B195" s="232"/>
      <c r="C195" s="233"/>
      <c r="D195" s="234" t="s">
        <v>163</v>
      </c>
      <c r="E195" s="235" t="s">
        <v>1</v>
      </c>
      <c r="F195" s="236" t="s">
        <v>307</v>
      </c>
      <c r="G195" s="233"/>
      <c r="H195" s="237">
        <v>100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163</v>
      </c>
      <c r="AU195" s="243" t="s">
        <v>88</v>
      </c>
      <c r="AV195" s="13" t="s">
        <v>88</v>
      </c>
      <c r="AW195" s="13" t="s">
        <v>34</v>
      </c>
      <c r="AX195" s="13" t="s">
        <v>79</v>
      </c>
      <c r="AY195" s="243" t="s">
        <v>153</v>
      </c>
    </row>
    <row r="196" spans="1:51" s="13" customFormat="1" ht="12">
      <c r="A196" s="13"/>
      <c r="B196" s="232"/>
      <c r="C196" s="233"/>
      <c r="D196" s="234" t="s">
        <v>163</v>
      </c>
      <c r="E196" s="235" t="s">
        <v>1</v>
      </c>
      <c r="F196" s="236" t="s">
        <v>308</v>
      </c>
      <c r="G196" s="233"/>
      <c r="H196" s="237">
        <v>615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163</v>
      </c>
      <c r="AU196" s="243" t="s">
        <v>88</v>
      </c>
      <c r="AV196" s="13" t="s">
        <v>88</v>
      </c>
      <c r="AW196" s="13" t="s">
        <v>34</v>
      </c>
      <c r="AX196" s="13" t="s">
        <v>79</v>
      </c>
      <c r="AY196" s="243" t="s">
        <v>153</v>
      </c>
    </row>
    <row r="197" spans="1:51" s="14" customFormat="1" ht="12">
      <c r="A197" s="14"/>
      <c r="B197" s="255"/>
      <c r="C197" s="256"/>
      <c r="D197" s="234" t="s">
        <v>163</v>
      </c>
      <c r="E197" s="257" t="s">
        <v>1</v>
      </c>
      <c r="F197" s="258" t="s">
        <v>219</v>
      </c>
      <c r="G197" s="256"/>
      <c r="H197" s="259">
        <v>715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5" t="s">
        <v>163</v>
      </c>
      <c r="AU197" s="265" t="s">
        <v>88</v>
      </c>
      <c r="AV197" s="14" t="s">
        <v>161</v>
      </c>
      <c r="AW197" s="14" t="s">
        <v>34</v>
      </c>
      <c r="AX197" s="14" t="s">
        <v>86</v>
      </c>
      <c r="AY197" s="265" t="s">
        <v>153</v>
      </c>
    </row>
    <row r="198" spans="1:65" s="2" customFormat="1" ht="16.5" customHeight="1">
      <c r="A198" s="37"/>
      <c r="B198" s="38"/>
      <c r="C198" s="218" t="s">
        <v>309</v>
      </c>
      <c r="D198" s="218" t="s">
        <v>157</v>
      </c>
      <c r="E198" s="219" t="s">
        <v>310</v>
      </c>
      <c r="F198" s="220" t="s">
        <v>311</v>
      </c>
      <c r="G198" s="221" t="s">
        <v>195</v>
      </c>
      <c r="H198" s="222">
        <v>94.695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44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0.009</v>
      </c>
      <c r="T198" s="229">
        <f>S198*H198</f>
        <v>0.8522549999999999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161</v>
      </c>
      <c r="AT198" s="230" t="s">
        <v>157</v>
      </c>
      <c r="AU198" s="230" t="s">
        <v>88</v>
      </c>
      <c r="AY198" s="16" t="s">
        <v>153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86</v>
      </c>
      <c r="BK198" s="231">
        <f>ROUND(I198*H198,2)</f>
        <v>0</v>
      </c>
      <c r="BL198" s="16" t="s">
        <v>161</v>
      </c>
      <c r="BM198" s="230" t="s">
        <v>312</v>
      </c>
    </row>
    <row r="199" spans="1:51" s="13" customFormat="1" ht="12">
      <c r="A199" s="13"/>
      <c r="B199" s="232"/>
      <c r="C199" s="233"/>
      <c r="D199" s="234" t="s">
        <v>163</v>
      </c>
      <c r="E199" s="235" t="s">
        <v>1</v>
      </c>
      <c r="F199" s="236" t="s">
        <v>313</v>
      </c>
      <c r="G199" s="233"/>
      <c r="H199" s="237">
        <v>94.695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163</v>
      </c>
      <c r="AU199" s="243" t="s">
        <v>88</v>
      </c>
      <c r="AV199" s="13" t="s">
        <v>88</v>
      </c>
      <c r="AW199" s="13" t="s">
        <v>34</v>
      </c>
      <c r="AX199" s="13" t="s">
        <v>86</v>
      </c>
      <c r="AY199" s="243" t="s">
        <v>153</v>
      </c>
    </row>
    <row r="200" spans="1:65" s="2" customFormat="1" ht="21.75" customHeight="1">
      <c r="A200" s="37"/>
      <c r="B200" s="38"/>
      <c r="C200" s="218" t="s">
        <v>314</v>
      </c>
      <c r="D200" s="218" t="s">
        <v>157</v>
      </c>
      <c r="E200" s="219" t="s">
        <v>315</v>
      </c>
      <c r="F200" s="220" t="s">
        <v>316</v>
      </c>
      <c r="G200" s="221" t="s">
        <v>160</v>
      </c>
      <c r="H200" s="222">
        <v>17.041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44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0.076</v>
      </c>
      <c r="T200" s="229">
        <f>S200*H200</f>
        <v>1.295116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161</v>
      </c>
      <c r="AT200" s="230" t="s">
        <v>157</v>
      </c>
      <c r="AU200" s="230" t="s">
        <v>88</v>
      </c>
      <c r="AY200" s="16" t="s">
        <v>153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86</v>
      </c>
      <c r="BK200" s="231">
        <f>ROUND(I200*H200,2)</f>
        <v>0</v>
      </c>
      <c r="BL200" s="16" t="s">
        <v>161</v>
      </c>
      <c r="BM200" s="230" t="s">
        <v>317</v>
      </c>
    </row>
    <row r="201" spans="1:51" s="13" customFormat="1" ht="12">
      <c r="A201" s="13"/>
      <c r="B201" s="232"/>
      <c r="C201" s="233"/>
      <c r="D201" s="234" t="s">
        <v>163</v>
      </c>
      <c r="E201" s="235" t="s">
        <v>1</v>
      </c>
      <c r="F201" s="236" t="s">
        <v>318</v>
      </c>
      <c r="G201" s="233"/>
      <c r="H201" s="237">
        <v>17.041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163</v>
      </c>
      <c r="AU201" s="243" t="s">
        <v>88</v>
      </c>
      <c r="AV201" s="13" t="s">
        <v>88</v>
      </c>
      <c r="AW201" s="13" t="s">
        <v>34</v>
      </c>
      <c r="AX201" s="13" t="s">
        <v>86</v>
      </c>
      <c r="AY201" s="243" t="s">
        <v>153</v>
      </c>
    </row>
    <row r="202" spans="1:65" s="2" customFormat="1" ht="21.75" customHeight="1">
      <c r="A202" s="37"/>
      <c r="B202" s="38"/>
      <c r="C202" s="218" t="s">
        <v>319</v>
      </c>
      <c r="D202" s="218" t="s">
        <v>157</v>
      </c>
      <c r="E202" s="219" t="s">
        <v>320</v>
      </c>
      <c r="F202" s="220" t="s">
        <v>321</v>
      </c>
      <c r="G202" s="221" t="s">
        <v>160</v>
      </c>
      <c r="H202" s="222">
        <v>4.62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44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0.063</v>
      </c>
      <c r="T202" s="229">
        <f>S202*H202</f>
        <v>0.29106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161</v>
      </c>
      <c r="AT202" s="230" t="s">
        <v>157</v>
      </c>
      <c r="AU202" s="230" t="s">
        <v>88</v>
      </c>
      <c r="AY202" s="16" t="s">
        <v>153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86</v>
      </c>
      <c r="BK202" s="231">
        <f>ROUND(I202*H202,2)</f>
        <v>0</v>
      </c>
      <c r="BL202" s="16" t="s">
        <v>161</v>
      </c>
      <c r="BM202" s="230" t="s">
        <v>322</v>
      </c>
    </row>
    <row r="203" spans="1:51" s="13" customFormat="1" ht="12">
      <c r="A203" s="13"/>
      <c r="B203" s="232"/>
      <c r="C203" s="233"/>
      <c r="D203" s="234" t="s">
        <v>163</v>
      </c>
      <c r="E203" s="235" t="s">
        <v>1</v>
      </c>
      <c r="F203" s="236" t="s">
        <v>323</v>
      </c>
      <c r="G203" s="233"/>
      <c r="H203" s="237">
        <v>4.62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163</v>
      </c>
      <c r="AU203" s="243" t="s">
        <v>88</v>
      </c>
      <c r="AV203" s="13" t="s">
        <v>88</v>
      </c>
      <c r="AW203" s="13" t="s">
        <v>34</v>
      </c>
      <c r="AX203" s="13" t="s">
        <v>86</v>
      </c>
      <c r="AY203" s="243" t="s">
        <v>153</v>
      </c>
    </row>
    <row r="204" spans="1:65" s="2" customFormat="1" ht="24.15" customHeight="1">
      <c r="A204" s="37"/>
      <c r="B204" s="38"/>
      <c r="C204" s="218" t="s">
        <v>8</v>
      </c>
      <c r="D204" s="218" t="s">
        <v>157</v>
      </c>
      <c r="E204" s="219" t="s">
        <v>324</v>
      </c>
      <c r="F204" s="220" t="s">
        <v>325</v>
      </c>
      <c r="G204" s="221" t="s">
        <v>201</v>
      </c>
      <c r="H204" s="222">
        <v>0.32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44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2.1</v>
      </c>
      <c r="T204" s="229">
        <f>S204*H204</f>
        <v>0.672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161</v>
      </c>
      <c r="AT204" s="230" t="s">
        <v>157</v>
      </c>
      <c r="AU204" s="230" t="s">
        <v>88</v>
      </c>
      <c r="AY204" s="16" t="s">
        <v>153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86</v>
      </c>
      <c r="BK204" s="231">
        <f>ROUND(I204*H204,2)</f>
        <v>0</v>
      </c>
      <c r="BL204" s="16" t="s">
        <v>161</v>
      </c>
      <c r="BM204" s="230" t="s">
        <v>326</v>
      </c>
    </row>
    <row r="205" spans="1:51" s="13" customFormat="1" ht="12">
      <c r="A205" s="13"/>
      <c r="B205" s="232"/>
      <c r="C205" s="233"/>
      <c r="D205" s="234" t="s">
        <v>163</v>
      </c>
      <c r="E205" s="235" t="s">
        <v>1</v>
      </c>
      <c r="F205" s="236" t="s">
        <v>327</v>
      </c>
      <c r="G205" s="233"/>
      <c r="H205" s="237">
        <v>0.32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163</v>
      </c>
      <c r="AU205" s="243" t="s">
        <v>88</v>
      </c>
      <c r="AV205" s="13" t="s">
        <v>88</v>
      </c>
      <c r="AW205" s="13" t="s">
        <v>34</v>
      </c>
      <c r="AX205" s="13" t="s">
        <v>86</v>
      </c>
      <c r="AY205" s="243" t="s">
        <v>153</v>
      </c>
    </row>
    <row r="206" spans="1:65" s="2" customFormat="1" ht="24.15" customHeight="1">
      <c r="A206" s="37"/>
      <c r="B206" s="38"/>
      <c r="C206" s="218" t="s">
        <v>328</v>
      </c>
      <c r="D206" s="218" t="s">
        <v>157</v>
      </c>
      <c r="E206" s="219" t="s">
        <v>329</v>
      </c>
      <c r="F206" s="220" t="s">
        <v>330</v>
      </c>
      <c r="G206" s="221" t="s">
        <v>195</v>
      </c>
      <c r="H206" s="222">
        <v>500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44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0.006</v>
      </c>
      <c r="T206" s="229">
        <f>S206*H206</f>
        <v>3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161</v>
      </c>
      <c r="AT206" s="230" t="s">
        <v>157</v>
      </c>
      <c r="AU206" s="230" t="s">
        <v>88</v>
      </c>
      <c r="AY206" s="16" t="s">
        <v>153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86</v>
      </c>
      <c r="BK206" s="231">
        <f>ROUND(I206*H206,2)</f>
        <v>0</v>
      </c>
      <c r="BL206" s="16" t="s">
        <v>161</v>
      </c>
      <c r="BM206" s="230" t="s">
        <v>331</v>
      </c>
    </row>
    <row r="207" spans="1:65" s="2" customFormat="1" ht="24.15" customHeight="1">
      <c r="A207" s="37"/>
      <c r="B207" s="38"/>
      <c r="C207" s="218" t="s">
        <v>332</v>
      </c>
      <c r="D207" s="218" t="s">
        <v>157</v>
      </c>
      <c r="E207" s="219" t="s">
        <v>333</v>
      </c>
      <c r="F207" s="220" t="s">
        <v>334</v>
      </c>
      <c r="G207" s="221" t="s">
        <v>195</v>
      </c>
      <c r="H207" s="222">
        <v>2.4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0.00097</v>
      </c>
      <c r="R207" s="228">
        <f>Q207*H207</f>
        <v>0.002328</v>
      </c>
      <c r="S207" s="228">
        <v>0.0043</v>
      </c>
      <c r="T207" s="229">
        <f>S207*H207</f>
        <v>0.01032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161</v>
      </c>
      <c r="AT207" s="230" t="s">
        <v>157</v>
      </c>
      <c r="AU207" s="230" t="s">
        <v>88</v>
      </c>
      <c r="AY207" s="16" t="s">
        <v>153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86</v>
      </c>
      <c r="BK207" s="231">
        <f>ROUND(I207*H207,2)</f>
        <v>0</v>
      </c>
      <c r="BL207" s="16" t="s">
        <v>161</v>
      </c>
      <c r="BM207" s="230" t="s">
        <v>335</v>
      </c>
    </row>
    <row r="208" spans="1:51" s="13" customFormat="1" ht="12">
      <c r="A208" s="13"/>
      <c r="B208" s="232"/>
      <c r="C208" s="233"/>
      <c r="D208" s="234" t="s">
        <v>163</v>
      </c>
      <c r="E208" s="235" t="s">
        <v>1</v>
      </c>
      <c r="F208" s="236" t="s">
        <v>336</v>
      </c>
      <c r="G208" s="233"/>
      <c r="H208" s="237">
        <v>2.4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163</v>
      </c>
      <c r="AU208" s="243" t="s">
        <v>88</v>
      </c>
      <c r="AV208" s="13" t="s">
        <v>88</v>
      </c>
      <c r="AW208" s="13" t="s">
        <v>34</v>
      </c>
      <c r="AX208" s="13" t="s">
        <v>86</v>
      </c>
      <c r="AY208" s="243" t="s">
        <v>153</v>
      </c>
    </row>
    <row r="209" spans="1:65" s="2" customFormat="1" ht="24.15" customHeight="1">
      <c r="A209" s="37"/>
      <c r="B209" s="38"/>
      <c r="C209" s="218" t="s">
        <v>337</v>
      </c>
      <c r="D209" s="218" t="s">
        <v>157</v>
      </c>
      <c r="E209" s="219" t="s">
        <v>338</v>
      </c>
      <c r="F209" s="220" t="s">
        <v>339</v>
      </c>
      <c r="G209" s="221" t="s">
        <v>195</v>
      </c>
      <c r="H209" s="222">
        <v>6.4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44</v>
      </c>
      <c r="O209" s="90"/>
      <c r="P209" s="228">
        <f>O209*H209</f>
        <v>0</v>
      </c>
      <c r="Q209" s="228">
        <v>1E-05</v>
      </c>
      <c r="R209" s="228">
        <f>Q209*H209</f>
        <v>6.400000000000001E-05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161</v>
      </c>
      <c r="AT209" s="230" t="s">
        <v>157</v>
      </c>
      <c r="AU209" s="230" t="s">
        <v>88</v>
      </c>
      <c r="AY209" s="16" t="s">
        <v>153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86</v>
      </c>
      <c r="BK209" s="231">
        <f>ROUND(I209*H209,2)</f>
        <v>0</v>
      </c>
      <c r="BL209" s="16" t="s">
        <v>161</v>
      </c>
      <c r="BM209" s="230" t="s">
        <v>340</v>
      </c>
    </row>
    <row r="210" spans="1:51" s="13" customFormat="1" ht="12">
      <c r="A210" s="13"/>
      <c r="B210" s="232"/>
      <c r="C210" s="233"/>
      <c r="D210" s="234" t="s">
        <v>163</v>
      </c>
      <c r="E210" s="235" t="s">
        <v>1</v>
      </c>
      <c r="F210" s="236" t="s">
        <v>341</v>
      </c>
      <c r="G210" s="233"/>
      <c r="H210" s="237">
        <v>6.4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163</v>
      </c>
      <c r="AU210" s="243" t="s">
        <v>88</v>
      </c>
      <c r="AV210" s="13" t="s">
        <v>88</v>
      </c>
      <c r="AW210" s="13" t="s">
        <v>34</v>
      </c>
      <c r="AX210" s="13" t="s">
        <v>86</v>
      </c>
      <c r="AY210" s="243" t="s">
        <v>153</v>
      </c>
    </row>
    <row r="211" spans="1:65" s="2" customFormat="1" ht="21.75" customHeight="1">
      <c r="A211" s="37"/>
      <c r="B211" s="38"/>
      <c r="C211" s="218" t="s">
        <v>342</v>
      </c>
      <c r="D211" s="218" t="s">
        <v>157</v>
      </c>
      <c r="E211" s="219" t="s">
        <v>343</v>
      </c>
      <c r="F211" s="220" t="s">
        <v>344</v>
      </c>
      <c r="G211" s="221" t="s">
        <v>160</v>
      </c>
      <c r="H211" s="222">
        <v>100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44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0.022</v>
      </c>
      <c r="T211" s="229">
        <f>S211*H211</f>
        <v>2.1999999999999997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161</v>
      </c>
      <c r="AT211" s="230" t="s">
        <v>157</v>
      </c>
      <c r="AU211" s="230" t="s">
        <v>88</v>
      </c>
      <c r="AY211" s="16" t="s">
        <v>153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86</v>
      </c>
      <c r="BK211" s="231">
        <f>ROUND(I211*H211,2)</f>
        <v>0</v>
      </c>
      <c r="BL211" s="16" t="s">
        <v>161</v>
      </c>
      <c r="BM211" s="230" t="s">
        <v>345</v>
      </c>
    </row>
    <row r="212" spans="1:65" s="2" customFormat="1" ht="24.15" customHeight="1">
      <c r="A212" s="37"/>
      <c r="B212" s="38"/>
      <c r="C212" s="218" t="s">
        <v>346</v>
      </c>
      <c r="D212" s="218" t="s">
        <v>157</v>
      </c>
      <c r="E212" s="219" t="s">
        <v>347</v>
      </c>
      <c r="F212" s="220" t="s">
        <v>348</v>
      </c>
      <c r="G212" s="221" t="s">
        <v>160</v>
      </c>
      <c r="H212" s="222">
        <v>100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44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161</v>
      </c>
      <c r="AT212" s="230" t="s">
        <v>157</v>
      </c>
      <c r="AU212" s="230" t="s">
        <v>88</v>
      </c>
      <c r="AY212" s="16" t="s">
        <v>153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86</v>
      </c>
      <c r="BK212" s="231">
        <f>ROUND(I212*H212,2)</f>
        <v>0</v>
      </c>
      <c r="BL212" s="16" t="s">
        <v>161</v>
      </c>
      <c r="BM212" s="230" t="s">
        <v>349</v>
      </c>
    </row>
    <row r="213" spans="1:65" s="2" customFormat="1" ht="24.15" customHeight="1">
      <c r="A213" s="37"/>
      <c r="B213" s="38"/>
      <c r="C213" s="218" t="s">
        <v>350</v>
      </c>
      <c r="D213" s="218" t="s">
        <v>157</v>
      </c>
      <c r="E213" s="219" t="s">
        <v>351</v>
      </c>
      <c r="F213" s="220" t="s">
        <v>352</v>
      </c>
      <c r="G213" s="221" t="s">
        <v>160</v>
      </c>
      <c r="H213" s="222">
        <v>100</v>
      </c>
      <c r="I213" s="223"/>
      <c r="J213" s="224">
        <f>ROUND(I213*H213,2)</f>
        <v>0</v>
      </c>
      <c r="K213" s="225"/>
      <c r="L213" s="43"/>
      <c r="M213" s="226" t="s">
        <v>1</v>
      </c>
      <c r="N213" s="227" t="s">
        <v>44</v>
      </c>
      <c r="O213" s="90"/>
      <c r="P213" s="228">
        <f>O213*H213</f>
        <v>0</v>
      </c>
      <c r="Q213" s="228">
        <v>0.02014</v>
      </c>
      <c r="R213" s="228">
        <f>Q213*H213</f>
        <v>2.0140000000000002</v>
      </c>
      <c r="S213" s="228">
        <v>0</v>
      </c>
      <c r="T213" s="22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0" t="s">
        <v>161</v>
      </c>
      <c r="AT213" s="230" t="s">
        <v>157</v>
      </c>
      <c r="AU213" s="230" t="s">
        <v>88</v>
      </c>
      <c r="AY213" s="16" t="s">
        <v>153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6" t="s">
        <v>86</v>
      </c>
      <c r="BK213" s="231">
        <f>ROUND(I213*H213,2)</f>
        <v>0</v>
      </c>
      <c r="BL213" s="16" t="s">
        <v>161</v>
      </c>
      <c r="BM213" s="230" t="s">
        <v>353</v>
      </c>
    </row>
    <row r="214" spans="1:65" s="2" customFormat="1" ht="24.15" customHeight="1">
      <c r="A214" s="37"/>
      <c r="B214" s="38"/>
      <c r="C214" s="218" t="s">
        <v>354</v>
      </c>
      <c r="D214" s="218" t="s">
        <v>157</v>
      </c>
      <c r="E214" s="219" t="s">
        <v>355</v>
      </c>
      <c r="F214" s="220" t="s">
        <v>356</v>
      </c>
      <c r="G214" s="221" t="s">
        <v>160</v>
      </c>
      <c r="H214" s="222">
        <v>100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44</v>
      </c>
      <c r="O214" s="90"/>
      <c r="P214" s="228">
        <f>O214*H214</f>
        <v>0</v>
      </c>
      <c r="Q214" s="228">
        <v>0.00134</v>
      </c>
      <c r="R214" s="228">
        <f>Q214*H214</f>
        <v>0.134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161</v>
      </c>
      <c r="AT214" s="230" t="s">
        <v>157</v>
      </c>
      <c r="AU214" s="230" t="s">
        <v>88</v>
      </c>
      <c r="AY214" s="16" t="s">
        <v>153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86</v>
      </c>
      <c r="BK214" s="231">
        <f>ROUND(I214*H214,2)</f>
        <v>0</v>
      </c>
      <c r="BL214" s="16" t="s">
        <v>161</v>
      </c>
      <c r="BM214" s="230" t="s">
        <v>357</v>
      </c>
    </row>
    <row r="215" spans="1:65" s="2" customFormat="1" ht="24.15" customHeight="1">
      <c r="A215" s="37"/>
      <c r="B215" s="38"/>
      <c r="C215" s="218" t="s">
        <v>358</v>
      </c>
      <c r="D215" s="218" t="s">
        <v>157</v>
      </c>
      <c r="E215" s="219" t="s">
        <v>359</v>
      </c>
      <c r="F215" s="220" t="s">
        <v>360</v>
      </c>
      <c r="G215" s="221" t="s">
        <v>160</v>
      </c>
      <c r="H215" s="222">
        <v>100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44</v>
      </c>
      <c r="O215" s="90"/>
      <c r="P215" s="228">
        <f>O215*H215</f>
        <v>0</v>
      </c>
      <c r="Q215" s="228">
        <v>0.0021</v>
      </c>
      <c r="R215" s="228">
        <f>Q215*H215</f>
        <v>0.21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161</v>
      </c>
      <c r="AT215" s="230" t="s">
        <v>157</v>
      </c>
      <c r="AU215" s="230" t="s">
        <v>88</v>
      </c>
      <c r="AY215" s="16" t="s">
        <v>153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86</v>
      </c>
      <c r="BK215" s="231">
        <f>ROUND(I215*H215,2)</f>
        <v>0</v>
      </c>
      <c r="BL215" s="16" t="s">
        <v>161</v>
      </c>
      <c r="BM215" s="230" t="s">
        <v>361</v>
      </c>
    </row>
    <row r="216" spans="1:63" s="12" customFormat="1" ht="22.8" customHeight="1">
      <c r="A216" s="12"/>
      <c r="B216" s="202"/>
      <c r="C216" s="203"/>
      <c r="D216" s="204" t="s">
        <v>78</v>
      </c>
      <c r="E216" s="216" t="s">
        <v>362</v>
      </c>
      <c r="F216" s="216" t="s">
        <v>363</v>
      </c>
      <c r="G216" s="203"/>
      <c r="H216" s="203"/>
      <c r="I216" s="206"/>
      <c r="J216" s="217">
        <f>BK216</f>
        <v>0</v>
      </c>
      <c r="K216" s="203"/>
      <c r="L216" s="208"/>
      <c r="M216" s="209"/>
      <c r="N216" s="210"/>
      <c r="O216" s="210"/>
      <c r="P216" s="211">
        <f>SUM(P217:P221)</f>
        <v>0</v>
      </c>
      <c r="Q216" s="210"/>
      <c r="R216" s="211">
        <f>SUM(R217:R221)</f>
        <v>0</v>
      </c>
      <c r="S216" s="210"/>
      <c r="T216" s="212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13" t="s">
        <v>86</v>
      </c>
      <c r="AT216" s="214" t="s">
        <v>78</v>
      </c>
      <c r="AU216" s="214" t="s">
        <v>86</v>
      </c>
      <c r="AY216" s="213" t="s">
        <v>153</v>
      </c>
      <c r="BK216" s="215">
        <f>SUM(BK217:BK221)</f>
        <v>0</v>
      </c>
    </row>
    <row r="217" spans="1:65" s="2" customFormat="1" ht="24.15" customHeight="1">
      <c r="A217" s="37"/>
      <c r="B217" s="38"/>
      <c r="C217" s="218" t="s">
        <v>364</v>
      </c>
      <c r="D217" s="218" t="s">
        <v>157</v>
      </c>
      <c r="E217" s="219" t="s">
        <v>365</v>
      </c>
      <c r="F217" s="220" t="s">
        <v>366</v>
      </c>
      <c r="G217" s="221" t="s">
        <v>215</v>
      </c>
      <c r="H217" s="222">
        <v>232.242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44</v>
      </c>
      <c r="O217" s="90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161</v>
      </c>
      <c r="AT217" s="230" t="s">
        <v>157</v>
      </c>
      <c r="AU217" s="230" t="s">
        <v>88</v>
      </c>
      <c r="AY217" s="16" t="s">
        <v>153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86</v>
      </c>
      <c r="BK217" s="231">
        <f>ROUND(I217*H217,2)</f>
        <v>0</v>
      </c>
      <c r="BL217" s="16" t="s">
        <v>161</v>
      </c>
      <c r="BM217" s="230" t="s">
        <v>367</v>
      </c>
    </row>
    <row r="218" spans="1:65" s="2" customFormat="1" ht="24.15" customHeight="1">
      <c r="A218" s="37"/>
      <c r="B218" s="38"/>
      <c r="C218" s="218" t="s">
        <v>368</v>
      </c>
      <c r="D218" s="218" t="s">
        <v>157</v>
      </c>
      <c r="E218" s="219" t="s">
        <v>369</v>
      </c>
      <c r="F218" s="220" t="s">
        <v>370</v>
      </c>
      <c r="G218" s="221" t="s">
        <v>215</v>
      </c>
      <c r="H218" s="222">
        <v>232.242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44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161</v>
      </c>
      <c r="AT218" s="230" t="s">
        <v>157</v>
      </c>
      <c r="AU218" s="230" t="s">
        <v>88</v>
      </c>
      <c r="AY218" s="16" t="s">
        <v>153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86</v>
      </c>
      <c r="BK218" s="231">
        <f>ROUND(I218*H218,2)</f>
        <v>0</v>
      </c>
      <c r="BL218" s="16" t="s">
        <v>161</v>
      </c>
      <c r="BM218" s="230" t="s">
        <v>371</v>
      </c>
    </row>
    <row r="219" spans="1:65" s="2" customFormat="1" ht="24.15" customHeight="1">
      <c r="A219" s="37"/>
      <c r="B219" s="38"/>
      <c r="C219" s="218" t="s">
        <v>372</v>
      </c>
      <c r="D219" s="218" t="s">
        <v>157</v>
      </c>
      <c r="E219" s="219" t="s">
        <v>373</v>
      </c>
      <c r="F219" s="220" t="s">
        <v>374</v>
      </c>
      <c r="G219" s="221" t="s">
        <v>215</v>
      </c>
      <c r="H219" s="222">
        <v>232.242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44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161</v>
      </c>
      <c r="AT219" s="230" t="s">
        <v>157</v>
      </c>
      <c r="AU219" s="230" t="s">
        <v>88</v>
      </c>
      <c r="AY219" s="16" t="s">
        <v>153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86</v>
      </c>
      <c r="BK219" s="231">
        <f>ROUND(I219*H219,2)</f>
        <v>0</v>
      </c>
      <c r="BL219" s="16" t="s">
        <v>161</v>
      </c>
      <c r="BM219" s="230" t="s">
        <v>375</v>
      </c>
    </row>
    <row r="220" spans="1:65" s="2" customFormat="1" ht="44.25" customHeight="1">
      <c r="A220" s="37"/>
      <c r="B220" s="38"/>
      <c r="C220" s="218" t="s">
        <v>7</v>
      </c>
      <c r="D220" s="218" t="s">
        <v>157</v>
      </c>
      <c r="E220" s="219" t="s">
        <v>376</v>
      </c>
      <c r="F220" s="220" t="s">
        <v>377</v>
      </c>
      <c r="G220" s="221" t="s">
        <v>215</v>
      </c>
      <c r="H220" s="222">
        <v>167.239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44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161</v>
      </c>
      <c r="AT220" s="230" t="s">
        <v>157</v>
      </c>
      <c r="AU220" s="230" t="s">
        <v>88</v>
      </c>
      <c r="AY220" s="16" t="s">
        <v>153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86</v>
      </c>
      <c r="BK220" s="231">
        <f>ROUND(I220*H220,2)</f>
        <v>0</v>
      </c>
      <c r="BL220" s="16" t="s">
        <v>161</v>
      </c>
      <c r="BM220" s="230" t="s">
        <v>378</v>
      </c>
    </row>
    <row r="221" spans="1:51" s="13" customFormat="1" ht="12">
      <c r="A221" s="13"/>
      <c r="B221" s="232"/>
      <c r="C221" s="233"/>
      <c r="D221" s="234" t="s">
        <v>163</v>
      </c>
      <c r="E221" s="235" t="s">
        <v>1</v>
      </c>
      <c r="F221" s="236" t="s">
        <v>379</v>
      </c>
      <c r="G221" s="233"/>
      <c r="H221" s="237">
        <v>167.239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163</v>
      </c>
      <c r="AU221" s="243" t="s">
        <v>88</v>
      </c>
      <c r="AV221" s="13" t="s">
        <v>88</v>
      </c>
      <c r="AW221" s="13" t="s">
        <v>34</v>
      </c>
      <c r="AX221" s="13" t="s">
        <v>86</v>
      </c>
      <c r="AY221" s="243" t="s">
        <v>153</v>
      </c>
    </row>
    <row r="222" spans="1:63" s="12" customFormat="1" ht="22.8" customHeight="1">
      <c r="A222" s="12"/>
      <c r="B222" s="202"/>
      <c r="C222" s="203"/>
      <c r="D222" s="204" t="s">
        <v>78</v>
      </c>
      <c r="E222" s="216" t="s">
        <v>380</v>
      </c>
      <c r="F222" s="216" t="s">
        <v>381</v>
      </c>
      <c r="G222" s="203"/>
      <c r="H222" s="203"/>
      <c r="I222" s="206"/>
      <c r="J222" s="217">
        <f>BK222</f>
        <v>0</v>
      </c>
      <c r="K222" s="203"/>
      <c r="L222" s="208"/>
      <c r="M222" s="209"/>
      <c r="N222" s="210"/>
      <c r="O222" s="210"/>
      <c r="P222" s="211">
        <f>P223</f>
        <v>0</v>
      </c>
      <c r="Q222" s="210"/>
      <c r="R222" s="211">
        <f>R223</f>
        <v>0</v>
      </c>
      <c r="S222" s="210"/>
      <c r="T222" s="212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86</v>
      </c>
      <c r="AT222" s="214" t="s">
        <v>78</v>
      </c>
      <c r="AU222" s="214" t="s">
        <v>86</v>
      </c>
      <c r="AY222" s="213" t="s">
        <v>153</v>
      </c>
      <c r="BK222" s="215">
        <f>BK223</f>
        <v>0</v>
      </c>
    </row>
    <row r="223" spans="1:65" s="2" customFormat="1" ht="16.5" customHeight="1">
      <c r="A223" s="37"/>
      <c r="B223" s="38"/>
      <c r="C223" s="218" t="s">
        <v>382</v>
      </c>
      <c r="D223" s="218" t="s">
        <v>157</v>
      </c>
      <c r="E223" s="219" t="s">
        <v>383</v>
      </c>
      <c r="F223" s="220" t="s">
        <v>384</v>
      </c>
      <c r="G223" s="221" t="s">
        <v>215</v>
      </c>
      <c r="H223" s="222">
        <v>166.319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44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161</v>
      </c>
      <c r="AT223" s="230" t="s">
        <v>157</v>
      </c>
      <c r="AU223" s="230" t="s">
        <v>88</v>
      </c>
      <c r="AY223" s="16" t="s">
        <v>153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86</v>
      </c>
      <c r="BK223" s="231">
        <f>ROUND(I223*H223,2)</f>
        <v>0</v>
      </c>
      <c r="BL223" s="16" t="s">
        <v>161</v>
      </c>
      <c r="BM223" s="230" t="s">
        <v>385</v>
      </c>
    </row>
    <row r="224" spans="1:63" s="12" customFormat="1" ht="25.9" customHeight="1">
      <c r="A224" s="12"/>
      <c r="B224" s="202"/>
      <c r="C224" s="203"/>
      <c r="D224" s="204" t="s">
        <v>78</v>
      </c>
      <c r="E224" s="205" t="s">
        <v>386</v>
      </c>
      <c r="F224" s="205" t="s">
        <v>387</v>
      </c>
      <c r="G224" s="203"/>
      <c r="H224" s="203"/>
      <c r="I224" s="206"/>
      <c r="J224" s="207">
        <f>BK224</f>
        <v>0</v>
      </c>
      <c r="K224" s="203"/>
      <c r="L224" s="208"/>
      <c r="M224" s="209"/>
      <c r="N224" s="210"/>
      <c r="O224" s="210"/>
      <c r="P224" s="211">
        <f>P225+P228+P237+P240+P244+P258+P319+P343+P368+P404+P425+P443+P447+P471</f>
        <v>0</v>
      </c>
      <c r="Q224" s="210"/>
      <c r="R224" s="211">
        <f>R225+R228+R237+R240+R244+R258+R319+R343+R368+R404+R425+R443+R447+R471</f>
        <v>47.55030705</v>
      </c>
      <c r="S224" s="210"/>
      <c r="T224" s="212">
        <f>T225+T228+T237+T240+T244+T258+T319+T343+T368+T404+T425+T443+T447+T471</f>
        <v>24.7848242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88</v>
      </c>
      <c r="AT224" s="214" t="s">
        <v>78</v>
      </c>
      <c r="AU224" s="214" t="s">
        <v>79</v>
      </c>
      <c r="AY224" s="213" t="s">
        <v>153</v>
      </c>
      <c r="BK224" s="215">
        <f>BK225+BK228+BK237+BK240+BK244+BK258+BK319+BK343+BK368+BK404+BK425+BK443+BK447+BK471</f>
        <v>0</v>
      </c>
    </row>
    <row r="225" spans="1:63" s="12" customFormat="1" ht="22.8" customHeight="1">
      <c r="A225" s="12"/>
      <c r="B225" s="202"/>
      <c r="C225" s="203"/>
      <c r="D225" s="204" t="s">
        <v>78</v>
      </c>
      <c r="E225" s="216" t="s">
        <v>388</v>
      </c>
      <c r="F225" s="216" t="s">
        <v>389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SUM(P226:P227)</f>
        <v>0</v>
      </c>
      <c r="Q225" s="210"/>
      <c r="R225" s="211">
        <f>SUM(R226:R227)</f>
        <v>0</v>
      </c>
      <c r="S225" s="210"/>
      <c r="T225" s="212">
        <f>SUM(T226:T227)</f>
        <v>2.46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88</v>
      </c>
      <c r="AT225" s="214" t="s">
        <v>78</v>
      </c>
      <c r="AU225" s="214" t="s">
        <v>86</v>
      </c>
      <c r="AY225" s="213" t="s">
        <v>153</v>
      </c>
      <c r="BK225" s="215">
        <f>SUM(BK226:BK227)</f>
        <v>0</v>
      </c>
    </row>
    <row r="226" spans="1:65" s="2" customFormat="1" ht="16.5" customHeight="1">
      <c r="A226" s="37"/>
      <c r="B226" s="38"/>
      <c r="C226" s="218" t="s">
        <v>390</v>
      </c>
      <c r="D226" s="218" t="s">
        <v>157</v>
      </c>
      <c r="E226" s="219" t="s">
        <v>391</v>
      </c>
      <c r="F226" s="220" t="s">
        <v>392</v>
      </c>
      <c r="G226" s="221" t="s">
        <v>160</v>
      </c>
      <c r="H226" s="222">
        <v>615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44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0.004</v>
      </c>
      <c r="T226" s="229">
        <f>S226*H226</f>
        <v>2.46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332</v>
      </c>
      <c r="AT226" s="230" t="s">
        <v>157</v>
      </c>
      <c r="AU226" s="230" t="s">
        <v>88</v>
      </c>
      <c r="AY226" s="16" t="s">
        <v>153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86</v>
      </c>
      <c r="BK226" s="231">
        <f>ROUND(I226*H226,2)</f>
        <v>0</v>
      </c>
      <c r="BL226" s="16" t="s">
        <v>332</v>
      </c>
      <c r="BM226" s="230" t="s">
        <v>393</v>
      </c>
    </row>
    <row r="227" spans="1:51" s="13" customFormat="1" ht="12">
      <c r="A227" s="13"/>
      <c r="B227" s="232"/>
      <c r="C227" s="233"/>
      <c r="D227" s="234" t="s">
        <v>163</v>
      </c>
      <c r="E227" s="235" t="s">
        <v>1</v>
      </c>
      <c r="F227" s="236" t="s">
        <v>394</v>
      </c>
      <c r="G227" s="233"/>
      <c r="H227" s="237">
        <v>615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163</v>
      </c>
      <c r="AU227" s="243" t="s">
        <v>88</v>
      </c>
      <c r="AV227" s="13" t="s">
        <v>88</v>
      </c>
      <c r="AW227" s="13" t="s">
        <v>34</v>
      </c>
      <c r="AX227" s="13" t="s">
        <v>86</v>
      </c>
      <c r="AY227" s="243" t="s">
        <v>153</v>
      </c>
    </row>
    <row r="228" spans="1:63" s="12" customFormat="1" ht="22.8" customHeight="1">
      <c r="A228" s="12"/>
      <c r="B228" s="202"/>
      <c r="C228" s="203"/>
      <c r="D228" s="204" t="s">
        <v>78</v>
      </c>
      <c r="E228" s="216" t="s">
        <v>395</v>
      </c>
      <c r="F228" s="216" t="s">
        <v>396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SUM(P229:P236)</f>
        <v>0</v>
      </c>
      <c r="Q228" s="210"/>
      <c r="R228" s="211">
        <f>SUM(R229:R236)</f>
        <v>0.8957352799999999</v>
      </c>
      <c r="S228" s="210"/>
      <c r="T228" s="212">
        <f>SUM(T229:T236)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88</v>
      </c>
      <c r="AT228" s="214" t="s">
        <v>78</v>
      </c>
      <c r="AU228" s="214" t="s">
        <v>86</v>
      </c>
      <c r="AY228" s="213" t="s">
        <v>153</v>
      </c>
      <c r="BK228" s="215">
        <f>SUM(BK229:BK236)</f>
        <v>0</v>
      </c>
    </row>
    <row r="229" spans="1:65" s="2" customFormat="1" ht="24.15" customHeight="1">
      <c r="A229" s="37"/>
      <c r="B229" s="38"/>
      <c r="C229" s="218" t="s">
        <v>397</v>
      </c>
      <c r="D229" s="218" t="s">
        <v>157</v>
      </c>
      <c r="E229" s="219" t="s">
        <v>398</v>
      </c>
      <c r="F229" s="220" t="s">
        <v>399</v>
      </c>
      <c r="G229" s="221" t="s">
        <v>160</v>
      </c>
      <c r="H229" s="222">
        <v>615</v>
      </c>
      <c r="I229" s="223"/>
      <c r="J229" s="224">
        <f>ROUND(I229*H229,2)</f>
        <v>0</v>
      </c>
      <c r="K229" s="225"/>
      <c r="L229" s="43"/>
      <c r="M229" s="226" t="s">
        <v>1</v>
      </c>
      <c r="N229" s="227" t="s">
        <v>44</v>
      </c>
      <c r="O229" s="90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0" t="s">
        <v>332</v>
      </c>
      <c r="AT229" s="230" t="s">
        <v>157</v>
      </c>
      <c r="AU229" s="230" t="s">
        <v>88</v>
      </c>
      <c r="AY229" s="16" t="s">
        <v>153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6" t="s">
        <v>86</v>
      </c>
      <c r="BK229" s="231">
        <f>ROUND(I229*H229,2)</f>
        <v>0</v>
      </c>
      <c r="BL229" s="16" t="s">
        <v>332</v>
      </c>
      <c r="BM229" s="230" t="s">
        <v>400</v>
      </c>
    </row>
    <row r="230" spans="1:51" s="13" customFormat="1" ht="12">
      <c r="A230" s="13"/>
      <c r="B230" s="232"/>
      <c r="C230" s="233"/>
      <c r="D230" s="234" t="s">
        <v>163</v>
      </c>
      <c r="E230" s="235" t="s">
        <v>1</v>
      </c>
      <c r="F230" s="236" t="s">
        <v>401</v>
      </c>
      <c r="G230" s="233"/>
      <c r="H230" s="237">
        <v>615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163</v>
      </c>
      <c r="AU230" s="243" t="s">
        <v>88</v>
      </c>
      <c r="AV230" s="13" t="s">
        <v>88</v>
      </c>
      <c r="AW230" s="13" t="s">
        <v>34</v>
      </c>
      <c r="AX230" s="13" t="s">
        <v>86</v>
      </c>
      <c r="AY230" s="243" t="s">
        <v>153</v>
      </c>
    </row>
    <row r="231" spans="1:65" s="2" customFormat="1" ht="24.15" customHeight="1">
      <c r="A231" s="37"/>
      <c r="B231" s="38"/>
      <c r="C231" s="244" t="s">
        <v>402</v>
      </c>
      <c r="D231" s="244" t="s">
        <v>178</v>
      </c>
      <c r="E231" s="245" t="s">
        <v>403</v>
      </c>
      <c r="F231" s="246" t="s">
        <v>404</v>
      </c>
      <c r="G231" s="247" t="s">
        <v>160</v>
      </c>
      <c r="H231" s="248">
        <v>645.75</v>
      </c>
      <c r="I231" s="249"/>
      <c r="J231" s="250">
        <f>ROUND(I231*H231,2)</f>
        <v>0</v>
      </c>
      <c r="K231" s="251"/>
      <c r="L231" s="252"/>
      <c r="M231" s="253" t="s">
        <v>1</v>
      </c>
      <c r="N231" s="254" t="s">
        <v>44</v>
      </c>
      <c r="O231" s="90"/>
      <c r="P231" s="228">
        <f>O231*H231</f>
        <v>0</v>
      </c>
      <c r="Q231" s="228">
        <v>0.0012</v>
      </c>
      <c r="R231" s="228">
        <f>Q231*H231</f>
        <v>0.7748999999999999</v>
      </c>
      <c r="S231" s="228">
        <v>0</v>
      </c>
      <c r="T231" s="229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0" t="s">
        <v>405</v>
      </c>
      <c r="AT231" s="230" t="s">
        <v>178</v>
      </c>
      <c r="AU231" s="230" t="s">
        <v>88</v>
      </c>
      <c r="AY231" s="16" t="s">
        <v>153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6" t="s">
        <v>86</v>
      </c>
      <c r="BK231" s="231">
        <f>ROUND(I231*H231,2)</f>
        <v>0</v>
      </c>
      <c r="BL231" s="16" t="s">
        <v>332</v>
      </c>
      <c r="BM231" s="230" t="s">
        <v>406</v>
      </c>
    </row>
    <row r="232" spans="1:51" s="13" customFormat="1" ht="12">
      <c r="A232" s="13"/>
      <c r="B232" s="232"/>
      <c r="C232" s="233"/>
      <c r="D232" s="234" t="s">
        <v>163</v>
      </c>
      <c r="E232" s="233"/>
      <c r="F232" s="236" t="s">
        <v>407</v>
      </c>
      <c r="G232" s="233"/>
      <c r="H232" s="237">
        <v>645.75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163</v>
      </c>
      <c r="AU232" s="243" t="s">
        <v>88</v>
      </c>
      <c r="AV232" s="13" t="s">
        <v>88</v>
      </c>
      <c r="AW232" s="13" t="s">
        <v>4</v>
      </c>
      <c r="AX232" s="13" t="s">
        <v>86</v>
      </c>
      <c r="AY232" s="243" t="s">
        <v>153</v>
      </c>
    </row>
    <row r="233" spans="1:65" s="2" customFormat="1" ht="24.15" customHeight="1">
      <c r="A233" s="37"/>
      <c r="B233" s="38"/>
      <c r="C233" s="218" t="s">
        <v>408</v>
      </c>
      <c r="D233" s="218" t="s">
        <v>157</v>
      </c>
      <c r="E233" s="219" t="s">
        <v>409</v>
      </c>
      <c r="F233" s="220" t="s">
        <v>410</v>
      </c>
      <c r="G233" s="221" t="s">
        <v>160</v>
      </c>
      <c r="H233" s="222">
        <v>615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44</v>
      </c>
      <c r="O233" s="90"/>
      <c r="P233" s="228">
        <f>O233*H233</f>
        <v>0</v>
      </c>
      <c r="Q233" s="228">
        <v>1E-05</v>
      </c>
      <c r="R233" s="228">
        <f>Q233*H233</f>
        <v>0.00615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332</v>
      </c>
      <c r="AT233" s="230" t="s">
        <v>157</v>
      </c>
      <c r="AU233" s="230" t="s">
        <v>88</v>
      </c>
      <c r="AY233" s="16" t="s">
        <v>153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86</v>
      </c>
      <c r="BK233" s="231">
        <f>ROUND(I233*H233,2)</f>
        <v>0</v>
      </c>
      <c r="BL233" s="16" t="s">
        <v>332</v>
      </c>
      <c r="BM233" s="230" t="s">
        <v>411</v>
      </c>
    </row>
    <row r="234" spans="1:65" s="2" customFormat="1" ht="24.15" customHeight="1">
      <c r="A234" s="37"/>
      <c r="B234" s="38"/>
      <c r="C234" s="244" t="s">
        <v>412</v>
      </c>
      <c r="D234" s="244" t="s">
        <v>178</v>
      </c>
      <c r="E234" s="245" t="s">
        <v>413</v>
      </c>
      <c r="F234" s="246" t="s">
        <v>414</v>
      </c>
      <c r="G234" s="247" t="s">
        <v>160</v>
      </c>
      <c r="H234" s="248">
        <v>716.783</v>
      </c>
      <c r="I234" s="249"/>
      <c r="J234" s="250">
        <f>ROUND(I234*H234,2)</f>
        <v>0</v>
      </c>
      <c r="K234" s="251"/>
      <c r="L234" s="252"/>
      <c r="M234" s="253" t="s">
        <v>1</v>
      </c>
      <c r="N234" s="254" t="s">
        <v>44</v>
      </c>
      <c r="O234" s="90"/>
      <c r="P234" s="228">
        <f>O234*H234</f>
        <v>0</v>
      </c>
      <c r="Q234" s="228">
        <v>0.00016</v>
      </c>
      <c r="R234" s="228">
        <f>Q234*H234</f>
        <v>0.11468528000000001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405</v>
      </c>
      <c r="AT234" s="230" t="s">
        <v>178</v>
      </c>
      <c r="AU234" s="230" t="s">
        <v>88</v>
      </c>
      <c r="AY234" s="16" t="s">
        <v>153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86</v>
      </c>
      <c r="BK234" s="231">
        <f>ROUND(I234*H234,2)</f>
        <v>0</v>
      </c>
      <c r="BL234" s="16" t="s">
        <v>332</v>
      </c>
      <c r="BM234" s="230" t="s">
        <v>415</v>
      </c>
    </row>
    <row r="235" spans="1:51" s="13" customFormat="1" ht="12">
      <c r="A235" s="13"/>
      <c r="B235" s="232"/>
      <c r="C235" s="233"/>
      <c r="D235" s="234" t="s">
        <v>163</v>
      </c>
      <c r="E235" s="233"/>
      <c r="F235" s="236" t="s">
        <v>416</v>
      </c>
      <c r="G235" s="233"/>
      <c r="H235" s="237">
        <v>716.783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163</v>
      </c>
      <c r="AU235" s="243" t="s">
        <v>88</v>
      </c>
      <c r="AV235" s="13" t="s">
        <v>88</v>
      </c>
      <c r="AW235" s="13" t="s">
        <v>4</v>
      </c>
      <c r="AX235" s="13" t="s">
        <v>86</v>
      </c>
      <c r="AY235" s="243" t="s">
        <v>153</v>
      </c>
    </row>
    <row r="236" spans="1:65" s="2" customFormat="1" ht="24.15" customHeight="1">
      <c r="A236" s="37"/>
      <c r="B236" s="38"/>
      <c r="C236" s="218" t="s">
        <v>417</v>
      </c>
      <c r="D236" s="218" t="s">
        <v>157</v>
      </c>
      <c r="E236" s="219" t="s">
        <v>418</v>
      </c>
      <c r="F236" s="220" t="s">
        <v>419</v>
      </c>
      <c r="G236" s="221" t="s">
        <v>215</v>
      </c>
      <c r="H236" s="222">
        <v>0.896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44</v>
      </c>
      <c r="O236" s="90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332</v>
      </c>
      <c r="AT236" s="230" t="s">
        <v>157</v>
      </c>
      <c r="AU236" s="230" t="s">
        <v>88</v>
      </c>
      <c r="AY236" s="16" t="s">
        <v>153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86</v>
      </c>
      <c r="BK236" s="231">
        <f>ROUND(I236*H236,2)</f>
        <v>0</v>
      </c>
      <c r="BL236" s="16" t="s">
        <v>332</v>
      </c>
      <c r="BM236" s="230" t="s">
        <v>420</v>
      </c>
    </row>
    <row r="237" spans="1:63" s="12" customFormat="1" ht="22.8" customHeight="1">
      <c r="A237" s="12"/>
      <c r="B237" s="202"/>
      <c r="C237" s="203"/>
      <c r="D237" s="204" t="s">
        <v>78</v>
      </c>
      <c r="E237" s="216" t="s">
        <v>421</v>
      </c>
      <c r="F237" s="216" t="s">
        <v>422</v>
      </c>
      <c r="G237" s="203"/>
      <c r="H237" s="203"/>
      <c r="I237" s="206"/>
      <c r="J237" s="217">
        <f>BK237</f>
        <v>0</v>
      </c>
      <c r="K237" s="203"/>
      <c r="L237" s="208"/>
      <c r="M237" s="209"/>
      <c r="N237" s="210"/>
      <c r="O237" s="210"/>
      <c r="P237" s="211">
        <f>SUM(P238:P239)</f>
        <v>0</v>
      </c>
      <c r="Q237" s="210"/>
      <c r="R237" s="211">
        <f>SUM(R238:R239)</f>
        <v>0</v>
      </c>
      <c r="S237" s="210"/>
      <c r="T237" s="212">
        <f>SUM(T238:T239)</f>
        <v>9.68625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88</v>
      </c>
      <c r="AT237" s="214" t="s">
        <v>78</v>
      </c>
      <c r="AU237" s="214" t="s">
        <v>86</v>
      </c>
      <c r="AY237" s="213" t="s">
        <v>153</v>
      </c>
      <c r="BK237" s="215">
        <f>SUM(BK238:BK239)</f>
        <v>0</v>
      </c>
    </row>
    <row r="238" spans="1:65" s="2" customFormat="1" ht="24.15" customHeight="1">
      <c r="A238" s="37"/>
      <c r="B238" s="38"/>
      <c r="C238" s="218" t="s">
        <v>423</v>
      </c>
      <c r="D238" s="218" t="s">
        <v>157</v>
      </c>
      <c r="E238" s="219" t="s">
        <v>424</v>
      </c>
      <c r="F238" s="220" t="s">
        <v>425</v>
      </c>
      <c r="G238" s="221" t="s">
        <v>160</v>
      </c>
      <c r="H238" s="222">
        <v>615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44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0.01575</v>
      </c>
      <c r="T238" s="229">
        <f>S238*H238</f>
        <v>9.68625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332</v>
      </c>
      <c r="AT238" s="230" t="s">
        <v>157</v>
      </c>
      <c r="AU238" s="230" t="s">
        <v>88</v>
      </c>
      <c r="AY238" s="16" t="s">
        <v>153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86</v>
      </c>
      <c r="BK238" s="231">
        <f>ROUND(I238*H238,2)</f>
        <v>0</v>
      </c>
      <c r="BL238" s="16" t="s">
        <v>332</v>
      </c>
      <c r="BM238" s="230" t="s">
        <v>426</v>
      </c>
    </row>
    <row r="239" spans="1:51" s="13" customFormat="1" ht="12">
      <c r="A239" s="13"/>
      <c r="B239" s="232"/>
      <c r="C239" s="233"/>
      <c r="D239" s="234" t="s">
        <v>163</v>
      </c>
      <c r="E239" s="235" t="s">
        <v>1</v>
      </c>
      <c r="F239" s="236" t="s">
        <v>427</v>
      </c>
      <c r="G239" s="233"/>
      <c r="H239" s="237">
        <v>615</v>
      </c>
      <c r="I239" s="238"/>
      <c r="J239" s="233"/>
      <c r="K239" s="233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163</v>
      </c>
      <c r="AU239" s="243" t="s">
        <v>88</v>
      </c>
      <c r="AV239" s="13" t="s">
        <v>88</v>
      </c>
      <c r="AW239" s="13" t="s">
        <v>34</v>
      </c>
      <c r="AX239" s="13" t="s">
        <v>86</v>
      </c>
      <c r="AY239" s="243" t="s">
        <v>153</v>
      </c>
    </row>
    <row r="240" spans="1:63" s="12" customFormat="1" ht="22.8" customHeight="1">
      <c r="A240" s="12"/>
      <c r="B240" s="202"/>
      <c r="C240" s="203"/>
      <c r="D240" s="204" t="s">
        <v>78</v>
      </c>
      <c r="E240" s="216" t="s">
        <v>428</v>
      </c>
      <c r="F240" s="216" t="s">
        <v>429</v>
      </c>
      <c r="G240" s="203"/>
      <c r="H240" s="203"/>
      <c r="I240" s="206"/>
      <c r="J240" s="217">
        <f>BK240</f>
        <v>0</v>
      </c>
      <c r="K240" s="203"/>
      <c r="L240" s="208"/>
      <c r="M240" s="209"/>
      <c r="N240" s="210"/>
      <c r="O240" s="210"/>
      <c r="P240" s="211">
        <f>SUM(P241:P243)</f>
        <v>0</v>
      </c>
      <c r="Q240" s="210"/>
      <c r="R240" s="211">
        <f>SUM(R241:R243)</f>
        <v>0.0009</v>
      </c>
      <c r="S240" s="210"/>
      <c r="T240" s="212">
        <f>SUM(T241:T243)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3" t="s">
        <v>88</v>
      </c>
      <c r="AT240" s="214" t="s">
        <v>78</v>
      </c>
      <c r="AU240" s="214" t="s">
        <v>86</v>
      </c>
      <c r="AY240" s="213" t="s">
        <v>153</v>
      </c>
      <c r="BK240" s="215">
        <f>SUM(BK241:BK243)</f>
        <v>0</v>
      </c>
    </row>
    <row r="241" spans="1:65" s="2" customFormat="1" ht="33" customHeight="1">
      <c r="A241" s="37"/>
      <c r="B241" s="38"/>
      <c r="C241" s="218" t="s">
        <v>430</v>
      </c>
      <c r="D241" s="218" t="s">
        <v>157</v>
      </c>
      <c r="E241" s="219" t="s">
        <v>431</v>
      </c>
      <c r="F241" s="220" t="s">
        <v>432</v>
      </c>
      <c r="G241" s="221" t="s">
        <v>222</v>
      </c>
      <c r="H241" s="222">
        <v>1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44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332</v>
      </c>
      <c r="AT241" s="230" t="s">
        <v>157</v>
      </c>
      <c r="AU241" s="230" t="s">
        <v>88</v>
      </c>
      <c r="AY241" s="16" t="s">
        <v>153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86</v>
      </c>
      <c r="BK241" s="231">
        <f>ROUND(I241*H241,2)</f>
        <v>0</v>
      </c>
      <c r="BL241" s="16" t="s">
        <v>332</v>
      </c>
      <c r="BM241" s="230" t="s">
        <v>433</v>
      </c>
    </row>
    <row r="242" spans="1:47" s="2" customFormat="1" ht="12">
      <c r="A242" s="37"/>
      <c r="B242" s="38"/>
      <c r="C242" s="39"/>
      <c r="D242" s="234" t="s">
        <v>434</v>
      </c>
      <c r="E242" s="39"/>
      <c r="F242" s="266" t="s">
        <v>435</v>
      </c>
      <c r="G242" s="39"/>
      <c r="H242" s="39"/>
      <c r="I242" s="267"/>
      <c r="J242" s="39"/>
      <c r="K242" s="39"/>
      <c r="L242" s="43"/>
      <c r="M242" s="268"/>
      <c r="N242" s="269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6" t="s">
        <v>434</v>
      </c>
      <c r="AU242" s="16" t="s">
        <v>88</v>
      </c>
    </row>
    <row r="243" spans="1:65" s="2" customFormat="1" ht="24.15" customHeight="1">
      <c r="A243" s="37"/>
      <c r="B243" s="38"/>
      <c r="C243" s="244" t="s">
        <v>436</v>
      </c>
      <c r="D243" s="244" t="s">
        <v>178</v>
      </c>
      <c r="E243" s="245" t="s">
        <v>437</v>
      </c>
      <c r="F243" s="246" t="s">
        <v>438</v>
      </c>
      <c r="G243" s="247" t="s">
        <v>222</v>
      </c>
      <c r="H243" s="248">
        <v>1</v>
      </c>
      <c r="I243" s="249"/>
      <c r="J243" s="250">
        <f>ROUND(I243*H243,2)</f>
        <v>0</v>
      </c>
      <c r="K243" s="251"/>
      <c r="L243" s="252"/>
      <c r="M243" s="253" t="s">
        <v>1</v>
      </c>
      <c r="N243" s="254" t="s">
        <v>44</v>
      </c>
      <c r="O243" s="90"/>
      <c r="P243" s="228">
        <f>O243*H243</f>
        <v>0</v>
      </c>
      <c r="Q243" s="228">
        <v>0.0009</v>
      </c>
      <c r="R243" s="228">
        <f>Q243*H243</f>
        <v>0.0009</v>
      </c>
      <c r="S243" s="228">
        <v>0</v>
      </c>
      <c r="T243" s="229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0" t="s">
        <v>405</v>
      </c>
      <c r="AT243" s="230" t="s">
        <v>178</v>
      </c>
      <c r="AU243" s="230" t="s">
        <v>88</v>
      </c>
      <c r="AY243" s="16" t="s">
        <v>153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6" t="s">
        <v>86</v>
      </c>
      <c r="BK243" s="231">
        <f>ROUND(I243*H243,2)</f>
        <v>0</v>
      </c>
      <c r="BL243" s="16" t="s">
        <v>332</v>
      </c>
      <c r="BM243" s="230" t="s">
        <v>439</v>
      </c>
    </row>
    <row r="244" spans="1:63" s="12" customFormat="1" ht="22.8" customHeight="1">
      <c r="A244" s="12"/>
      <c r="B244" s="202"/>
      <c r="C244" s="203"/>
      <c r="D244" s="204" t="s">
        <v>78</v>
      </c>
      <c r="E244" s="216" t="s">
        <v>440</v>
      </c>
      <c r="F244" s="216" t="s">
        <v>441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SUM(P245:P257)</f>
        <v>0</v>
      </c>
      <c r="Q244" s="210"/>
      <c r="R244" s="211">
        <f>SUM(R245:R257)</f>
        <v>1.02699959</v>
      </c>
      <c r="S244" s="210"/>
      <c r="T244" s="212">
        <f>SUM(T245:T257)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88</v>
      </c>
      <c r="AT244" s="214" t="s">
        <v>78</v>
      </c>
      <c r="AU244" s="214" t="s">
        <v>86</v>
      </c>
      <c r="AY244" s="213" t="s">
        <v>153</v>
      </c>
      <c r="BK244" s="215">
        <f>SUM(BK245:BK257)</f>
        <v>0</v>
      </c>
    </row>
    <row r="245" spans="1:65" s="2" customFormat="1" ht="24.15" customHeight="1">
      <c r="A245" s="37"/>
      <c r="B245" s="38"/>
      <c r="C245" s="218" t="s">
        <v>442</v>
      </c>
      <c r="D245" s="218" t="s">
        <v>157</v>
      </c>
      <c r="E245" s="219" t="s">
        <v>443</v>
      </c>
      <c r="F245" s="220" t="s">
        <v>444</v>
      </c>
      <c r="G245" s="221" t="s">
        <v>160</v>
      </c>
      <c r="H245" s="222">
        <v>45.175</v>
      </c>
      <c r="I245" s="223"/>
      <c r="J245" s="224">
        <f>ROUND(I245*H245,2)</f>
        <v>0</v>
      </c>
      <c r="K245" s="225"/>
      <c r="L245" s="43"/>
      <c r="M245" s="226" t="s">
        <v>1</v>
      </c>
      <c r="N245" s="227" t="s">
        <v>44</v>
      </c>
      <c r="O245" s="90"/>
      <c r="P245" s="228">
        <f>O245*H245</f>
        <v>0</v>
      </c>
      <c r="Q245" s="228">
        <v>0.01571</v>
      </c>
      <c r="R245" s="228">
        <f>Q245*H245</f>
        <v>0.7096992499999999</v>
      </c>
      <c r="S245" s="228">
        <v>0</v>
      </c>
      <c r="T245" s="229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0" t="s">
        <v>332</v>
      </c>
      <c r="AT245" s="230" t="s">
        <v>157</v>
      </c>
      <c r="AU245" s="230" t="s">
        <v>88</v>
      </c>
      <c r="AY245" s="16" t="s">
        <v>153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6" t="s">
        <v>86</v>
      </c>
      <c r="BK245" s="231">
        <f>ROUND(I245*H245,2)</f>
        <v>0</v>
      </c>
      <c r="BL245" s="16" t="s">
        <v>332</v>
      </c>
      <c r="BM245" s="230" t="s">
        <v>445</v>
      </c>
    </row>
    <row r="246" spans="1:51" s="13" customFormat="1" ht="12">
      <c r="A246" s="13"/>
      <c r="B246" s="232"/>
      <c r="C246" s="233"/>
      <c r="D246" s="234" t="s">
        <v>163</v>
      </c>
      <c r="E246" s="235" t="s">
        <v>1</v>
      </c>
      <c r="F246" s="236" t="s">
        <v>446</v>
      </c>
      <c r="G246" s="233"/>
      <c r="H246" s="237">
        <v>45.175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163</v>
      </c>
      <c r="AU246" s="243" t="s">
        <v>88</v>
      </c>
      <c r="AV246" s="13" t="s">
        <v>88</v>
      </c>
      <c r="AW246" s="13" t="s">
        <v>34</v>
      </c>
      <c r="AX246" s="13" t="s">
        <v>86</v>
      </c>
      <c r="AY246" s="243" t="s">
        <v>153</v>
      </c>
    </row>
    <row r="247" spans="1:65" s="2" customFormat="1" ht="16.5" customHeight="1">
      <c r="A247" s="37"/>
      <c r="B247" s="38"/>
      <c r="C247" s="218" t="s">
        <v>447</v>
      </c>
      <c r="D247" s="218" t="s">
        <v>157</v>
      </c>
      <c r="E247" s="219" t="s">
        <v>448</v>
      </c>
      <c r="F247" s="220" t="s">
        <v>449</v>
      </c>
      <c r="G247" s="221" t="s">
        <v>195</v>
      </c>
      <c r="H247" s="222">
        <v>55.45</v>
      </c>
      <c r="I247" s="223"/>
      <c r="J247" s="224">
        <f>ROUND(I247*H247,2)</f>
        <v>0</v>
      </c>
      <c r="K247" s="225"/>
      <c r="L247" s="43"/>
      <c r="M247" s="226" t="s">
        <v>1</v>
      </c>
      <c r="N247" s="227" t="s">
        <v>44</v>
      </c>
      <c r="O247" s="90"/>
      <c r="P247" s="228">
        <f>O247*H247</f>
        <v>0</v>
      </c>
      <c r="Q247" s="228">
        <v>1E-05</v>
      </c>
      <c r="R247" s="228">
        <f>Q247*H247</f>
        <v>0.0005545000000000001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332</v>
      </c>
      <c r="AT247" s="230" t="s">
        <v>157</v>
      </c>
      <c r="AU247" s="230" t="s">
        <v>88</v>
      </c>
      <c r="AY247" s="16" t="s">
        <v>153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86</v>
      </c>
      <c r="BK247" s="231">
        <f>ROUND(I247*H247,2)</f>
        <v>0</v>
      </c>
      <c r="BL247" s="16" t="s">
        <v>332</v>
      </c>
      <c r="BM247" s="230" t="s">
        <v>450</v>
      </c>
    </row>
    <row r="248" spans="1:51" s="13" customFormat="1" ht="12">
      <c r="A248" s="13"/>
      <c r="B248" s="232"/>
      <c r="C248" s="233"/>
      <c r="D248" s="234" t="s">
        <v>163</v>
      </c>
      <c r="E248" s="235" t="s">
        <v>1</v>
      </c>
      <c r="F248" s="236" t="s">
        <v>451</v>
      </c>
      <c r="G248" s="233"/>
      <c r="H248" s="237">
        <v>36.2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163</v>
      </c>
      <c r="AU248" s="243" t="s">
        <v>88</v>
      </c>
      <c r="AV248" s="13" t="s">
        <v>88</v>
      </c>
      <c r="AW248" s="13" t="s">
        <v>34</v>
      </c>
      <c r="AX248" s="13" t="s">
        <v>79</v>
      </c>
      <c r="AY248" s="243" t="s">
        <v>153</v>
      </c>
    </row>
    <row r="249" spans="1:51" s="13" customFormat="1" ht="12">
      <c r="A249" s="13"/>
      <c r="B249" s="232"/>
      <c r="C249" s="233"/>
      <c r="D249" s="234" t="s">
        <v>163</v>
      </c>
      <c r="E249" s="235" t="s">
        <v>1</v>
      </c>
      <c r="F249" s="236" t="s">
        <v>452</v>
      </c>
      <c r="G249" s="233"/>
      <c r="H249" s="237">
        <v>19.25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163</v>
      </c>
      <c r="AU249" s="243" t="s">
        <v>88</v>
      </c>
      <c r="AV249" s="13" t="s">
        <v>88</v>
      </c>
      <c r="AW249" s="13" t="s">
        <v>34</v>
      </c>
      <c r="AX249" s="13" t="s">
        <v>79</v>
      </c>
      <c r="AY249" s="243" t="s">
        <v>153</v>
      </c>
    </row>
    <row r="250" spans="1:51" s="14" customFormat="1" ht="12">
      <c r="A250" s="14"/>
      <c r="B250" s="255"/>
      <c r="C250" s="256"/>
      <c r="D250" s="234" t="s">
        <v>163</v>
      </c>
      <c r="E250" s="257" t="s">
        <v>1</v>
      </c>
      <c r="F250" s="258" t="s">
        <v>219</v>
      </c>
      <c r="G250" s="256"/>
      <c r="H250" s="259">
        <v>55.45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163</v>
      </c>
      <c r="AU250" s="265" t="s">
        <v>88</v>
      </c>
      <c r="AV250" s="14" t="s">
        <v>161</v>
      </c>
      <c r="AW250" s="14" t="s">
        <v>34</v>
      </c>
      <c r="AX250" s="14" t="s">
        <v>86</v>
      </c>
      <c r="AY250" s="265" t="s">
        <v>153</v>
      </c>
    </row>
    <row r="251" spans="1:65" s="2" customFormat="1" ht="21.75" customHeight="1">
      <c r="A251" s="37"/>
      <c r="B251" s="38"/>
      <c r="C251" s="244" t="s">
        <v>453</v>
      </c>
      <c r="D251" s="244" t="s">
        <v>178</v>
      </c>
      <c r="E251" s="245" t="s">
        <v>454</v>
      </c>
      <c r="F251" s="246" t="s">
        <v>455</v>
      </c>
      <c r="G251" s="247" t="s">
        <v>201</v>
      </c>
      <c r="H251" s="248">
        <v>0.569</v>
      </c>
      <c r="I251" s="249"/>
      <c r="J251" s="250">
        <f>ROUND(I251*H251,2)</f>
        <v>0</v>
      </c>
      <c r="K251" s="251"/>
      <c r="L251" s="252"/>
      <c r="M251" s="253" t="s">
        <v>1</v>
      </c>
      <c r="N251" s="254" t="s">
        <v>44</v>
      </c>
      <c r="O251" s="90"/>
      <c r="P251" s="228">
        <f>O251*H251</f>
        <v>0</v>
      </c>
      <c r="Q251" s="228">
        <v>0.55</v>
      </c>
      <c r="R251" s="228">
        <f>Q251*H251</f>
        <v>0.31295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405</v>
      </c>
      <c r="AT251" s="230" t="s">
        <v>178</v>
      </c>
      <c r="AU251" s="230" t="s">
        <v>88</v>
      </c>
      <c r="AY251" s="16" t="s">
        <v>153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86</v>
      </c>
      <c r="BK251" s="231">
        <f>ROUND(I251*H251,2)</f>
        <v>0</v>
      </c>
      <c r="BL251" s="16" t="s">
        <v>332</v>
      </c>
      <c r="BM251" s="230" t="s">
        <v>456</v>
      </c>
    </row>
    <row r="252" spans="1:51" s="13" customFormat="1" ht="12">
      <c r="A252" s="13"/>
      <c r="B252" s="232"/>
      <c r="C252" s="233"/>
      <c r="D252" s="234" t="s">
        <v>163</v>
      </c>
      <c r="E252" s="235" t="s">
        <v>1</v>
      </c>
      <c r="F252" s="236" t="s">
        <v>457</v>
      </c>
      <c r="G252" s="233"/>
      <c r="H252" s="237">
        <v>0.555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163</v>
      </c>
      <c r="AU252" s="243" t="s">
        <v>88</v>
      </c>
      <c r="AV252" s="13" t="s">
        <v>88</v>
      </c>
      <c r="AW252" s="13" t="s">
        <v>34</v>
      </c>
      <c r="AX252" s="13" t="s">
        <v>79</v>
      </c>
      <c r="AY252" s="243" t="s">
        <v>153</v>
      </c>
    </row>
    <row r="253" spans="1:51" s="13" customFormat="1" ht="12">
      <c r="A253" s="13"/>
      <c r="B253" s="232"/>
      <c r="C253" s="233"/>
      <c r="D253" s="234" t="s">
        <v>163</v>
      </c>
      <c r="E253" s="235" t="s">
        <v>1</v>
      </c>
      <c r="F253" s="236" t="s">
        <v>458</v>
      </c>
      <c r="G253" s="233"/>
      <c r="H253" s="237">
        <v>0.014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163</v>
      </c>
      <c r="AU253" s="243" t="s">
        <v>88</v>
      </c>
      <c r="AV253" s="13" t="s">
        <v>88</v>
      </c>
      <c r="AW253" s="13" t="s">
        <v>34</v>
      </c>
      <c r="AX253" s="13" t="s">
        <v>79</v>
      </c>
      <c r="AY253" s="243" t="s">
        <v>153</v>
      </c>
    </row>
    <row r="254" spans="1:51" s="14" customFormat="1" ht="12">
      <c r="A254" s="14"/>
      <c r="B254" s="255"/>
      <c r="C254" s="256"/>
      <c r="D254" s="234" t="s">
        <v>163</v>
      </c>
      <c r="E254" s="257" t="s">
        <v>1</v>
      </c>
      <c r="F254" s="258" t="s">
        <v>219</v>
      </c>
      <c r="G254" s="256"/>
      <c r="H254" s="259">
        <v>0.569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5" t="s">
        <v>163</v>
      </c>
      <c r="AU254" s="265" t="s">
        <v>88</v>
      </c>
      <c r="AV254" s="14" t="s">
        <v>161</v>
      </c>
      <c r="AW254" s="14" t="s">
        <v>34</v>
      </c>
      <c r="AX254" s="14" t="s">
        <v>86</v>
      </c>
      <c r="AY254" s="265" t="s">
        <v>153</v>
      </c>
    </row>
    <row r="255" spans="1:65" s="2" customFormat="1" ht="24.15" customHeight="1">
      <c r="A255" s="37"/>
      <c r="B255" s="38"/>
      <c r="C255" s="218" t="s">
        <v>459</v>
      </c>
      <c r="D255" s="218" t="s">
        <v>157</v>
      </c>
      <c r="E255" s="219" t="s">
        <v>460</v>
      </c>
      <c r="F255" s="220" t="s">
        <v>461</v>
      </c>
      <c r="G255" s="221" t="s">
        <v>160</v>
      </c>
      <c r="H255" s="222">
        <v>21.088</v>
      </c>
      <c r="I255" s="223"/>
      <c r="J255" s="224">
        <f>ROUND(I255*H255,2)</f>
        <v>0</v>
      </c>
      <c r="K255" s="225"/>
      <c r="L255" s="43"/>
      <c r="M255" s="226" t="s">
        <v>1</v>
      </c>
      <c r="N255" s="227" t="s">
        <v>44</v>
      </c>
      <c r="O255" s="90"/>
      <c r="P255" s="228">
        <f>O255*H255</f>
        <v>0</v>
      </c>
      <c r="Q255" s="228">
        <v>0.00018</v>
      </c>
      <c r="R255" s="228">
        <f>Q255*H255</f>
        <v>0.0037958400000000004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332</v>
      </c>
      <c r="AT255" s="230" t="s">
        <v>157</v>
      </c>
      <c r="AU255" s="230" t="s">
        <v>88</v>
      </c>
      <c r="AY255" s="16" t="s">
        <v>153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86</v>
      </c>
      <c r="BK255" s="231">
        <f>ROUND(I255*H255,2)</f>
        <v>0</v>
      </c>
      <c r="BL255" s="16" t="s">
        <v>332</v>
      </c>
      <c r="BM255" s="230" t="s">
        <v>462</v>
      </c>
    </row>
    <row r="256" spans="1:51" s="13" customFormat="1" ht="12">
      <c r="A256" s="13"/>
      <c r="B256" s="232"/>
      <c r="C256" s="233"/>
      <c r="D256" s="234" t="s">
        <v>163</v>
      </c>
      <c r="E256" s="235" t="s">
        <v>1</v>
      </c>
      <c r="F256" s="236" t="s">
        <v>463</v>
      </c>
      <c r="G256" s="233"/>
      <c r="H256" s="237">
        <v>21.088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163</v>
      </c>
      <c r="AU256" s="243" t="s">
        <v>88</v>
      </c>
      <c r="AV256" s="13" t="s">
        <v>88</v>
      </c>
      <c r="AW256" s="13" t="s">
        <v>34</v>
      </c>
      <c r="AX256" s="13" t="s">
        <v>86</v>
      </c>
      <c r="AY256" s="243" t="s">
        <v>153</v>
      </c>
    </row>
    <row r="257" spans="1:65" s="2" customFormat="1" ht="24.15" customHeight="1">
      <c r="A257" s="37"/>
      <c r="B257" s="38"/>
      <c r="C257" s="218" t="s">
        <v>464</v>
      </c>
      <c r="D257" s="218" t="s">
        <v>157</v>
      </c>
      <c r="E257" s="219" t="s">
        <v>465</v>
      </c>
      <c r="F257" s="220" t="s">
        <v>466</v>
      </c>
      <c r="G257" s="221" t="s">
        <v>215</v>
      </c>
      <c r="H257" s="222">
        <v>1.027</v>
      </c>
      <c r="I257" s="223"/>
      <c r="J257" s="224">
        <f>ROUND(I257*H257,2)</f>
        <v>0</v>
      </c>
      <c r="K257" s="225"/>
      <c r="L257" s="43"/>
      <c r="M257" s="226" t="s">
        <v>1</v>
      </c>
      <c r="N257" s="227" t="s">
        <v>44</v>
      </c>
      <c r="O257" s="90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332</v>
      </c>
      <c r="AT257" s="230" t="s">
        <v>157</v>
      </c>
      <c r="AU257" s="230" t="s">
        <v>88</v>
      </c>
      <c r="AY257" s="16" t="s">
        <v>153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86</v>
      </c>
      <c r="BK257" s="231">
        <f>ROUND(I257*H257,2)</f>
        <v>0</v>
      </c>
      <c r="BL257" s="16" t="s">
        <v>332</v>
      </c>
      <c r="BM257" s="230" t="s">
        <v>467</v>
      </c>
    </row>
    <row r="258" spans="1:63" s="12" customFormat="1" ht="22.8" customHeight="1">
      <c r="A258" s="12"/>
      <c r="B258" s="202"/>
      <c r="C258" s="203"/>
      <c r="D258" s="204" t="s">
        <v>78</v>
      </c>
      <c r="E258" s="216" t="s">
        <v>468</v>
      </c>
      <c r="F258" s="216" t="s">
        <v>469</v>
      </c>
      <c r="G258" s="203"/>
      <c r="H258" s="203"/>
      <c r="I258" s="206"/>
      <c r="J258" s="217">
        <f>BK258</f>
        <v>0</v>
      </c>
      <c r="K258" s="203"/>
      <c r="L258" s="208"/>
      <c r="M258" s="209"/>
      <c r="N258" s="210"/>
      <c r="O258" s="210"/>
      <c r="P258" s="211">
        <f>SUM(P259:P318)</f>
        <v>0</v>
      </c>
      <c r="Q258" s="210"/>
      <c r="R258" s="211">
        <f>SUM(R259:R318)</f>
        <v>26.377540709999998</v>
      </c>
      <c r="S258" s="210"/>
      <c r="T258" s="212">
        <f>SUM(T259:T318)</f>
        <v>12.126750000000001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3" t="s">
        <v>88</v>
      </c>
      <c r="AT258" s="214" t="s">
        <v>78</v>
      </c>
      <c r="AU258" s="214" t="s">
        <v>86</v>
      </c>
      <c r="AY258" s="213" t="s">
        <v>153</v>
      </c>
      <c r="BK258" s="215">
        <f>SUM(BK259:BK318)</f>
        <v>0</v>
      </c>
    </row>
    <row r="259" spans="1:65" s="2" customFormat="1" ht="24.15" customHeight="1">
      <c r="A259" s="37"/>
      <c r="B259" s="38"/>
      <c r="C259" s="218" t="s">
        <v>470</v>
      </c>
      <c r="D259" s="218" t="s">
        <v>157</v>
      </c>
      <c r="E259" s="219" t="s">
        <v>471</v>
      </c>
      <c r="F259" s="220" t="s">
        <v>472</v>
      </c>
      <c r="G259" s="221" t="s">
        <v>160</v>
      </c>
      <c r="H259" s="222">
        <v>109.711</v>
      </c>
      <c r="I259" s="223"/>
      <c r="J259" s="224">
        <f>ROUND(I259*H259,2)</f>
        <v>0</v>
      </c>
      <c r="K259" s="225"/>
      <c r="L259" s="43"/>
      <c r="M259" s="226" t="s">
        <v>1</v>
      </c>
      <c r="N259" s="227" t="s">
        <v>44</v>
      </c>
      <c r="O259" s="90"/>
      <c r="P259" s="228">
        <f>O259*H259</f>
        <v>0</v>
      </c>
      <c r="Q259" s="228">
        <v>0.02245</v>
      </c>
      <c r="R259" s="228">
        <f>Q259*H259</f>
        <v>2.4630119500000003</v>
      </c>
      <c r="S259" s="228">
        <v>0</v>
      </c>
      <c r="T259" s="22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0" t="s">
        <v>332</v>
      </c>
      <c r="AT259" s="230" t="s">
        <v>157</v>
      </c>
      <c r="AU259" s="230" t="s">
        <v>88</v>
      </c>
      <c r="AY259" s="16" t="s">
        <v>153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6" t="s">
        <v>86</v>
      </c>
      <c r="BK259" s="231">
        <f>ROUND(I259*H259,2)</f>
        <v>0</v>
      </c>
      <c r="BL259" s="16" t="s">
        <v>332</v>
      </c>
      <c r="BM259" s="230" t="s">
        <v>473</v>
      </c>
    </row>
    <row r="260" spans="1:51" s="13" customFormat="1" ht="12">
      <c r="A260" s="13"/>
      <c r="B260" s="232"/>
      <c r="C260" s="233"/>
      <c r="D260" s="234" t="s">
        <v>163</v>
      </c>
      <c r="E260" s="235" t="s">
        <v>1</v>
      </c>
      <c r="F260" s="236" t="s">
        <v>474</v>
      </c>
      <c r="G260" s="233"/>
      <c r="H260" s="237">
        <v>81.524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163</v>
      </c>
      <c r="AU260" s="243" t="s">
        <v>88</v>
      </c>
      <c r="AV260" s="13" t="s">
        <v>88</v>
      </c>
      <c r="AW260" s="13" t="s">
        <v>34</v>
      </c>
      <c r="AX260" s="13" t="s">
        <v>79</v>
      </c>
      <c r="AY260" s="243" t="s">
        <v>153</v>
      </c>
    </row>
    <row r="261" spans="1:51" s="13" customFormat="1" ht="12">
      <c r="A261" s="13"/>
      <c r="B261" s="232"/>
      <c r="C261" s="233"/>
      <c r="D261" s="234" t="s">
        <v>163</v>
      </c>
      <c r="E261" s="235" t="s">
        <v>1</v>
      </c>
      <c r="F261" s="236" t="s">
        <v>475</v>
      </c>
      <c r="G261" s="233"/>
      <c r="H261" s="237">
        <v>13.571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163</v>
      </c>
      <c r="AU261" s="243" t="s">
        <v>88</v>
      </c>
      <c r="AV261" s="13" t="s">
        <v>88</v>
      </c>
      <c r="AW261" s="13" t="s">
        <v>34</v>
      </c>
      <c r="AX261" s="13" t="s">
        <v>79</v>
      </c>
      <c r="AY261" s="243" t="s">
        <v>153</v>
      </c>
    </row>
    <row r="262" spans="1:51" s="13" customFormat="1" ht="12">
      <c r="A262" s="13"/>
      <c r="B262" s="232"/>
      <c r="C262" s="233"/>
      <c r="D262" s="234" t="s">
        <v>163</v>
      </c>
      <c r="E262" s="235" t="s">
        <v>1</v>
      </c>
      <c r="F262" s="236" t="s">
        <v>476</v>
      </c>
      <c r="G262" s="233"/>
      <c r="H262" s="237">
        <v>6.786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163</v>
      </c>
      <c r="AU262" s="243" t="s">
        <v>88</v>
      </c>
      <c r="AV262" s="13" t="s">
        <v>88</v>
      </c>
      <c r="AW262" s="13" t="s">
        <v>34</v>
      </c>
      <c r="AX262" s="13" t="s">
        <v>79</v>
      </c>
      <c r="AY262" s="243" t="s">
        <v>153</v>
      </c>
    </row>
    <row r="263" spans="1:51" s="13" customFormat="1" ht="12">
      <c r="A263" s="13"/>
      <c r="B263" s="232"/>
      <c r="C263" s="233"/>
      <c r="D263" s="234" t="s">
        <v>163</v>
      </c>
      <c r="E263" s="235" t="s">
        <v>1</v>
      </c>
      <c r="F263" s="236" t="s">
        <v>477</v>
      </c>
      <c r="G263" s="233"/>
      <c r="H263" s="237">
        <v>7.83</v>
      </c>
      <c r="I263" s="238"/>
      <c r="J263" s="233"/>
      <c r="K263" s="233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163</v>
      </c>
      <c r="AU263" s="243" t="s">
        <v>88</v>
      </c>
      <c r="AV263" s="13" t="s">
        <v>88</v>
      </c>
      <c r="AW263" s="13" t="s">
        <v>34</v>
      </c>
      <c r="AX263" s="13" t="s">
        <v>79</v>
      </c>
      <c r="AY263" s="243" t="s">
        <v>153</v>
      </c>
    </row>
    <row r="264" spans="1:51" s="14" customFormat="1" ht="12">
      <c r="A264" s="14"/>
      <c r="B264" s="255"/>
      <c r="C264" s="256"/>
      <c r="D264" s="234" t="s">
        <v>163</v>
      </c>
      <c r="E264" s="257" t="s">
        <v>1</v>
      </c>
      <c r="F264" s="258" t="s">
        <v>219</v>
      </c>
      <c r="G264" s="256"/>
      <c r="H264" s="259">
        <v>109.711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5" t="s">
        <v>163</v>
      </c>
      <c r="AU264" s="265" t="s">
        <v>88</v>
      </c>
      <c r="AV264" s="14" t="s">
        <v>161</v>
      </c>
      <c r="AW264" s="14" t="s">
        <v>34</v>
      </c>
      <c r="AX264" s="14" t="s">
        <v>86</v>
      </c>
      <c r="AY264" s="265" t="s">
        <v>153</v>
      </c>
    </row>
    <row r="265" spans="1:65" s="2" customFormat="1" ht="37.8" customHeight="1">
      <c r="A265" s="37"/>
      <c r="B265" s="38"/>
      <c r="C265" s="218" t="s">
        <v>478</v>
      </c>
      <c r="D265" s="218" t="s">
        <v>157</v>
      </c>
      <c r="E265" s="219" t="s">
        <v>479</v>
      </c>
      <c r="F265" s="220" t="s">
        <v>480</v>
      </c>
      <c r="G265" s="221" t="s">
        <v>160</v>
      </c>
      <c r="H265" s="222">
        <v>16.363</v>
      </c>
      <c r="I265" s="223"/>
      <c r="J265" s="224">
        <f>ROUND(I265*H265,2)</f>
        <v>0</v>
      </c>
      <c r="K265" s="225"/>
      <c r="L265" s="43"/>
      <c r="M265" s="226" t="s">
        <v>1</v>
      </c>
      <c r="N265" s="227" t="s">
        <v>44</v>
      </c>
      <c r="O265" s="90"/>
      <c r="P265" s="228">
        <f>O265*H265</f>
        <v>0</v>
      </c>
      <c r="Q265" s="228">
        <v>0.05426</v>
      </c>
      <c r="R265" s="228">
        <f>Q265*H265</f>
        <v>0.88785638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332</v>
      </c>
      <c r="AT265" s="230" t="s">
        <v>157</v>
      </c>
      <c r="AU265" s="230" t="s">
        <v>88</v>
      </c>
      <c r="AY265" s="16" t="s">
        <v>153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86</v>
      </c>
      <c r="BK265" s="231">
        <f>ROUND(I265*H265,2)</f>
        <v>0</v>
      </c>
      <c r="BL265" s="16" t="s">
        <v>332</v>
      </c>
      <c r="BM265" s="230" t="s">
        <v>481</v>
      </c>
    </row>
    <row r="266" spans="1:51" s="13" customFormat="1" ht="12">
      <c r="A266" s="13"/>
      <c r="B266" s="232"/>
      <c r="C266" s="233"/>
      <c r="D266" s="234" t="s">
        <v>163</v>
      </c>
      <c r="E266" s="235" t="s">
        <v>1</v>
      </c>
      <c r="F266" s="236" t="s">
        <v>482</v>
      </c>
      <c r="G266" s="233"/>
      <c r="H266" s="237">
        <v>16.363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163</v>
      </c>
      <c r="AU266" s="243" t="s">
        <v>88</v>
      </c>
      <c r="AV266" s="13" t="s">
        <v>88</v>
      </c>
      <c r="AW266" s="13" t="s">
        <v>34</v>
      </c>
      <c r="AX266" s="13" t="s">
        <v>86</v>
      </c>
      <c r="AY266" s="243" t="s">
        <v>153</v>
      </c>
    </row>
    <row r="267" spans="1:65" s="2" customFormat="1" ht="33" customHeight="1">
      <c r="A267" s="37"/>
      <c r="B267" s="38"/>
      <c r="C267" s="218" t="s">
        <v>405</v>
      </c>
      <c r="D267" s="218" t="s">
        <v>157</v>
      </c>
      <c r="E267" s="219" t="s">
        <v>483</v>
      </c>
      <c r="F267" s="220" t="s">
        <v>484</v>
      </c>
      <c r="G267" s="221" t="s">
        <v>160</v>
      </c>
      <c r="H267" s="222">
        <v>145.646</v>
      </c>
      <c r="I267" s="223"/>
      <c r="J267" s="224">
        <f>ROUND(I267*H267,2)</f>
        <v>0</v>
      </c>
      <c r="K267" s="225"/>
      <c r="L267" s="43"/>
      <c r="M267" s="226" t="s">
        <v>1</v>
      </c>
      <c r="N267" s="227" t="s">
        <v>44</v>
      </c>
      <c r="O267" s="90"/>
      <c r="P267" s="228">
        <f>O267*H267</f>
        <v>0</v>
      </c>
      <c r="Q267" s="228">
        <v>0.07621</v>
      </c>
      <c r="R267" s="228">
        <f>Q267*H267</f>
        <v>11.099681659999998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332</v>
      </c>
      <c r="AT267" s="230" t="s">
        <v>157</v>
      </c>
      <c r="AU267" s="230" t="s">
        <v>88</v>
      </c>
      <c r="AY267" s="16" t="s">
        <v>153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86</v>
      </c>
      <c r="BK267" s="231">
        <f>ROUND(I267*H267,2)</f>
        <v>0</v>
      </c>
      <c r="BL267" s="16" t="s">
        <v>332</v>
      </c>
      <c r="BM267" s="230" t="s">
        <v>485</v>
      </c>
    </row>
    <row r="268" spans="1:51" s="13" customFormat="1" ht="12">
      <c r="A268" s="13"/>
      <c r="B268" s="232"/>
      <c r="C268" s="233"/>
      <c r="D268" s="234" t="s">
        <v>163</v>
      </c>
      <c r="E268" s="235" t="s">
        <v>1</v>
      </c>
      <c r="F268" s="236" t="s">
        <v>486</v>
      </c>
      <c r="G268" s="233"/>
      <c r="H268" s="237">
        <v>145.646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163</v>
      </c>
      <c r="AU268" s="243" t="s">
        <v>88</v>
      </c>
      <c r="AV268" s="13" t="s">
        <v>88</v>
      </c>
      <c r="AW268" s="13" t="s">
        <v>34</v>
      </c>
      <c r="AX268" s="13" t="s">
        <v>86</v>
      </c>
      <c r="AY268" s="243" t="s">
        <v>153</v>
      </c>
    </row>
    <row r="269" spans="1:65" s="2" customFormat="1" ht="21.75" customHeight="1">
      <c r="A269" s="37"/>
      <c r="B269" s="38"/>
      <c r="C269" s="218" t="s">
        <v>487</v>
      </c>
      <c r="D269" s="218" t="s">
        <v>157</v>
      </c>
      <c r="E269" s="219" t="s">
        <v>488</v>
      </c>
      <c r="F269" s="220" t="s">
        <v>489</v>
      </c>
      <c r="G269" s="221" t="s">
        <v>160</v>
      </c>
      <c r="H269" s="222">
        <v>95.684</v>
      </c>
      <c r="I269" s="223"/>
      <c r="J269" s="224">
        <f>ROUND(I269*H269,2)</f>
        <v>0</v>
      </c>
      <c r="K269" s="225"/>
      <c r="L269" s="43"/>
      <c r="M269" s="226" t="s">
        <v>1</v>
      </c>
      <c r="N269" s="227" t="s">
        <v>44</v>
      </c>
      <c r="O269" s="90"/>
      <c r="P269" s="228">
        <f>O269*H269</f>
        <v>0</v>
      </c>
      <c r="Q269" s="228">
        <v>0.00128</v>
      </c>
      <c r="R269" s="228">
        <f>Q269*H269</f>
        <v>0.12247552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332</v>
      </c>
      <c r="AT269" s="230" t="s">
        <v>157</v>
      </c>
      <c r="AU269" s="230" t="s">
        <v>88</v>
      </c>
      <c r="AY269" s="16" t="s">
        <v>153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86</v>
      </c>
      <c r="BK269" s="231">
        <f>ROUND(I269*H269,2)</f>
        <v>0</v>
      </c>
      <c r="BL269" s="16" t="s">
        <v>332</v>
      </c>
      <c r="BM269" s="230" t="s">
        <v>490</v>
      </c>
    </row>
    <row r="270" spans="1:51" s="13" customFormat="1" ht="12">
      <c r="A270" s="13"/>
      <c r="B270" s="232"/>
      <c r="C270" s="233"/>
      <c r="D270" s="234" t="s">
        <v>163</v>
      </c>
      <c r="E270" s="235" t="s">
        <v>1</v>
      </c>
      <c r="F270" s="236" t="s">
        <v>491</v>
      </c>
      <c r="G270" s="233"/>
      <c r="H270" s="237">
        <v>95.684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163</v>
      </c>
      <c r="AU270" s="243" t="s">
        <v>88</v>
      </c>
      <c r="AV270" s="13" t="s">
        <v>88</v>
      </c>
      <c r="AW270" s="13" t="s">
        <v>34</v>
      </c>
      <c r="AX270" s="13" t="s">
        <v>86</v>
      </c>
      <c r="AY270" s="243" t="s">
        <v>153</v>
      </c>
    </row>
    <row r="271" spans="1:65" s="2" customFormat="1" ht="24.15" customHeight="1">
      <c r="A271" s="37"/>
      <c r="B271" s="38"/>
      <c r="C271" s="244" t="s">
        <v>492</v>
      </c>
      <c r="D271" s="244" t="s">
        <v>178</v>
      </c>
      <c r="E271" s="245" t="s">
        <v>493</v>
      </c>
      <c r="F271" s="246" t="s">
        <v>494</v>
      </c>
      <c r="G271" s="247" t="s">
        <v>160</v>
      </c>
      <c r="H271" s="248">
        <v>401.873</v>
      </c>
      <c r="I271" s="249"/>
      <c r="J271" s="250">
        <f>ROUND(I271*H271,2)</f>
        <v>0</v>
      </c>
      <c r="K271" s="251"/>
      <c r="L271" s="252"/>
      <c r="M271" s="253" t="s">
        <v>1</v>
      </c>
      <c r="N271" s="254" t="s">
        <v>44</v>
      </c>
      <c r="O271" s="90"/>
      <c r="P271" s="228">
        <f>O271*H271</f>
        <v>0</v>
      </c>
      <c r="Q271" s="228">
        <v>0.012</v>
      </c>
      <c r="R271" s="228">
        <f>Q271*H271</f>
        <v>4.822476</v>
      </c>
      <c r="S271" s="228">
        <v>0</v>
      </c>
      <c r="T271" s="229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405</v>
      </c>
      <c r="AT271" s="230" t="s">
        <v>178</v>
      </c>
      <c r="AU271" s="230" t="s">
        <v>88</v>
      </c>
      <c r="AY271" s="16" t="s">
        <v>153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86</v>
      </c>
      <c r="BK271" s="231">
        <f>ROUND(I271*H271,2)</f>
        <v>0</v>
      </c>
      <c r="BL271" s="16" t="s">
        <v>332</v>
      </c>
      <c r="BM271" s="230" t="s">
        <v>495</v>
      </c>
    </row>
    <row r="272" spans="1:51" s="13" customFormat="1" ht="12">
      <c r="A272" s="13"/>
      <c r="B272" s="232"/>
      <c r="C272" s="233"/>
      <c r="D272" s="234" t="s">
        <v>163</v>
      </c>
      <c r="E272" s="233"/>
      <c r="F272" s="236" t="s">
        <v>496</v>
      </c>
      <c r="G272" s="233"/>
      <c r="H272" s="237">
        <v>401.873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163</v>
      </c>
      <c r="AU272" s="243" t="s">
        <v>88</v>
      </c>
      <c r="AV272" s="13" t="s">
        <v>88</v>
      </c>
      <c r="AW272" s="13" t="s">
        <v>4</v>
      </c>
      <c r="AX272" s="13" t="s">
        <v>86</v>
      </c>
      <c r="AY272" s="243" t="s">
        <v>153</v>
      </c>
    </row>
    <row r="273" spans="1:65" s="2" customFormat="1" ht="24.15" customHeight="1">
      <c r="A273" s="37"/>
      <c r="B273" s="38"/>
      <c r="C273" s="218" t="s">
        <v>497</v>
      </c>
      <c r="D273" s="218" t="s">
        <v>157</v>
      </c>
      <c r="E273" s="219" t="s">
        <v>498</v>
      </c>
      <c r="F273" s="220" t="s">
        <v>499</v>
      </c>
      <c r="G273" s="221" t="s">
        <v>160</v>
      </c>
      <c r="H273" s="222">
        <v>11.668</v>
      </c>
      <c r="I273" s="223"/>
      <c r="J273" s="224">
        <f>ROUND(I273*H273,2)</f>
        <v>0</v>
      </c>
      <c r="K273" s="225"/>
      <c r="L273" s="43"/>
      <c r="M273" s="226" t="s">
        <v>1</v>
      </c>
      <c r="N273" s="227" t="s">
        <v>44</v>
      </c>
      <c r="O273" s="90"/>
      <c r="P273" s="228">
        <f>O273*H273</f>
        <v>0</v>
      </c>
      <c r="Q273" s="228">
        <v>0.01182</v>
      </c>
      <c r="R273" s="228">
        <f>Q273*H273</f>
        <v>0.13791576</v>
      </c>
      <c r="S273" s="228">
        <v>0</v>
      </c>
      <c r="T273" s="229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332</v>
      </c>
      <c r="AT273" s="230" t="s">
        <v>157</v>
      </c>
      <c r="AU273" s="230" t="s">
        <v>88</v>
      </c>
      <c r="AY273" s="16" t="s">
        <v>153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86</v>
      </c>
      <c r="BK273" s="231">
        <f>ROUND(I273*H273,2)</f>
        <v>0</v>
      </c>
      <c r="BL273" s="16" t="s">
        <v>332</v>
      </c>
      <c r="BM273" s="230" t="s">
        <v>500</v>
      </c>
    </row>
    <row r="274" spans="1:51" s="13" customFormat="1" ht="12">
      <c r="A274" s="13"/>
      <c r="B274" s="232"/>
      <c r="C274" s="233"/>
      <c r="D274" s="234" t="s">
        <v>163</v>
      </c>
      <c r="E274" s="235" t="s">
        <v>1</v>
      </c>
      <c r="F274" s="236" t="s">
        <v>501</v>
      </c>
      <c r="G274" s="233"/>
      <c r="H274" s="237">
        <v>11.668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163</v>
      </c>
      <c r="AU274" s="243" t="s">
        <v>88</v>
      </c>
      <c r="AV274" s="13" t="s">
        <v>88</v>
      </c>
      <c r="AW274" s="13" t="s">
        <v>34</v>
      </c>
      <c r="AX274" s="13" t="s">
        <v>86</v>
      </c>
      <c r="AY274" s="243" t="s">
        <v>153</v>
      </c>
    </row>
    <row r="275" spans="1:65" s="2" customFormat="1" ht="24.15" customHeight="1">
      <c r="A275" s="37"/>
      <c r="B275" s="38"/>
      <c r="C275" s="218" t="s">
        <v>502</v>
      </c>
      <c r="D275" s="218" t="s">
        <v>157</v>
      </c>
      <c r="E275" s="219" t="s">
        <v>503</v>
      </c>
      <c r="F275" s="220" t="s">
        <v>504</v>
      </c>
      <c r="G275" s="221" t="s">
        <v>160</v>
      </c>
      <c r="H275" s="222">
        <v>3.978</v>
      </c>
      <c r="I275" s="223"/>
      <c r="J275" s="224">
        <f>ROUND(I275*H275,2)</f>
        <v>0</v>
      </c>
      <c r="K275" s="225"/>
      <c r="L275" s="43"/>
      <c r="M275" s="226" t="s">
        <v>1</v>
      </c>
      <c r="N275" s="227" t="s">
        <v>44</v>
      </c>
      <c r="O275" s="90"/>
      <c r="P275" s="228">
        <f>O275*H275</f>
        <v>0</v>
      </c>
      <c r="Q275" s="228">
        <v>0.01324</v>
      </c>
      <c r="R275" s="228">
        <f>Q275*H275</f>
        <v>0.05266872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332</v>
      </c>
      <c r="AT275" s="230" t="s">
        <v>157</v>
      </c>
      <c r="AU275" s="230" t="s">
        <v>88</v>
      </c>
      <c r="AY275" s="16" t="s">
        <v>153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86</v>
      </c>
      <c r="BK275" s="231">
        <f>ROUND(I275*H275,2)</f>
        <v>0</v>
      </c>
      <c r="BL275" s="16" t="s">
        <v>332</v>
      </c>
      <c r="BM275" s="230" t="s">
        <v>505</v>
      </c>
    </row>
    <row r="276" spans="1:51" s="13" customFormat="1" ht="12">
      <c r="A276" s="13"/>
      <c r="B276" s="232"/>
      <c r="C276" s="233"/>
      <c r="D276" s="234" t="s">
        <v>163</v>
      </c>
      <c r="E276" s="235" t="s">
        <v>1</v>
      </c>
      <c r="F276" s="236" t="s">
        <v>506</v>
      </c>
      <c r="G276" s="233"/>
      <c r="H276" s="237">
        <v>1.17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163</v>
      </c>
      <c r="AU276" s="243" t="s">
        <v>88</v>
      </c>
      <c r="AV276" s="13" t="s">
        <v>88</v>
      </c>
      <c r="AW276" s="13" t="s">
        <v>34</v>
      </c>
      <c r="AX276" s="13" t="s">
        <v>79</v>
      </c>
      <c r="AY276" s="243" t="s">
        <v>153</v>
      </c>
    </row>
    <row r="277" spans="1:51" s="13" customFormat="1" ht="12">
      <c r="A277" s="13"/>
      <c r="B277" s="232"/>
      <c r="C277" s="233"/>
      <c r="D277" s="234" t="s">
        <v>163</v>
      </c>
      <c r="E277" s="235" t="s">
        <v>1</v>
      </c>
      <c r="F277" s="236" t="s">
        <v>507</v>
      </c>
      <c r="G277" s="233"/>
      <c r="H277" s="237">
        <v>2.808</v>
      </c>
      <c r="I277" s="238"/>
      <c r="J277" s="233"/>
      <c r="K277" s="233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163</v>
      </c>
      <c r="AU277" s="243" t="s">
        <v>88</v>
      </c>
      <c r="AV277" s="13" t="s">
        <v>88</v>
      </c>
      <c r="AW277" s="13" t="s">
        <v>34</v>
      </c>
      <c r="AX277" s="13" t="s">
        <v>79</v>
      </c>
      <c r="AY277" s="243" t="s">
        <v>153</v>
      </c>
    </row>
    <row r="278" spans="1:51" s="14" customFormat="1" ht="12">
      <c r="A278" s="14"/>
      <c r="B278" s="255"/>
      <c r="C278" s="256"/>
      <c r="D278" s="234" t="s">
        <v>163</v>
      </c>
      <c r="E278" s="257" t="s">
        <v>1</v>
      </c>
      <c r="F278" s="258" t="s">
        <v>219</v>
      </c>
      <c r="G278" s="256"/>
      <c r="H278" s="259">
        <v>3.978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5" t="s">
        <v>163</v>
      </c>
      <c r="AU278" s="265" t="s">
        <v>88</v>
      </c>
      <c r="AV278" s="14" t="s">
        <v>161</v>
      </c>
      <c r="AW278" s="14" t="s">
        <v>34</v>
      </c>
      <c r="AX278" s="14" t="s">
        <v>86</v>
      </c>
      <c r="AY278" s="265" t="s">
        <v>153</v>
      </c>
    </row>
    <row r="279" spans="1:65" s="2" customFormat="1" ht="33" customHeight="1">
      <c r="A279" s="37"/>
      <c r="B279" s="38"/>
      <c r="C279" s="218" t="s">
        <v>508</v>
      </c>
      <c r="D279" s="218" t="s">
        <v>157</v>
      </c>
      <c r="E279" s="219" t="s">
        <v>509</v>
      </c>
      <c r="F279" s="220" t="s">
        <v>510</v>
      </c>
      <c r="G279" s="221" t="s">
        <v>160</v>
      </c>
      <c r="H279" s="222">
        <v>16.94</v>
      </c>
      <c r="I279" s="223"/>
      <c r="J279" s="224">
        <f>ROUND(I279*H279,2)</f>
        <v>0</v>
      </c>
      <c r="K279" s="225"/>
      <c r="L279" s="43"/>
      <c r="M279" s="226" t="s">
        <v>1</v>
      </c>
      <c r="N279" s="227" t="s">
        <v>44</v>
      </c>
      <c r="O279" s="90"/>
      <c r="P279" s="228">
        <f>O279*H279</f>
        <v>0</v>
      </c>
      <c r="Q279" s="228">
        <v>0.02931</v>
      </c>
      <c r="R279" s="228">
        <f>Q279*H279</f>
        <v>0.49651140000000005</v>
      </c>
      <c r="S279" s="228">
        <v>0</v>
      </c>
      <c r="T279" s="229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0" t="s">
        <v>332</v>
      </c>
      <c r="AT279" s="230" t="s">
        <v>157</v>
      </c>
      <c r="AU279" s="230" t="s">
        <v>88</v>
      </c>
      <c r="AY279" s="16" t="s">
        <v>153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6" t="s">
        <v>86</v>
      </c>
      <c r="BK279" s="231">
        <f>ROUND(I279*H279,2)</f>
        <v>0</v>
      </c>
      <c r="BL279" s="16" t="s">
        <v>332</v>
      </c>
      <c r="BM279" s="230" t="s">
        <v>511</v>
      </c>
    </row>
    <row r="280" spans="1:51" s="13" customFormat="1" ht="12">
      <c r="A280" s="13"/>
      <c r="B280" s="232"/>
      <c r="C280" s="233"/>
      <c r="D280" s="234" t="s">
        <v>163</v>
      </c>
      <c r="E280" s="235" t="s">
        <v>1</v>
      </c>
      <c r="F280" s="236" t="s">
        <v>512</v>
      </c>
      <c r="G280" s="233"/>
      <c r="H280" s="237">
        <v>16.94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163</v>
      </c>
      <c r="AU280" s="243" t="s">
        <v>88</v>
      </c>
      <c r="AV280" s="13" t="s">
        <v>88</v>
      </c>
      <c r="AW280" s="13" t="s">
        <v>34</v>
      </c>
      <c r="AX280" s="13" t="s">
        <v>86</v>
      </c>
      <c r="AY280" s="243" t="s">
        <v>153</v>
      </c>
    </row>
    <row r="281" spans="1:65" s="2" customFormat="1" ht="24.15" customHeight="1">
      <c r="A281" s="37"/>
      <c r="B281" s="38"/>
      <c r="C281" s="218" t="s">
        <v>513</v>
      </c>
      <c r="D281" s="218" t="s">
        <v>157</v>
      </c>
      <c r="E281" s="219" t="s">
        <v>514</v>
      </c>
      <c r="F281" s="220" t="s">
        <v>515</v>
      </c>
      <c r="G281" s="221" t="s">
        <v>160</v>
      </c>
      <c r="H281" s="222">
        <v>6.256</v>
      </c>
      <c r="I281" s="223"/>
      <c r="J281" s="224">
        <f>ROUND(I281*H281,2)</f>
        <v>0</v>
      </c>
      <c r="K281" s="225"/>
      <c r="L281" s="43"/>
      <c r="M281" s="226" t="s">
        <v>1</v>
      </c>
      <c r="N281" s="227" t="s">
        <v>44</v>
      </c>
      <c r="O281" s="90"/>
      <c r="P281" s="228">
        <f>O281*H281</f>
        <v>0</v>
      </c>
      <c r="Q281" s="228">
        <v>0.00172</v>
      </c>
      <c r="R281" s="228">
        <f>Q281*H281</f>
        <v>0.01076032</v>
      </c>
      <c r="S281" s="228">
        <v>0</v>
      </c>
      <c r="T281" s="229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0" t="s">
        <v>332</v>
      </c>
      <c r="AT281" s="230" t="s">
        <v>157</v>
      </c>
      <c r="AU281" s="230" t="s">
        <v>88</v>
      </c>
      <c r="AY281" s="16" t="s">
        <v>153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6" t="s">
        <v>86</v>
      </c>
      <c r="BK281" s="231">
        <f>ROUND(I281*H281,2)</f>
        <v>0</v>
      </c>
      <c r="BL281" s="16" t="s">
        <v>332</v>
      </c>
      <c r="BM281" s="230" t="s">
        <v>516</v>
      </c>
    </row>
    <row r="282" spans="1:51" s="13" customFormat="1" ht="12">
      <c r="A282" s="13"/>
      <c r="B282" s="232"/>
      <c r="C282" s="233"/>
      <c r="D282" s="234" t="s">
        <v>163</v>
      </c>
      <c r="E282" s="235" t="s">
        <v>1</v>
      </c>
      <c r="F282" s="236" t="s">
        <v>517</v>
      </c>
      <c r="G282" s="233"/>
      <c r="H282" s="237">
        <v>6.256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163</v>
      </c>
      <c r="AU282" s="243" t="s">
        <v>88</v>
      </c>
      <c r="AV282" s="13" t="s">
        <v>88</v>
      </c>
      <c r="AW282" s="13" t="s">
        <v>34</v>
      </c>
      <c r="AX282" s="13" t="s">
        <v>86</v>
      </c>
      <c r="AY282" s="243" t="s">
        <v>153</v>
      </c>
    </row>
    <row r="283" spans="1:65" s="2" customFormat="1" ht="24.15" customHeight="1">
      <c r="A283" s="37"/>
      <c r="B283" s="38"/>
      <c r="C283" s="218" t="s">
        <v>518</v>
      </c>
      <c r="D283" s="218" t="s">
        <v>157</v>
      </c>
      <c r="E283" s="219" t="s">
        <v>519</v>
      </c>
      <c r="F283" s="220" t="s">
        <v>520</v>
      </c>
      <c r="G283" s="221" t="s">
        <v>160</v>
      </c>
      <c r="H283" s="222">
        <v>2.4</v>
      </c>
      <c r="I283" s="223"/>
      <c r="J283" s="224">
        <f>ROUND(I283*H283,2)</f>
        <v>0</v>
      </c>
      <c r="K283" s="225"/>
      <c r="L283" s="43"/>
      <c r="M283" s="226" t="s">
        <v>1</v>
      </c>
      <c r="N283" s="227" t="s">
        <v>44</v>
      </c>
      <c r="O283" s="90"/>
      <c r="P283" s="228">
        <f>O283*H283</f>
        <v>0</v>
      </c>
      <c r="Q283" s="228">
        <v>0.01932</v>
      </c>
      <c r="R283" s="228">
        <f>Q283*H283</f>
        <v>0.046368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332</v>
      </c>
      <c r="AT283" s="230" t="s">
        <v>157</v>
      </c>
      <c r="AU283" s="230" t="s">
        <v>88</v>
      </c>
      <c r="AY283" s="16" t="s">
        <v>153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86</v>
      </c>
      <c r="BK283" s="231">
        <f>ROUND(I283*H283,2)</f>
        <v>0</v>
      </c>
      <c r="BL283" s="16" t="s">
        <v>332</v>
      </c>
      <c r="BM283" s="230" t="s">
        <v>521</v>
      </c>
    </row>
    <row r="284" spans="1:51" s="13" customFormat="1" ht="12">
      <c r="A284" s="13"/>
      <c r="B284" s="232"/>
      <c r="C284" s="233"/>
      <c r="D284" s="234" t="s">
        <v>163</v>
      </c>
      <c r="E284" s="235" t="s">
        <v>1</v>
      </c>
      <c r="F284" s="236" t="s">
        <v>522</v>
      </c>
      <c r="G284" s="233"/>
      <c r="H284" s="237">
        <v>2.4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163</v>
      </c>
      <c r="AU284" s="243" t="s">
        <v>88</v>
      </c>
      <c r="AV284" s="13" t="s">
        <v>88</v>
      </c>
      <c r="AW284" s="13" t="s">
        <v>34</v>
      </c>
      <c r="AX284" s="13" t="s">
        <v>86</v>
      </c>
      <c r="AY284" s="243" t="s">
        <v>153</v>
      </c>
    </row>
    <row r="285" spans="1:65" s="2" customFormat="1" ht="24.15" customHeight="1">
      <c r="A285" s="37"/>
      <c r="B285" s="38"/>
      <c r="C285" s="218" t="s">
        <v>523</v>
      </c>
      <c r="D285" s="218" t="s">
        <v>157</v>
      </c>
      <c r="E285" s="219" t="s">
        <v>524</v>
      </c>
      <c r="F285" s="220" t="s">
        <v>525</v>
      </c>
      <c r="G285" s="221" t="s">
        <v>160</v>
      </c>
      <c r="H285" s="222">
        <v>7</v>
      </c>
      <c r="I285" s="223"/>
      <c r="J285" s="224">
        <f>ROUND(I285*H285,2)</f>
        <v>0</v>
      </c>
      <c r="K285" s="225"/>
      <c r="L285" s="43"/>
      <c r="M285" s="226" t="s">
        <v>1</v>
      </c>
      <c r="N285" s="227" t="s">
        <v>44</v>
      </c>
      <c r="O285" s="90"/>
      <c r="P285" s="228">
        <f>O285*H285</f>
        <v>0</v>
      </c>
      <c r="Q285" s="228">
        <v>0.0122</v>
      </c>
      <c r="R285" s="228">
        <f>Q285*H285</f>
        <v>0.0854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332</v>
      </c>
      <c r="AT285" s="230" t="s">
        <v>157</v>
      </c>
      <c r="AU285" s="230" t="s">
        <v>88</v>
      </c>
      <c r="AY285" s="16" t="s">
        <v>153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86</v>
      </c>
      <c r="BK285" s="231">
        <f>ROUND(I285*H285,2)</f>
        <v>0</v>
      </c>
      <c r="BL285" s="16" t="s">
        <v>332</v>
      </c>
      <c r="BM285" s="230" t="s">
        <v>526</v>
      </c>
    </row>
    <row r="286" spans="1:51" s="13" customFormat="1" ht="12">
      <c r="A286" s="13"/>
      <c r="B286" s="232"/>
      <c r="C286" s="233"/>
      <c r="D286" s="234" t="s">
        <v>163</v>
      </c>
      <c r="E286" s="235" t="s">
        <v>1</v>
      </c>
      <c r="F286" s="236" t="s">
        <v>527</v>
      </c>
      <c r="G286" s="233"/>
      <c r="H286" s="237">
        <v>7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163</v>
      </c>
      <c r="AU286" s="243" t="s">
        <v>88</v>
      </c>
      <c r="AV286" s="13" t="s">
        <v>88</v>
      </c>
      <c r="AW286" s="13" t="s">
        <v>34</v>
      </c>
      <c r="AX286" s="13" t="s">
        <v>86</v>
      </c>
      <c r="AY286" s="243" t="s">
        <v>153</v>
      </c>
    </row>
    <row r="287" spans="1:65" s="2" customFormat="1" ht="24.15" customHeight="1">
      <c r="A287" s="37"/>
      <c r="B287" s="38"/>
      <c r="C287" s="218" t="s">
        <v>528</v>
      </c>
      <c r="D287" s="218" t="s">
        <v>157</v>
      </c>
      <c r="E287" s="219" t="s">
        <v>529</v>
      </c>
      <c r="F287" s="220" t="s">
        <v>530</v>
      </c>
      <c r="G287" s="221" t="s">
        <v>160</v>
      </c>
      <c r="H287" s="222">
        <v>15</v>
      </c>
      <c r="I287" s="223"/>
      <c r="J287" s="224">
        <f>ROUND(I287*H287,2)</f>
        <v>0</v>
      </c>
      <c r="K287" s="225"/>
      <c r="L287" s="43"/>
      <c r="M287" s="226" t="s">
        <v>1</v>
      </c>
      <c r="N287" s="227" t="s">
        <v>44</v>
      </c>
      <c r="O287" s="90"/>
      <c r="P287" s="228">
        <f>O287*H287</f>
        <v>0</v>
      </c>
      <c r="Q287" s="228">
        <v>0.01385</v>
      </c>
      <c r="R287" s="228">
        <f>Q287*H287</f>
        <v>0.20775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332</v>
      </c>
      <c r="AT287" s="230" t="s">
        <v>157</v>
      </c>
      <c r="AU287" s="230" t="s">
        <v>88</v>
      </c>
      <c r="AY287" s="16" t="s">
        <v>153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86</v>
      </c>
      <c r="BK287" s="231">
        <f>ROUND(I287*H287,2)</f>
        <v>0</v>
      </c>
      <c r="BL287" s="16" t="s">
        <v>332</v>
      </c>
      <c r="BM287" s="230" t="s">
        <v>531</v>
      </c>
    </row>
    <row r="288" spans="1:51" s="13" customFormat="1" ht="12">
      <c r="A288" s="13"/>
      <c r="B288" s="232"/>
      <c r="C288" s="233"/>
      <c r="D288" s="234" t="s">
        <v>163</v>
      </c>
      <c r="E288" s="235" t="s">
        <v>1</v>
      </c>
      <c r="F288" s="236" t="s">
        <v>532</v>
      </c>
      <c r="G288" s="233"/>
      <c r="H288" s="237">
        <v>15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163</v>
      </c>
      <c r="AU288" s="243" t="s">
        <v>88</v>
      </c>
      <c r="AV288" s="13" t="s">
        <v>88</v>
      </c>
      <c r="AW288" s="13" t="s">
        <v>34</v>
      </c>
      <c r="AX288" s="13" t="s">
        <v>86</v>
      </c>
      <c r="AY288" s="243" t="s">
        <v>153</v>
      </c>
    </row>
    <row r="289" spans="1:65" s="2" customFormat="1" ht="33" customHeight="1">
      <c r="A289" s="37"/>
      <c r="B289" s="38"/>
      <c r="C289" s="218" t="s">
        <v>533</v>
      </c>
      <c r="D289" s="218" t="s">
        <v>157</v>
      </c>
      <c r="E289" s="219" t="s">
        <v>534</v>
      </c>
      <c r="F289" s="220" t="s">
        <v>535</v>
      </c>
      <c r="G289" s="221" t="s">
        <v>160</v>
      </c>
      <c r="H289" s="222">
        <v>150</v>
      </c>
      <c r="I289" s="223"/>
      <c r="J289" s="224">
        <f>ROUND(I289*H289,2)</f>
        <v>0</v>
      </c>
      <c r="K289" s="225"/>
      <c r="L289" s="43"/>
      <c r="M289" s="226" t="s">
        <v>1</v>
      </c>
      <c r="N289" s="227" t="s">
        <v>44</v>
      </c>
      <c r="O289" s="90"/>
      <c r="P289" s="228">
        <f>O289*H289</f>
        <v>0</v>
      </c>
      <c r="Q289" s="228">
        <v>0.01661</v>
      </c>
      <c r="R289" s="228">
        <f>Q289*H289</f>
        <v>2.4915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332</v>
      </c>
      <c r="AT289" s="230" t="s">
        <v>157</v>
      </c>
      <c r="AU289" s="230" t="s">
        <v>88</v>
      </c>
      <c r="AY289" s="16" t="s">
        <v>153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86</v>
      </c>
      <c r="BK289" s="231">
        <f>ROUND(I289*H289,2)</f>
        <v>0</v>
      </c>
      <c r="BL289" s="16" t="s">
        <v>332</v>
      </c>
      <c r="BM289" s="230" t="s">
        <v>536</v>
      </c>
    </row>
    <row r="290" spans="1:51" s="13" customFormat="1" ht="12">
      <c r="A290" s="13"/>
      <c r="B290" s="232"/>
      <c r="C290" s="233"/>
      <c r="D290" s="234" t="s">
        <v>163</v>
      </c>
      <c r="E290" s="235" t="s">
        <v>1</v>
      </c>
      <c r="F290" s="236" t="s">
        <v>537</v>
      </c>
      <c r="G290" s="233"/>
      <c r="H290" s="237">
        <v>150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163</v>
      </c>
      <c r="AU290" s="243" t="s">
        <v>88</v>
      </c>
      <c r="AV290" s="13" t="s">
        <v>88</v>
      </c>
      <c r="AW290" s="13" t="s">
        <v>34</v>
      </c>
      <c r="AX290" s="13" t="s">
        <v>86</v>
      </c>
      <c r="AY290" s="243" t="s">
        <v>153</v>
      </c>
    </row>
    <row r="291" spans="1:65" s="2" customFormat="1" ht="24.15" customHeight="1">
      <c r="A291" s="37"/>
      <c r="B291" s="38"/>
      <c r="C291" s="218" t="s">
        <v>538</v>
      </c>
      <c r="D291" s="218" t="s">
        <v>157</v>
      </c>
      <c r="E291" s="219" t="s">
        <v>539</v>
      </c>
      <c r="F291" s="220" t="s">
        <v>540</v>
      </c>
      <c r="G291" s="221" t="s">
        <v>160</v>
      </c>
      <c r="H291" s="222">
        <v>615</v>
      </c>
      <c r="I291" s="223"/>
      <c r="J291" s="224">
        <f>ROUND(I291*H291,2)</f>
        <v>0</v>
      </c>
      <c r="K291" s="225"/>
      <c r="L291" s="43"/>
      <c r="M291" s="226" t="s">
        <v>1</v>
      </c>
      <c r="N291" s="227" t="s">
        <v>44</v>
      </c>
      <c r="O291" s="90"/>
      <c r="P291" s="228">
        <f>O291*H291</f>
        <v>0</v>
      </c>
      <c r="Q291" s="228">
        <v>0</v>
      </c>
      <c r="R291" s="228">
        <f>Q291*H291</f>
        <v>0</v>
      </c>
      <c r="S291" s="228">
        <v>0.01725</v>
      </c>
      <c r="T291" s="229">
        <f>S291*H291</f>
        <v>10.60875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0" t="s">
        <v>332</v>
      </c>
      <c r="AT291" s="230" t="s">
        <v>157</v>
      </c>
      <c r="AU291" s="230" t="s">
        <v>88</v>
      </c>
      <c r="AY291" s="16" t="s">
        <v>153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6" t="s">
        <v>86</v>
      </c>
      <c r="BK291" s="231">
        <f>ROUND(I291*H291,2)</f>
        <v>0</v>
      </c>
      <c r="BL291" s="16" t="s">
        <v>332</v>
      </c>
      <c r="BM291" s="230" t="s">
        <v>541</v>
      </c>
    </row>
    <row r="292" spans="1:51" s="13" customFormat="1" ht="12">
      <c r="A292" s="13"/>
      <c r="B292" s="232"/>
      <c r="C292" s="233"/>
      <c r="D292" s="234" t="s">
        <v>163</v>
      </c>
      <c r="E292" s="235" t="s">
        <v>1</v>
      </c>
      <c r="F292" s="236" t="s">
        <v>308</v>
      </c>
      <c r="G292" s="233"/>
      <c r="H292" s="237">
        <v>615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163</v>
      </c>
      <c r="AU292" s="243" t="s">
        <v>88</v>
      </c>
      <c r="AV292" s="13" t="s">
        <v>88</v>
      </c>
      <c r="AW292" s="13" t="s">
        <v>34</v>
      </c>
      <c r="AX292" s="13" t="s">
        <v>86</v>
      </c>
      <c r="AY292" s="243" t="s">
        <v>153</v>
      </c>
    </row>
    <row r="293" spans="1:65" s="2" customFormat="1" ht="24.15" customHeight="1">
      <c r="A293" s="37"/>
      <c r="B293" s="38"/>
      <c r="C293" s="218" t="s">
        <v>542</v>
      </c>
      <c r="D293" s="218" t="s">
        <v>157</v>
      </c>
      <c r="E293" s="219" t="s">
        <v>543</v>
      </c>
      <c r="F293" s="220" t="s">
        <v>544</v>
      </c>
      <c r="G293" s="221" t="s">
        <v>222</v>
      </c>
      <c r="H293" s="222">
        <v>300</v>
      </c>
      <c r="I293" s="223"/>
      <c r="J293" s="224">
        <f>ROUND(I293*H293,2)</f>
        <v>0</v>
      </c>
      <c r="K293" s="225"/>
      <c r="L293" s="43"/>
      <c r="M293" s="226" t="s">
        <v>1</v>
      </c>
      <c r="N293" s="227" t="s">
        <v>44</v>
      </c>
      <c r="O293" s="90"/>
      <c r="P293" s="228">
        <f>O293*H293</f>
        <v>0</v>
      </c>
      <c r="Q293" s="228">
        <v>0.00642</v>
      </c>
      <c r="R293" s="228">
        <f>Q293*H293</f>
        <v>1.9260000000000002</v>
      </c>
      <c r="S293" s="228">
        <v>0.00506</v>
      </c>
      <c r="T293" s="229">
        <f>S293*H293</f>
        <v>1.518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0" t="s">
        <v>332</v>
      </c>
      <c r="AT293" s="230" t="s">
        <v>157</v>
      </c>
      <c r="AU293" s="230" t="s">
        <v>88</v>
      </c>
      <c r="AY293" s="16" t="s">
        <v>153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6" t="s">
        <v>86</v>
      </c>
      <c r="BK293" s="231">
        <f>ROUND(I293*H293,2)</f>
        <v>0</v>
      </c>
      <c r="BL293" s="16" t="s">
        <v>332</v>
      </c>
      <c r="BM293" s="230" t="s">
        <v>545</v>
      </c>
    </row>
    <row r="294" spans="1:51" s="13" customFormat="1" ht="12">
      <c r="A294" s="13"/>
      <c r="B294" s="232"/>
      <c r="C294" s="233"/>
      <c r="D294" s="234" t="s">
        <v>163</v>
      </c>
      <c r="E294" s="235" t="s">
        <v>1</v>
      </c>
      <c r="F294" s="236" t="s">
        <v>546</v>
      </c>
      <c r="G294" s="233"/>
      <c r="H294" s="237">
        <v>200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163</v>
      </c>
      <c r="AU294" s="243" t="s">
        <v>88</v>
      </c>
      <c r="AV294" s="13" t="s">
        <v>88</v>
      </c>
      <c r="AW294" s="13" t="s">
        <v>34</v>
      </c>
      <c r="AX294" s="13" t="s">
        <v>79</v>
      </c>
      <c r="AY294" s="243" t="s">
        <v>153</v>
      </c>
    </row>
    <row r="295" spans="1:51" s="13" customFormat="1" ht="12">
      <c r="A295" s="13"/>
      <c r="B295" s="232"/>
      <c r="C295" s="233"/>
      <c r="D295" s="234" t="s">
        <v>163</v>
      </c>
      <c r="E295" s="235" t="s">
        <v>1</v>
      </c>
      <c r="F295" s="236" t="s">
        <v>547</v>
      </c>
      <c r="G295" s="233"/>
      <c r="H295" s="237">
        <v>100</v>
      </c>
      <c r="I295" s="238"/>
      <c r="J295" s="233"/>
      <c r="K295" s="233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163</v>
      </c>
      <c r="AU295" s="243" t="s">
        <v>88</v>
      </c>
      <c r="AV295" s="13" t="s">
        <v>88</v>
      </c>
      <c r="AW295" s="13" t="s">
        <v>34</v>
      </c>
      <c r="AX295" s="13" t="s">
        <v>79</v>
      </c>
      <c r="AY295" s="243" t="s">
        <v>153</v>
      </c>
    </row>
    <row r="296" spans="1:51" s="14" customFormat="1" ht="12">
      <c r="A296" s="14"/>
      <c r="B296" s="255"/>
      <c r="C296" s="256"/>
      <c r="D296" s="234" t="s">
        <v>163</v>
      </c>
      <c r="E296" s="257" t="s">
        <v>1</v>
      </c>
      <c r="F296" s="258" t="s">
        <v>219</v>
      </c>
      <c r="G296" s="256"/>
      <c r="H296" s="259">
        <v>300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5" t="s">
        <v>163</v>
      </c>
      <c r="AU296" s="265" t="s">
        <v>88</v>
      </c>
      <c r="AV296" s="14" t="s">
        <v>161</v>
      </c>
      <c r="AW296" s="14" t="s">
        <v>34</v>
      </c>
      <c r="AX296" s="14" t="s">
        <v>86</v>
      </c>
      <c r="AY296" s="265" t="s">
        <v>153</v>
      </c>
    </row>
    <row r="297" spans="1:65" s="2" customFormat="1" ht="33" customHeight="1">
      <c r="A297" s="37"/>
      <c r="B297" s="38"/>
      <c r="C297" s="218" t="s">
        <v>548</v>
      </c>
      <c r="D297" s="218" t="s">
        <v>157</v>
      </c>
      <c r="E297" s="219" t="s">
        <v>549</v>
      </c>
      <c r="F297" s="220" t="s">
        <v>550</v>
      </c>
      <c r="G297" s="221" t="s">
        <v>160</v>
      </c>
      <c r="H297" s="222">
        <v>490</v>
      </c>
      <c r="I297" s="223"/>
      <c r="J297" s="224">
        <f>ROUND(I297*H297,2)</f>
        <v>0</v>
      </c>
      <c r="K297" s="225"/>
      <c r="L297" s="43"/>
      <c r="M297" s="226" t="s">
        <v>1</v>
      </c>
      <c r="N297" s="227" t="s">
        <v>44</v>
      </c>
      <c r="O297" s="90"/>
      <c r="P297" s="228">
        <f>O297*H297</f>
        <v>0</v>
      </c>
      <c r="Q297" s="228">
        <v>0.00117</v>
      </c>
      <c r="R297" s="228">
        <f>Q297*H297</f>
        <v>0.5733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332</v>
      </c>
      <c r="AT297" s="230" t="s">
        <v>157</v>
      </c>
      <c r="AU297" s="230" t="s">
        <v>88</v>
      </c>
      <c r="AY297" s="16" t="s">
        <v>153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86</v>
      </c>
      <c r="BK297" s="231">
        <f>ROUND(I297*H297,2)</f>
        <v>0</v>
      </c>
      <c r="BL297" s="16" t="s">
        <v>332</v>
      </c>
      <c r="BM297" s="230" t="s">
        <v>551</v>
      </c>
    </row>
    <row r="298" spans="1:51" s="13" customFormat="1" ht="12">
      <c r="A298" s="13"/>
      <c r="B298" s="232"/>
      <c r="C298" s="233"/>
      <c r="D298" s="234" t="s">
        <v>163</v>
      </c>
      <c r="E298" s="235" t="s">
        <v>1</v>
      </c>
      <c r="F298" s="236" t="s">
        <v>552</v>
      </c>
      <c r="G298" s="233"/>
      <c r="H298" s="237">
        <v>490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163</v>
      </c>
      <c r="AU298" s="243" t="s">
        <v>88</v>
      </c>
      <c r="AV298" s="13" t="s">
        <v>88</v>
      </c>
      <c r="AW298" s="13" t="s">
        <v>34</v>
      </c>
      <c r="AX298" s="13" t="s">
        <v>86</v>
      </c>
      <c r="AY298" s="243" t="s">
        <v>153</v>
      </c>
    </row>
    <row r="299" spans="1:65" s="2" customFormat="1" ht="37.8" customHeight="1">
      <c r="A299" s="37"/>
      <c r="B299" s="38"/>
      <c r="C299" s="244" t="s">
        <v>553</v>
      </c>
      <c r="D299" s="244" t="s">
        <v>178</v>
      </c>
      <c r="E299" s="245" t="s">
        <v>554</v>
      </c>
      <c r="F299" s="246" t="s">
        <v>555</v>
      </c>
      <c r="G299" s="247" t="s">
        <v>160</v>
      </c>
      <c r="H299" s="248">
        <v>490</v>
      </c>
      <c r="I299" s="249"/>
      <c r="J299" s="250">
        <f>ROUND(I299*H299,2)</f>
        <v>0</v>
      </c>
      <c r="K299" s="251"/>
      <c r="L299" s="252"/>
      <c r="M299" s="253" t="s">
        <v>1</v>
      </c>
      <c r="N299" s="254" t="s">
        <v>44</v>
      </c>
      <c r="O299" s="90"/>
      <c r="P299" s="228">
        <f>O299*H299</f>
        <v>0</v>
      </c>
      <c r="Q299" s="228">
        <v>0.0016</v>
      </c>
      <c r="R299" s="228">
        <f>Q299*H299</f>
        <v>0.784</v>
      </c>
      <c r="S299" s="228">
        <v>0</v>
      </c>
      <c r="T299" s="22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0" t="s">
        <v>405</v>
      </c>
      <c r="AT299" s="230" t="s">
        <v>178</v>
      </c>
      <c r="AU299" s="230" t="s">
        <v>88</v>
      </c>
      <c r="AY299" s="16" t="s">
        <v>153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6" t="s">
        <v>86</v>
      </c>
      <c r="BK299" s="231">
        <f>ROUND(I299*H299,2)</f>
        <v>0</v>
      </c>
      <c r="BL299" s="16" t="s">
        <v>332</v>
      </c>
      <c r="BM299" s="230" t="s">
        <v>556</v>
      </c>
    </row>
    <row r="300" spans="1:65" s="2" customFormat="1" ht="33" customHeight="1">
      <c r="A300" s="37"/>
      <c r="B300" s="38"/>
      <c r="C300" s="218" t="s">
        <v>557</v>
      </c>
      <c r="D300" s="218" t="s">
        <v>157</v>
      </c>
      <c r="E300" s="219" t="s">
        <v>558</v>
      </c>
      <c r="F300" s="220" t="s">
        <v>559</v>
      </c>
      <c r="G300" s="221" t="s">
        <v>160</v>
      </c>
      <c r="H300" s="222">
        <v>490</v>
      </c>
      <c r="I300" s="223"/>
      <c r="J300" s="224">
        <f>ROUND(I300*H300,2)</f>
        <v>0</v>
      </c>
      <c r="K300" s="225"/>
      <c r="L300" s="43"/>
      <c r="M300" s="226" t="s">
        <v>1</v>
      </c>
      <c r="N300" s="227" t="s">
        <v>44</v>
      </c>
      <c r="O300" s="90"/>
      <c r="P300" s="228">
        <f>O300*H300</f>
        <v>0</v>
      </c>
      <c r="Q300" s="228">
        <v>4E-05</v>
      </c>
      <c r="R300" s="228">
        <f>Q300*H300</f>
        <v>0.019600000000000003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332</v>
      </c>
      <c r="AT300" s="230" t="s">
        <v>157</v>
      </c>
      <c r="AU300" s="230" t="s">
        <v>88</v>
      </c>
      <c r="AY300" s="16" t="s">
        <v>153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86</v>
      </c>
      <c r="BK300" s="231">
        <f>ROUND(I300*H300,2)</f>
        <v>0</v>
      </c>
      <c r="BL300" s="16" t="s">
        <v>332</v>
      </c>
      <c r="BM300" s="230" t="s">
        <v>560</v>
      </c>
    </row>
    <row r="301" spans="1:51" s="13" customFormat="1" ht="12">
      <c r="A301" s="13"/>
      <c r="B301" s="232"/>
      <c r="C301" s="233"/>
      <c r="D301" s="234" t="s">
        <v>163</v>
      </c>
      <c r="E301" s="235" t="s">
        <v>1</v>
      </c>
      <c r="F301" s="236" t="s">
        <v>552</v>
      </c>
      <c r="G301" s="233"/>
      <c r="H301" s="237">
        <v>490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163</v>
      </c>
      <c r="AU301" s="243" t="s">
        <v>88</v>
      </c>
      <c r="AV301" s="13" t="s">
        <v>88</v>
      </c>
      <c r="AW301" s="13" t="s">
        <v>34</v>
      </c>
      <c r="AX301" s="13" t="s">
        <v>86</v>
      </c>
      <c r="AY301" s="243" t="s">
        <v>153</v>
      </c>
    </row>
    <row r="302" spans="1:65" s="2" customFormat="1" ht="24.15" customHeight="1">
      <c r="A302" s="37"/>
      <c r="B302" s="38"/>
      <c r="C302" s="218" t="s">
        <v>561</v>
      </c>
      <c r="D302" s="218" t="s">
        <v>157</v>
      </c>
      <c r="E302" s="219" t="s">
        <v>562</v>
      </c>
      <c r="F302" s="220" t="s">
        <v>563</v>
      </c>
      <c r="G302" s="221" t="s">
        <v>195</v>
      </c>
      <c r="H302" s="222">
        <v>75.325</v>
      </c>
      <c r="I302" s="223"/>
      <c r="J302" s="224">
        <f>ROUND(I302*H302,2)</f>
        <v>0</v>
      </c>
      <c r="K302" s="225"/>
      <c r="L302" s="43"/>
      <c r="M302" s="226" t="s">
        <v>1</v>
      </c>
      <c r="N302" s="227" t="s">
        <v>44</v>
      </c>
      <c r="O302" s="90"/>
      <c r="P302" s="228">
        <f>O302*H302</f>
        <v>0</v>
      </c>
      <c r="Q302" s="228">
        <v>0.0002</v>
      </c>
      <c r="R302" s="228">
        <f>Q302*H302</f>
        <v>0.015065000000000002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332</v>
      </c>
      <c r="AT302" s="230" t="s">
        <v>157</v>
      </c>
      <c r="AU302" s="230" t="s">
        <v>88</v>
      </c>
      <c r="AY302" s="16" t="s">
        <v>153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86</v>
      </c>
      <c r="BK302" s="231">
        <f>ROUND(I302*H302,2)</f>
        <v>0</v>
      </c>
      <c r="BL302" s="16" t="s">
        <v>332</v>
      </c>
      <c r="BM302" s="230" t="s">
        <v>564</v>
      </c>
    </row>
    <row r="303" spans="1:51" s="13" customFormat="1" ht="12">
      <c r="A303" s="13"/>
      <c r="B303" s="232"/>
      <c r="C303" s="233"/>
      <c r="D303" s="234" t="s">
        <v>163</v>
      </c>
      <c r="E303" s="235" t="s">
        <v>1</v>
      </c>
      <c r="F303" s="236" t="s">
        <v>565</v>
      </c>
      <c r="G303" s="233"/>
      <c r="H303" s="237">
        <v>75.325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163</v>
      </c>
      <c r="AU303" s="243" t="s">
        <v>88</v>
      </c>
      <c r="AV303" s="13" t="s">
        <v>88</v>
      </c>
      <c r="AW303" s="13" t="s">
        <v>34</v>
      </c>
      <c r="AX303" s="13" t="s">
        <v>86</v>
      </c>
      <c r="AY303" s="243" t="s">
        <v>153</v>
      </c>
    </row>
    <row r="304" spans="1:65" s="2" customFormat="1" ht="21.75" customHeight="1">
      <c r="A304" s="37"/>
      <c r="B304" s="38"/>
      <c r="C304" s="218" t="s">
        <v>566</v>
      </c>
      <c r="D304" s="218" t="s">
        <v>157</v>
      </c>
      <c r="E304" s="219" t="s">
        <v>567</v>
      </c>
      <c r="F304" s="220" t="s">
        <v>568</v>
      </c>
      <c r="G304" s="221" t="s">
        <v>222</v>
      </c>
      <c r="H304" s="222">
        <v>9</v>
      </c>
      <c r="I304" s="223"/>
      <c r="J304" s="224">
        <f>ROUND(I304*H304,2)</f>
        <v>0</v>
      </c>
      <c r="K304" s="225"/>
      <c r="L304" s="43"/>
      <c r="M304" s="226" t="s">
        <v>1</v>
      </c>
      <c r="N304" s="227" t="s">
        <v>44</v>
      </c>
      <c r="O304" s="90"/>
      <c r="P304" s="228">
        <f>O304*H304</f>
        <v>0</v>
      </c>
      <c r="Q304" s="228">
        <v>0.00022</v>
      </c>
      <c r="R304" s="228">
        <f>Q304*H304</f>
        <v>0.00198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332</v>
      </c>
      <c r="AT304" s="230" t="s">
        <v>157</v>
      </c>
      <c r="AU304" s="230" t="s">
        <v>88</v>
      </c>
      <c r="AY304" s="16" t="s">
        <v>153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86</v>
      </c>
      <c r="BK304" s="231">
        <f>ROUND(I304*H304,2)</f>
        <v>0</v>
      </c>
      <c r="BL304" s="16" t="s">
        <v>332</v>
      </c>
      <c r="BM304" s="230" t="s">
        <v>569</v>
      </c>
    </row>
    <row r="305" spans="1:51" s="13" customFormat="1" ht="12">
      <c r="A305" s="13"/>
      <c r="B305" s="232"/>
      <c r="C305" s="233"/>
      <c r="D305" s="234" t="s">
        <v>163</v>
      </c>
      <c r="E305" s="235" t="s">
        <v>1</v>
      </c>
      <c r="F305" s="236" t="s">
        <v>228</v>
      </c>
      <c r="G305" s="233"/>
      <c r="H305" s="237">
        <v>9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163</v>
      </c>
      <c r="AU305" s="243" t="s">
        <v>88</v>
      </c>
      <c r="AV305" s="13" t="s">
        <v>88</v>
      </c>
      <c r="AW305" s="13" t="s">
        <v>34</v>
      </c>
      <c r="AX305" s="13" t="s">
        <v>86</v>
      </c>
      <c r="AY305" s="243" t="s">
        <v>153</v>
      </c>
    </row>
    <row r="306" spans="1:65" s="2" customFormat="1" ht="33" customHeight="1">
      <c r="A306" s="37"/>
      <c r="B306" s="38"/>
      <c r="C306" s="244" t="s">
        <v>570</v>
      </c>
      <c r="D306" s="244" t="s">
        <v>178</v>
      </c>
      <c r="E306" s="245" t="s">
        <v>571</v>
      </c>
      <c r="F306" s="246" t="s">
        <v>572</v>
      </c>
      <c r="G306" s="247" t="s">
        <v>222</v>
      </c>
      <c r="H306" s="248">
        <v>1</v>
      </c>
      <c r="I306" s="249"/>
      <c r="J306" s="250">
        <f>ROUND(I306*H306,2)</f>
        <v>0</v>
      </c>
      <c r="K306" s="251"/>
      <c r="L306" s="252"/>
      <c r="M306" s="253" t="s">
        <v>1</v>
      </c>
      <c r="N306" s="254" t="s">
        <v>44</v>
      </c>
      <c r="O306" s="90"/>
      <c r="P306" s="228">
        <f>O306*H306</f>
        <v>0</v>
      </c>
      <c r="Q306" s="228">
        <v>0.01624</v>
      </c>
      <c r="R306" s="228">
        <f>Q306*H306</f>
        <v>0.01624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405</v>
      </c>
      <c r="AT306" s="230" t="s">
        <v>178</v>
      </c>
      <c r="AU306" s="230" t="s">
        <v>88</v>
      </c>
      <c r="AY306" s="16" t="s">
        <v>153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86</v>
      </c>
      <c r="BK306" s="231">
        <f>ROUND(I306*H306,2)</f>
        <v>0</v>
      </c>
      <c r="BL306" s="16" t="s">
        <v>332</v>
      </c>
      <c r="BM306" s="230" t="s">
        <v>573</v>
      </c>
    </row>
    <row r="307" spans="1:51" s="13" customFormat="1" ht="12">
      <c r="A307" s="13"/>
      <c r="B307" s="232"/>
      <c r="C307" s="233"/>
      <c r="D307" s="234" t="s">
        <v>163</v>
      </c>
      <c r="E307" s="235" t="s">
        <v>1</v>
      </c>
      <c r="F307" s="236" t="s">
        <v>574</v>
      </c>
      <c r="G307" s="233"/>
      <c r="H307" s="237">
        <v>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163</v>
      </c>
      <c r="AU307" s="243" t="s">
        <v>88</v>
      </c>
      <c r="AV307" s="13" t="s">
        <v>88</v>
      </c>
      <c r="AW307" s="13" t="s">
        <v>34</v>
      </c>
      <c r="AX307" s="13" t="s">
        <v>86</v>
      </c>
      <c r="AY307" s="243" t="s">
        <v>153</v>
      </c>
    </row>
    <row r="308" spans="1:65" s="2" customFormat="1" ht="33" customHeight="1">
      <c r="A308" s="37"/>
      <c r="B308" s="38"/>
      <c r="C308" s="244" t="s">
        <v>575</v>
      </c>
      <c r="D308" s="244" t="s">
        <v>178</v>
      </c>
      <c r="E308" s="245" t="s">
        <v>576</v>
      </c>
      <c r="F308" s="246" t="s">
        <v>577</v>
      </c>
      <c r="G308" s="247" t="s">
        <v>222</v>
      </c>
      <c r="H308" s="248">
        <v>2</v>
      </c>
      <c r="I308" s="249"/>
      <c r="J308" s="250">
        <f>ROUND(I308*H308,2)</f>
        <v>0</v>
      </c>
      <c r="K308" s="251"/>
      <c r="L308" s="252"/>
      <c r="M308" s="253" t="s">
        <v>1</v>
      </c>
      <c r="N308" s="254" t="s">
        <v>44</v>
      </c>
      <c r="O308" s="90"/>
      <c r="P308" s="228">
        <f>O308*H308</f>
        <v>0</v>
      </c>
      <c r="Q308" s="228">
        <v>0.01834</v>
      </c>
      <c r="R308" s="228">
        <f>Q308*H308</f>
        <v>0.03668</v>
      </c>
      <c r="S308" s="228">
        <v>0</v>
      </c>
      <c r="T308" s="229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0" t="s">
        <v>405</v>
      </c>
      <c r="AT308" s="230" t="s">
        <v>178</v>
      </c>
      <c r="AU308" s="230" t="s">
        <v>88</v>
      </c>
      <c r="AY308" s="16" t="s">
        <v>153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6" t="s">
        <v>86</v>
      </c>
      <c r="BK308" s="231">
        <f>ROUND(I308*H308,2)</f>
        <v>0</v>
      </c>
      <c r="BL308" s="16" t="s">
        <v>332</v>
      </c>
      <c r="BM308" s="230" t="s">
        <v>578</v>
      </c>
    </row>
    <row r="309" spans="1:51" s="13" customFormat="1" ht="12">
      <c r="A309" s="13"/>
      <c r="B309" s="232"/>
      <c r="C309" s="233"/>
      <c r="D309" s="234" t="s">
        <v>163</v>
      </c>
      <c r="E309" s="235" t="s">
        <v>1</v>
      </c>
      <c r="F309" s="236" t="s">
        <v>579</v>
      </c>
      <c r="G309" s="233"/>
      <c r="H309" s="237">
        <v>2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163</v>
      </c>
      <c r="AU309" s="243" t="s">
        <v>88</v>
      </c>
      <c r="AV309" s="13" t="s">
        <v>88</v>
      </c>
      <c r="AW309" s="13" t="s">
        <v>34</v>
      </c>
      <c r="AX309" s="13" t="s">
        <v>86</v>
      </c>
      <c r="AY309" s="243" t="s">
        <v>153</v>
      </c>
    </row>
    <row r="310" spans="1:65" s="2" customFormat="1" ht="33" customHeight="1">
      <c r="A310" s="37"/>
      <c r="B310" s="38"/>
      <c r="C310" s="244" t="s">
        <v>580</v>
      </c>
      <c r="D310" s="244" t="s">
        <v>178</v>
      </c>
      <c r="E310" s="245" t="s">
        <v>581</v>
      </c>
      <c r="F310" s="246" t="s">
        <v>582</v>
      </c>
      <c r="G310" s="247" t="s">
        <v>222</v>
      </c>
      <c r="H310" s="248">
        <v>2</v>
      </c>
      <c r="I310" s="249"/>
      <c r="J310" s="250">
        <f>ROUND(I310*H310,2)</f>
        <v>0</v>
      </c>
      <c r="K310" s="251"/>
      <c r="L310" s="252"/>
      <c r="M310" s="253" t="s">
        <v>1</v>
      </c>
      <c r="N310" s="254" t="s">
        <v>44</v>
      </c>
      <c r="O310" s="90"/>
      <c r="P310" s="228">
        <f>O310*H310</f>
        <v>0</v>
      </c>
      <c r="Q310" s="228">
        <v>0.01225</v>
      </c>
      <c r="R310" s="228">
        <f>Q310*H310</f>
        <v>0.0245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405</v>
      </c>
      <c r="AT310" s="230" t="s">
        <v>178</v>
      </c>
      <c r="AU310" s="230" t="s">
        <v>88</v>
      </c>
      <c r="AY310" s="16" t="s">
        <v>153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86</v>
      </c>
      <c r="BK310" s="231">
        <f>ROUND(I310*H310,2)</f>
        <v>0</v>
      </c>
      <c r="BL310" s="16" t="s">
        <v>332</v>
      </c>
      <c r="BM310" s="230" t="s">
        <v>583</v>
      </c>
    </row>
    <row r="311" spans="1:51" s="13" customFormat="1" ht="12">
      <c r="A311" s="13"/>
      <c r="B311" s="232"/>
      <c r="C311" s="233"/>
      <c r="D311" s="234" t="s">
        <v>163</v>
      </c>
      <c r="E311" s="235" t="s">
        <v>1</v>
      </c>
      <c r="F311" s="236" t="s">
        <v>584</v>
      </c>
      <c r="G311" s="233"/>
      <c r="H311" s="237">
        <v>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163</v>
      </c>
      <c r="AU311" s="243" t="s">
        <v>88</v>
      </c>
      <c r="AV311" s="13" t="s">
        <v>88</v>
      </c>
      <c r="AW311" s="13" t="s">
        <v>34</v>
      </c>
      <c r="AX311" s="13" t="s">
        <v>86</v>
      </c>
      <c r="AY311" s="243" t="s">
        <v>153</v>
      </c>
    </row>
    <row r="312" spans="1:65" s="2" customFormat="1" ht="33" customHeight="1">
      <c r="A312" s="37"/>
      <c r="B312" s="38"/>
      <c r="C312" s="244" t="s">
        <v>585</v>
      </c>
      <c r="D312" s="244" t="s">
        <v>178</v>
      </c>
      <c r="E312" s="245" t="s">
        <v>586</v>
      </c>
      <c r="F312" s="246" t="s">
        <v>587</v>
      </c>
      <c r="G312" s="247" t="s">
        <v>222</v>
      </c>
      <c r="H312" s="248">
        <v>2</v>
      </c>
      <c r="I312" s="249"/>
      <c r="J312" s="250">
        <f>ROUND(I312*H312,2)</f>
        <v>0</v>
      </c>
      <c r="K312" s="251"/>
      <c r="L312" s="252"/>
      <c r="M312" s="253" t="s">
        <v>1</v>
      </c>
      <c r="N312" s="254" t="s">
        <v>44</v>
      </c>
      <c r="O312" s="90"/>
      <c r="P312" s="228">
        <f>O312*H312</f>
        <v>0</v>
      </c>
      <c r="Q312" s="228">
        <v>0.01249</v>
      </c>
      <c r="R312" s="228">
        <f>Q312*H312</f>
        <v>0.02498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405</v>
      </c>
      <c r="AT312" s="230" t="s">
        <v>178</v>
      </c>
      <c r="AU312" s="230" t="s">
        <v>88</v>
      </c>
      <c r="AY312" s="16" t="s">
        <v>153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86</v>
      </c>
      <c r="BK312" s="231">
        <f>ROUND(I312*H312,2)</f>
        <v>0</v>
      </c>
      <c r="BL312" s="16" t="s">
        <v>332</v>
      </c>
      <c r="BM312" s="230" t="s">
        <v>588</v>
      </c>
    </row>
    <row r="313" spans="1:51" s="13" customFormat="1" ht="12">
      <c r="A313" s="13"/>
      <c r="B313" s="232"/>
      <c r="C313" s="233"/>
      <c r="D313" s="234" t="s">
        <v>163</v>
      </c>
      <c r="E313" s="235" t="s">
        <v>1</v>
      </c>
      <c r="F313" s="236" t="s">
        <v>589</v>
      </c>
      <c r="G313" s="233"/>
      <c r="H313" s="237">
        <v>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163</v>
      </c>
      <c r="AU313" s="243" t="s">
        <v>88</v>
      </c>
      <c r="AV313" s="13" t="s">
        <v>88</v>
      </c>
      <c r="AW313" s="13" t="s">
        <v>34</v>
      </c>
      <c r="AX313" s="13" t="s">
        <v>86</v>
      </c>
      <c r="AY313" s="243" t="s">
        <v>153</v>
      </c>
    </row>
    <row r="314" spans="1:65" s="2" customFormat="1" ht="33" customHeight="1">
      <c r="A314" s="37"/>
      <c r="B314" s="38"/>
      <c r="C314" s="244" t="s">
        <v>590</v>
      </c>
      <c r="D314" s="244" t="s">
        <v>178</v>
      </c>
      <c r="E314" s="245" t="s">
        <v>591</v>
      </c>
      <c r="F314" s="246" t="s">
        <v>592</v>
      </c>
      <c r="G314" s="247" t="s">
        <v>222</v>
      </c>
      <c r="H314" s="248">
        <v>1</v>
      </c>
      <c r="I314" s="249"/>
      <c r="J314" s="250">
        <f>ROUND(I314*H314,2)</f>
        <v>0</v>
      </c>
      <c r="K314" s="251"/>
      <c r="L314" s="252"/>
      <c r="M314" s="253" t="s">
        <v>1</v>
      </c>
      <c r="N314" s="254" t="s">
        <v>44</v>
      </c>
      <c r="O314" s="90"/>
      <c r="P314" s="228">
        <f>O314*H314</f>
        <v>0</v>
      </c>
      <c r="Q314" s="228">
        <v>0.01458</v>
      </c>
      <c r="R314" s="228">
        <f>Q314*H314</f>
        <v>0.01458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405</v>
      </c>
      <c r="AT314" s="230" t="s">
        <v>178</v>
      </c>
      <c r="AU314" s="230" t="s">
        <v>88</v>
      </c>
      <c r="AY314" s="16" t="s">
        <v>153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86</v>
      </c>
      <c r="BK314" s="231">
        <f>ROUND(I314*H314,2)</f>
        <v>0</v>
      </c>
      <c r="BL314" s="16" t="s">
        <v>332</v>
      </c>
      <c r="BM314" s="230" t="s">
        <v>593</v>
      </c>
    </row>
    <row r="315" spans="1:51" s="13" customFormat="1" ht="12">
      <c r="A315" s="13"/>
      <c r="B315" s="232"/>
      <c r="C315" s="233"/>
      <c r="D315" s="234" t="s">
        <v>163</v>
      </c>
      <c r="E315" s="235" t="s">
        <v>1</v>
      </c>
      <c r="F315" s="236" t="s">
        <v>594</v>
      </c>
      <c r="G315" s="233"/>
      <c r="H315" s="237">
        <v>1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163</v>
      </c>
      <c r="AU315" s="243" t="s">
        <v>88</v>
      </c>
      <c r="AV315" s="13" t="s">
        <v>88</v>
      </c>
      <c r="AW315" s="13" t="s">
        <v>34</v>
      </c>
      <c r="AX315" s="13" t="s">
        <v>86</v>
      </c>
      <c r="AY315" s="243" t="s">
        <v>153</v>
      </c>
    </row>
    <row r="316" spans="1:65" s="2" customFormat="1" ht="33" customHeight="1">
      <c r="A316" s="37"/>
      <c r="B316" s="38"/>
      <c r="C316" s="244" t="s">
        <v>595</v>
      </c>
      <c r="D316" s="244" t="s">
        <v>178</v>
      </c>
      <c r="E316" s="245" t="s">
        <v>596</v>
      </c>
      <c r="F316" s="246" t="s">
        <v>597</v>
      </c>
      <c r="G316" s="247" t="s">
        <v>222</v>
      </c>
      <c r="H316" s="248">
        <v>1</v>
      </c>
      <c r="I316" s="249"/>
      <c r="J316" s="250">
        <f>ROUND(I316*H316,2)</f>
        <v>0</v>
      </c>
      <c r="K316" s="251"/>
      <c r="L316" s="252"/>
      <c r="M316" s="253" t="s">
        <v>1</v>
      </c>
      <c r="N316" s="254" t="s">
        <v>44</v>
      </c>
      <c r="O316" s="90"/>
      <c r="P316" s="228">
        <f>O316*H316</f>
        <v>0</v>
      </c>
      <c r="Q316" s="228">
        <v>0.01624</v>
      </c>
      <c r="R316" s="228">
        <f>Q316*H316</f>
        <v>0.01624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405</v>
      </c>
      <c r="AT316" s="230" t="s">
        <v>178</v>
      </c>
      <c r="AU316" s="230" t="s">
        <v>88</v>
      </c>
      <c r="AY316" s="16" t="s">
        <v>153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86</v>
      </c>
      <c r="BK316" s="231">
        <f>ROUND(I316*H316,2)</f>
        <v>0</v>
      </c>
      <c r="BL316" s="16" t="s">
        <v>332</v>
      </c>
      <c r="BM316" s="230" t="s">
        <v>598</v>
      </c>
    </row>
    <row r="317" spans="1:51" s="13" customFormat="1" ht="12">
      <c r="A317" s="13"/>
      <c r="B317" s="232"/>
      <c r="C317" s="233"/>
      <c r="D317" s="234" t="s">
        <v>163</v>
      </c>
      <c r="E317" s="235" t="s">
        <v>1</v>
      </c>
      <c r="F317" s="236" t="s">
        <v>86</v>
      </c>
      <c r="G317" s="233"/>
      <c r="H317" s="237">
        <v>1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163</v>
      </c>
      <c r="AU317" s="243" t="s">
        <v>88</v>
      </c>
      <c r="AV317" s="13" t="s">
        <v>88</v>
      </c>
      <c r="AW317" s="13" t="s">
        <v>34</v>
      </c>
      <c r="AX317" s="13" t="s">
        <v>86</v>
      </c>
      <c r="AY317" s="243" t="s">
        <v>153</v>
      </c>
    </row>
    <row r="318" spans="1:65" s="2" customFormat="1" ht="24.15" customHeight="1">
      <c r="A318" s="37"/>
      <c r="B318" s="38"/>
      <c r="C318" s="218" t="s">
        <v>599</v>
      </c>
      <c r="D318" s="218" t="s">
        <v>157</v>
      </c>
      <c r="E318" s="219" t="s">
        <v>600</v>
      </c>
      <c r="F318" s="220" t="s">
        <v>601</v>
      </c>
      <c r="G318" s="221" t="s">
        <v>215</v>
      </c>
      <c r="H318" s="222">
        <v>26.378</v>
      </c>
      <c r="I318" s="223"/>
      <c r="J318" s="224">
        <f>ROUND(I318*H318,2)</f>
        <v>0</v>
      </c>
      <c r="K318" s="225"/>
      <c r="L318" s="43"/>
      <c r="M318" s="226" t="s">
        <v>1</v>
      </c>
      <c r="N318" s="227" t="s">
        <v>44</v>
      </c>
      <c r="O318" s="90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0" t="s">
        <v>332</v>
      </c>
      <c r="AT318" s="230" t="s">
        <v>157</v>
      </c>
      <c r="AU318" s="230" t="s">
        <v>88</v>
      </c>
      <c r="AY318" s="16" t="s">
        <v>153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6" t="s">
        <v>86</v>
      </c>
      <c r="BK318" s="231">
        <f>ROUND(I318*H318,2)</f>
        <v>0</v>
      </c>
      <c r="BL318" s="16" t="s">
        <v>332</v>
      </c>
      <c r="BM318" s="230" t="s">
        <v>602</v>
      </c>
    </row>
    <row r="319" spans="1:63" s="12" customFormat="1" ht="22.8" customHeight="1">
      <c r="A319" s="12"/>
      <c r="B319" s="202"/>
      <c r="C319" s="203"/>
      <c r="D319" s="204" t="s">
        <v>78</v>
      </c>
      <c r="E319" s="216" t="s">
        <v>603</v>
      </c>
      <c r="F319" s="216" t="s">
        <v>604</v>
      </c>
      <c r="G319" s="203"/>
      <c r="H319" s="203"/>
      <c r="I319" s="206"/>
      <c r="J319" s="217">
        <f>BK319</f>
        <v>0</v>
      </c>
      <c r="K319" s="203"/>
      <c r="L319" s="208"/>
      <c r="M319" s="209"/>
      <c r="N319" s="210"/>
      <c r="O319" s="210"/>
      <c r="P319" s="211">
        <f>SUM(P320:P342)</f>
        <v>0</v>
      </c>
      <c r="Q319" s="210"/>
      <c r="R319" s="211">
        <f>SUM(R320:R342)</f>
        <v>0.197</v>
      </c>
      <c r="S319" s="210"/>
      <c r="T319" s="212">
        <f>SUM(T320:T342)</f>
        <v>0.296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3" t="s">
        <v>88</v>
      </c>
      <c r="AT319" s="214" t="s">
        <v>78</v>
      </c>
      <c r="AU319" s="214" t="s">
        <v>86</v>
      </c>
      <c r="AY319" s="213" t="s">
        <v>153</v>
      </c>
      <c r="BK319" s="215">
        <f>SUM(BK320:BK342)</f>
        <v>0</v>
      </c>
    </row>
    <row r="320" spans="1:65" s="2" customFormat="1" ht="24.15" customHeight="1">
      <c r="A320" s="37"/>
      <c r="B320" s="38"/>
      <c r="C320" s="218" t="s">
        <v>605</v>
      </c>
      <c r="D320" s="218" t="s">
        <v>157</v>
      </c>
      <c r="E320" s="219" t="s">
        <v>606</v>
      </c>
      <c r="F320" s="220" t="s">
        <v>607</v>
      </c>
      <c r="G320" s="221" t="s">
        <v>222</v>
      </c>
      <c r="H320" s="222">
        <v>5</v>
      </c>
      <c r="I320" s="223"/>
      <c r="J320" s="224">
        <f>ROUND(I320*H320,2)</f>
        <v>0</v>
      </c>
      <c r="K320" s="225"/>
      <c r="L320" s="43"/>
      <c r="M320" s="226" t="s">
        <v>1</v>
      </c>
      <c r="N320" s="227" t="s">
        <v>44</v>
      </c>
      <c r="O320" s="90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332</v>
      </c>
      <c r="AT320" s="230" t="s">
        <v>157</v>
      </c>
      <c r="AU320" s="230" t="s">
        <v>88</v>
      </c>
      <c r="AY320" s="16" t="s">
        <v>153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86</v>
      </c>
      <c r="BK320" s="231">
        <f>ROUND(I320*H320,2)</f>
        <v>0</v>
      </c>
      <c r="BL320" s="16" t="s">
        <v>332</v>
      </c>
      <c r="BM320" s="230" t="s">
        <v>608</v>
      </c>
    </row>
    <row r="321" spans="1:51" s="13" customFormat="1" ht="12">
      <c r="A321" s="13"/>
      <c r="B321" s="232"/>
      <c r="C321" s="233"/>
      <c r="D321" s="234" t="s">
        <v>163</v>
      </c>
      <c r="E321" s="235" t="s">
        <v>1</v>
      </c>
      <c r="F321" s="236" t="s">
        <v>271</v>
      </c>
      <c r="G321" s="233"/>
      <c r="H321" s="237">
        <v>5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163</v>
      </c>
      <c r="AU321" s="243" t="s">
        <v>88</v>
      </c>
      <c r="AV321" s="13" t="s">
        <v>88</v>
      </c>
      <c r="AW321" s="13" t="s">
        <v>34</v>
      </c>
      <c r="AX321" s="13" t="s">
        <v>86</v>
      </c>
      <c r="AY321" s="243" t="s">
        <v>153</v>
      </c>
    </row>
    <row r="322" spans="1:65" s="2" customFormat="1" ht="24.15" customHeight="1">
      <c r="A322" s="37"/>
      <c r="B322" s="38"/>
      <c r="C322" s="244" t="s">
        <v>609</v>
      </c>
      <c r="D322" s="244" t="s">
        <v>178</v>
      </c>
      <c r="E322" s="245" t="s">
        <v>610</v>
      </c>
      <c r="F322" s="246" t="s">
        <v>611</v>
      </c>
      <c r="G322" s="247" t="s">
        <v>222</v>
      </c>
      <c r="H322" s="248">
        <v>1</v>
      </c>
      <c r="I322" s="249"/>
      <c r="J322" s="250">
        <f>ROUND(I322*H322,2)</f>
        <v>0</v>
      </c>
      <c r="K322" s="251"/>
      <c r="L322" s="252"/>
      <c r="M322" s="253" t="s">
        <v>1</v>
      </c>
      <c r="N322" s="254" t="s">
        <v>44</v>
      </c>
      <c r="O322" s="90"/>
      <c r="P322" s="228">
        <f>O322*H322</f>
        <v>0</v>
      </c>
      <c r="Q322" s="228">
        <v>0.013</v>
      </c>
      <c r="R322" s="228">
        <f>Q322*H322</f>
        <v>0.013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405</v>
      </c>
      <c r="AT322" s="230" t="s">
        <v>178</v>
      </c>
      <c r="AU322" s="230" t="s">
        <v>88</v>
      </c>
      <c r="AY322" s="16" t="s">
        <v>153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86</v>
      </c>
      <c r="BK322" s="231">
        <f>ROUND(I322*H322,2)</f>
        <v>0</v>
      </c>
      <c r="BL322" s="16" t="s">
        <v>332</v>
      </c>
      <c r="BM322" s="230" t="s">
        <v>612</v>
      </c>
    </row>
    <row r="323" spans="1:51" s="13" customFormat="1" ht="12">
      <c r="A323" s="13"/>
      <c r="B323" s="232"/>
      <c r="C323" s="233"/>
      <c r="D323" s="234" t="s">
        <v>163</v>
      </c>
      <c r="E323" s="235" t="s">
        <v>1</v>
      </c>
      <c r="F323" s="236" t="s">
        <v>86</v>
      </c>
      <c r="G323" s="233"/>
      <c r="H323" s="237">
        <v>1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163</v>
      </c>
      <c r="AU323" s="243" t="s">
        <v>88</v>
      </c>
      <c r="AV323" s="13" t="s">
        <v>88</v>
      </c>
      <c r="AW323" s="13" t="s">
        <v>34</v>
      </c>
      <c r="AX323" s="13" t="s">
        <v>86</v>
      </c>
      <c r="AY323" s="243" t="s">
        <v>153</v>
      </c>
    </row>
    <row r="324" spans="1:65" s="2" customFormat="1" ht="24.15" customHeight="1">
      <c r="A324" s="37"/>
      <c r="B324" s="38"/>
      <c r="C324" s="244" t="s">
        <v>613</v>
      </c>
      <c r="D324" s="244" t="s">
        <v>178</v>
      </c>
      <c r="E324" s="245" t="s">
        <v>614</v>
      </c>
      <c r="F324" s="246" t="s">
        <v>615</v>
      </c>
      <c r="G324" s="247" t="s">
        <v>222</v>
      </c>
      <c r="H324" s="248">
        <v>2</v>
      </c>
      <c r="I324" s="249"/>
      <c r="J324" s="250">
        <f>ROUND(I324*H324,2)</f>
        <v>0</v>
      </c>
      <c r="K324" s="251"/>
      <c r="L324" s="252"/>
      <c r="M324" s="253" t="s">
        <v>1</v>
      </c>
      <c r="N324" s="254" t="s">
        <v>44</v>
      </c>
      <c r="O324" s="90"/>
      <c r="P324" s="228">
        <f>O324*H324</f>
        <v>0</v>
      </c>
      <c r="Q324" s="228">
        <v>0.0145</v>
      </c>
      <c r="R324" s="228">
        <f>Q324*H324</f>
        <v>0.029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405</v>
      </c>
      <c r="AT324" s="230" t="s">
        <v>178</v>
      </c>
      <c r="AU324" s="230" t="s">
        <v>88</v>
      </c>
      <c r="AY324" s="16" t="s">
        <v>153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86</v>
      </c>
      <c r="BK324" s="231">
        <f>ROUND(I324*H324,2)</f>
        <v>0</v>
      </c>
      <c r="BL324" s="16" t="s">
        <v>332</v>
      </c>
      <c r="BM324" s="230" t="s">
        <v>616</v>
      </c>
    </row>
    <row r="325" spans="1:51" s="13" customFormat="1" ht="12">
      <c r="A325" s="13"/>
      <c r="B325" s="232"/>
      <c r="C325" s="233"/>
      <c r="D325" s="234" t="s">
        <v>163</v>
      </c>
      <c r="E325" s="235" t="s">
        <v>1</v>
      </c>
      <c r="F325" s="236" t="s">
        <v>88</v>
      </c>
      <c r="G325" s="233"/>
      <c r="H325" s="237">
        <v>2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163</v>
      </c>
      <c r="AU325" s="243" t="s">
        <v>88</v>
      </c>
      <c r="AV325" s="13" t="s">
        <v>88</v>
      </c>
      <c r="AW325" s="13" t="s">
        <v>34</v>
      </c>
      <c r="AX325" s="13" t="s">
        <v>86</v>
      </c>
      <c r="AY325" s="243" t="s">
        <v>153</v>
      </c>
    </row>
    <row r="326" spans="1:65" s="2" customFormat="1" ht="24.15" customHeight="1">
      <c r="A326" s="37"/>
      <c r="B326" s="38"/>
      <c r="C326" s="244" t="s">
        <v>617</v>
      </c>
      <c r="D326" s="244" t="s">
        <v>178</v>
      </c>
      <c r="E326" s="245" t="s">
        <v>618</v>
      </c>
      <c r="F326" s="246" t="s">
        <v>619</v>
      </c>
      <c r="G326" s="247" t="s">
        <v>222</v>
      </c>
      <c r="H326" s="248">
        <v>2</v>
      </c>
      <c r="I326" s="249"/>
      <c r="J326" s="250">
        <f>ROUND(I326*H326,2)</f>
        <v>0</v>
      </c>
      <c r="K326" s="251"/>
      <c r="L326" s="252"/>
      <c r="M326" s="253" t="s">
        <v>1</v>
      </c>
      <c r="N326" s="254" t="s">
        <v>44</v>
      </c>
      <c r="O326" s="90"/>
      <c r="P326" s="228">
        <f>O326*H326</f>
        <v>0</v>
      </c>
      <c r="Q326" s="228">
        <v>0.016</v>
      </c>
      <c r="R326" s="228">
        <f>Q326*H326</f>
        <v>0.032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405</v>
      </c>
      <c r="AT326" s="230" t="s">
        <v>178</v>
      </c>
      <c r="AU326" s="230" t="s">
        <v>88</v>
      </c>
      <c r="AY326" s="16" t="s">
        <v>153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86</v>
      </c>
      <c r="BK326" s="231">
        <f>ROUND(I326*H326,2)</f>
        <v>0</v>
      </c>
      <c r="BL326" s="16" t="s">
        <v>332</v>
      </c>
      <c r="BM326" s="230" t="s">
        <v>620</v>
      </c>
    </row>
    <row r="327" spans="1:51" s="13" customFormat="1" ht="12">
      <c r="A327" s="13"/>
      <c r="B327" s="232"/>
      <c r="C327" s="233"/>
      <c r="D327" s="234" t="s">
        <v>163</v>
      </c>
      <c r="E327" s="235" t="s">
        <v>1</v>
      </c>
      <c r="F327" s="236" t="s">
        <v>621</v>
      </c>
      <c r="G327" s="233"/>
      <c r="H327" s="237">
        <v>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163</v>
      </c>
      <c r="AU327" s="243" t="s">
        <v>88</v>
      </c>
      <c r="AV327" s="13" t="s">
        <v>88</v>
      </c>
      <c r="AW327" s="13" t="s">
        <v>34</v>
      </c>
      <c r="AX327" s="13" t="s">
        <v>86</v>
      </c>
      <c r="AY327" s="243" t="s">
        <v>153</v>
      </c>
    </row>
    <row r="328" spans="1:65" s="2" customFormat="1" ht="24.15" customHeight="1">
      <c r="A328" s="37"/>
      <c r="B328" s="38"/>
      <c r="C328" s="218" t="s">
        <v>622</v>
      </c>
      <c r="D328" s="218" t="s">
        <v>157</v>
      </c>
      <c r="E328" s="219" t="s">
        <v>623</v>
      </c>
      <c r="F328" s="220" t="s">
        <v>624</v>
      </c>
      <c r="G328" s="221" t="s">
        <v>222</v>
      </c>
      <c r="H328" s="222">
        <v>3</v>
      </c>
      <c r="I328" s="223"/>
      <c r="J328" s="224">
        <f>ROUND(I328*H328,2)</f>
        <v>0</v>
      </c>
      <c r="K328" s="225"/>
      <c r="L328" s="43"/>
      <c r="M328" s="226" t="s">
        <v>1</v>
      </c>
      <c r="N328" s="227" t="s">
        <v>44</v>
      </c>
      <c r="O328" s="90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0" t="s">
        <v>332</v>
      </c>
      <c r="AT328" s="230" t="s">
        <v>157</v>
      </c>
      <c r="AU328" s="230" t="s">
        <v>88</v>
      </c>
      <c r="AY328" s="16" t="s">
        <v>153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6" t="s">
        <v>86</v>
      </c>
      <c r="BK328" s="231">
        <f>ROUND(I328*H328,2)</f>
        <v>0</v>
      </c>
      <c r="BL328" s="16" t="s">
        <v>332</v>
      </c>
      <c r="BM328" s="230" t="s">
        <v>625</v>
      </c>
    </row>
    <row r="329" spans="1:51" s="13" customFormat="1" ht="12">
      <c r="A329" s="13"/>
      <c r="B329" s="232"/>
      <c r="C329" s="233"/>
      <c r="D329" s="234" t="s">
        <v>163</v>
      </c>
      <c r="E329" s="235" t="s">
        <v>1</v>
      </c>
      <c r="F329" s="236" t="s">
        <v>626</v>
      </c>
      <c r="G329" s="233"/>
      <c r="H329" s="237">
        <v>3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163</v>
      </c>
      <c r="AU329" s="243" t="s">
        <v>88</v>
      </c>
      <c r="AV329" s="13" t="s">
        <v>88</v>
      </c>
      <c r="AW329" s="13" t="s">
        <v>34</v>
      </c>
      <c r="AX329" s="13" t="s">
        <v>86</v>
      </c>
      <c r="AY329" s="243" t="s">
        <v>153</v>
      </c>
    </row>
    <row r="330" spans="1:65" s="2" customFormat="1" ht="24.15" customHeight="1">
      <c r="A330" s="37"/>
      <c r="B330" s="38"/>
      <c r="C330" s="244" t="s">
        <v>627</v>
      </c>
      <c r="D330" s="244" t="s">
        <v>178</v>
      </c>
      <c r="E330" s="245" t="s">
        <v>628</v>
      </c>
      <c r="F330" s="246" t="s">
        <v>629</v>
      </c>
      <c r="G330" s="247" t="s">
        <v>222</v>
      </c>
      <c r="H330" s="248">
        <v>3</v>
      </c>
      <c r="I330" s="249"/>
      <c r="J330" s="250">
        <f>ROUND(I330*H330,2)</f>
        <v>0</v>
      </c>
      <c r="K330" s="251"/>
      <c r="L330" s="252"/>
      <c r="M330" s="253" t="s">
        <v>1</v>
      </c>
      <c r="N330" s="254" t="s">
        <v>44</v>
      </c>
      <c r="O330" s="90"/>
      <c r="P330" s="228">
        <f>O330*H330</f>
        <v>0</v>
      </c>
      <c r="Q330" s="228">
        <v>0.017</v>
      </c>
      <c r="R330" s="228">
        <f>Q330*H330</f>
        <v>0.051000000000000004</v>
      </c>
      <c r="S330" s="228">
        <v>0</v>
      </c>
      <c r="T330" s="229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0" t="s">
        <v>405</v>
      </c>
      <c r="AT330" s="230" t="s">
        <v>178</v>
      </c>
      <c r="AU330" s="230" t="s">
        <v>88</v>
      </c>
      <c r="AY330" s="16" t="s">
        <v>153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6" t="s">
        <v>86</v>
      </c>
      <c r="BK330" s="231">
        <f>ROUND(I330*H330,2)</f>
        <v>0</v>
      </c>
      <c r="BL330" s="16" t="s">
        <v>332</v>
      </c>
      <c r="BM330" s="230" t="s">
        <v>630</v>
      </c>
    </row>
    <row r="331" spans="1:51" s="13" customFormat="1" ht="12">
      <c r="A331" s="13"/>
      <c r="B331" s="232"/>
      <c r="C331" s="233"/>
      <c r="D331" s="234" t="s">
        <v>163</v>
      </c>
      <c r="E331" s="235" t="s">
        <v>1</v>
      </c>
      <c r="F331" s="236" t="s">
        <v>631</v>
      </c>
      <c r="G331" s="233"/>
      <c r="H331" s="237">
        <v>3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163</v>
      </c>
      <c r="AU331" s="243" t="s">
        <v>88</v>
      </c>
      <c r="AV331" s="13" t="s">
        <v>88</v>
      </c>
      <c r="AW331" s="13" t="s">
        <v>34</v>
      </c>
      <c r="AX331" s="13" t="s">
        <v>86</v>
      </c>
      <c r="AY331" s="243" t="s">
        <v>153</v>
      </c>
    </row>
    <row r="332" spans="1:65" s="2" customFormat="1" ht="24.15" customHeight="1">
      <c r="A332" s="37"/>
      <c r="B332" s="38"/>
      <c r="C332" s="218" t="s">
        <v>632</v>
      </c>
      <c r="D332" s="218" t="s">
        <v>157</v>
      </c>
      <c r="E332" s="219" t="s">
        <v>633</v>
      </c>
      <c r="F332" s="220" t="s">
        <v>634</v>
      </c>
      <c r="G332" s="221" t="s">
        <v>222</v>
      </c>
      <c r="H332" s="222">
        <v>2</v>
      </c>
      <c r="I332" s="223"/>
      <c r="J332" s="224">
        <f>ROUND(I332*H332,2)</f>
        <v>0</v>
      </c>
      <c r="K332" s="225"/>
      <c r="L332" s="43"/>
      <c r="M332" s="226" t="s">
        <v>1</v>
      </c>
      <c r="N332" s="227" t="s">
        <v>44</v>
      </c>
      <c r="O332" s="90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0" t="s">
        <v>332</v>
      </c>
      <c r="AT332" s="230" t="s">
        <v>157</v>
      </c>
      <c r="AU332" s="230" t="s">
        <v>88</v>
      </c>
      <c r="AY332" s="16" t="s">
        <v>153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6" t="s">
        <v>86</v>
      </c>
      <c r="BK332" s="231">
        <f>ROUND(I332*H332,2)</f>
        <v>0</v>
      </c>
      <c r="BL332" s="16" t="s">
        <v>332</v>
      </c>
      <c r="BM332" s="230" t="s">
        <v>635</v>
      </c>
    </row>
    <row r="333" spans="1:51" s="13" customFormat="1" ht="12">
      <c r="A333" s="13"/>
      <c r="B333" s="232"/>
      <c r="C333" s="233"/>
      <c r="D333" s="234" t="s">
        <v>163</v>
      </c>
      <c r="E333" s="235" t="s">
        <v>1</v>
      </c>
      <c r="F333" s="236" t="s">
        <v>636</v>
      </c>
      <c r="G333" s="233"/>
      <c r="H333" s="237">
        <v>2</v>
      </c>
      <c r="I333" s="238"/>
      <c r="J333" s="233"/>
      <c r="K333" s="233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163</v>
      </c>
      <c r="AU333" s="243" t="s">
        <v>88</v>
      </c>
      <c r="AV333" s="13" t="s">
        <v>88</v>
      </c>
      <c r="AW333" s="13" t="s">
        <v>34</v>
      </c>
      <c r="AX333" s="13" t="s">
        <v>86</v>
      </c>
      <c r="AY333" s="243" t="s">
        <v>153</v>
      </c>
    </row>
    <row r="334" spans="1:65" s="2" customFormat="1" ht="33" customHeight="1">
      <c r="A334" s="37"/>
      <c r="B334" s="38"/>
      <c r="C334" s="244" t="s">
        <v>637</v>
      </c>
      <c r="D334" s="244" t="s">
        <v>178</v>
      </c>
      <c r="E334" s="245" t="s">
        <v>638</v>
      </c>
      <c r="F334" s="246" t="s">
        <v>639</v>
      </c>
      <c r="G334" s="247" t="s">
        <v>222</v>
      </c>
      <c r="H334" s="248">
        <v>2</v>
      </c>
      <c r="I334" s="249"/>
      <c r="J334" s="250">
        <f>ROUND(I334*H334,2)</f>
        <v>0</v>
      </c>
      <c r="K334" s="251"/>
      <c r="L334" s="252"/>
      <c r="M334" s="253" t="s">
        <v>1</v>
      </c>
      <c r="N334" s="254" t="s">
        <v>44</v>
      </c>
      <c r="O334" s="90"/>
      <c r="P334" s="228">
        <f>O334*H334</f>
        <v>0</v>
      </c>
      <c r="Q334" s="228">
        <v>0.036</v>
      </c>
      <c r="R334" s="228">
        <f>Q334*H334</f>
        <v>0.072</v>
      </c>
      <c r="S334" s="228">
        <v>0</v>
      </c>
      <c r="T334" s="22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0" t="s">
        <v>405</v>
      </c>
      <c r="AT334" s="230" t="s">
        <v>178</v>
      </c>
      <c r="AU334" s="230" t="s">
        <v>88</v>
      </c>
      <c r="AY334" s="16" t="s">
        <v>153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6" t="s">
        <v>86</v>
      </c>
      <c r="BK334" s="231">
        <f>ROUND(I334*H334,2)</f>
        <v>0</v>
      </c>
      <c r="BL334" s="16" t="s">
        <v>332</v>
      </c>
      <c r="BM334" s="230" t="s">
        <v>640</v>
      </c>
    </row>
    <row r="335" spans="1:51" s="13" customFormat="1" ht="12">
      <c r="A335" s="13"/>
      <c r="B335" s="232"/>
      <c r="C335" s="233"/>
      <c r="D335" s="234" t="s">
        <v>163</v>
      </c>
      <c r="E335" s="235" t="s">
        <v>1</v>
      </c>
      <c r="F335" s="236" t="s">
        <v>641</v>
      </c>
      <c r="G335" s="233"/>
      <c r="H335" s="237">
        <v>2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163</v>
      </c>
      <c r="AU335" s="243" t="s">
        <v>88</v>
      </c>
      <c r="AV335" s="13" t="s">
        <v>88</v>
      </c>
      <c r="AW335" s="13" t="s">
        <v>34</v>
      </c>
      <c r="AX335" s="13" t="s">
        <v>86</v>
      </c>
      <c r="AY335" s="243" t="s">
        <v>153</v>
      </c>
    </row>
    <row r="336" spans="1:65" s="2" customFormat="1" ht="55.5" customHeight="1">
      <c r="A336" s="37"/>
      <c r="B336" s="38"/>
      <c r="C336" s="218" t="s">
        <v>642</v>
      </c>
      <c r="D336" s="218" t="s">
        <v>157</v>
      </c>
      <c r="E336" s="219" t="s">
        <v>643</v>
      </c>
      <c r="F336" s="220" t="s">
        <v>644</v>
      </c>
      <c r="G336" s="221" t="s">
        <v>645</v>
      </c>
      <c r="H336" s="222">
        <v>1</v>
      </c>
      <c r="I336" s="223"/>
      <c r="J336" s="224">
        <f>ROUND(I336*H336,2)</f>
        <v>0</v>
      </c>
      <c r="K336" s="225"/>
      <c r="L336" s="43"/>
      <c r="M336" s="226" t="s">
        <v>1</v>
      </c>
      <c r="N336" s="227" t="s">
        <v>44</v>
      </c>
      <c r="O336" s="90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0" t="s">
        <v>332</v>
      </c>
      <c r="AT336" s="230" t="s">
        <v>157</v>
      </c>
      <c r="AU336" s="230" t="s">
        <v>88</v>
      </c>
      <c r="AY336" s="16" t="s">
        <v>153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6" t="s">
        <v>86</v>
      </c>
      <c r="BK336" s="231">
        <f>ROUND(I336*H336,2)</f>
        <v>0</v>
      </c>
      <c r="BL336" s="16" t="s">
        <v>332</v>
      </c>
      <c r="BM336" s="230" t="s">
        <v>646</v>
      </c>
    </row>
    <row r="337" spans="1:65" s="2" customFormat="1" ht="24.15" customHeight="1">
      <c r="A337" s="37"/>
      <c r="B337" s="38"/>
      <c r="C337" s="218" t="s">
        <v>647</v>
      </c>
      <c r="D337" s="218" t="s">
        <v>157</v>
      </c>
      <c r="E337" s="219" t="s">
        <v>648</v>
      </c>
      <c r="F337" s="220" t="s">
        <v>649</v>
      </c>
      <c r="G337" s="221" t="s">
        <v>160</v>
      </c>
      <c r="H337" s="222">
        <v>60</v>
      </c>
      <c r="I337" s="223"/>
      <c r="J337" s="224">
        <f>ROUND(I337*H337,2)</f>
        <v>0</v>
      </c>
      <c r="K337" s="225"/>
      <c r="L337" s="43"/>
      <c r="M337" s="226" t="s">
        <v>1</v>
      </c>
      <c r="N337" s="227" t="s">
        <v>44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332</v>
      </c>
      <c r="AT337" s="230" t="s">
        <v>157</v>
      </c>
      <c r="AU337" s="230" t="s">
        <v>88</v>
      </c>
      <c r="AY337" s="16" t="s">
        <v>153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86</v>
      </c>
      <c r="BK337" s="231">
        <f>ROUND(I337*H337,2)</f>
        <v>0</v>
      </c>
      <c r="BL337" s="16" t="s">
        <v>332</v>
      </c>
      <c r="BM337" s="230" t="s">
        <v>650</v>
      </c>
    </row>
    <row r="338" spans="1:65" s="2" customFormat="1" ht="24.15" customHeight="1">
      <c r="A338" s="37"/>
      <c r="B338" s="38"/>
      <c r="C338" s="218" t="s">
        <v>651</v>
      </c>
      <c r="D338" s="218" t="s">
        <v>157</v>
      </c>
      <c r="E338" s="219" t="s">
        <v>652</v>
      </c>
      <c r="F338" s="220" t="s">
        <v>653</v>
      </c>
      <c r="G338" s="221" t="s">
        <v>222</v>
      </c>
      <c r="H338" s="222">
        <v>10</v>
      </c>
      <c r="I338" s="223"/>
      <c r="J338" s="224">
        <f>ROUND(I338*H338,2)</f>
        <v>0</v>
      </c>
      <c r="K338" s="225"/>
      <c r="L338" s="43"/>
      <c r="M338" s="226" t="s">
        <v>1</v>
      </c>
      <c r="N338" s="227" t="s">
        <v>44</v>
      </c>
      <c r="O338" s="90"/>
      <c r="P338" s="228">
        <f>O338*H338</f>
        <v>0</v>
      </c>
      <c r="Q338" s="228">
        <v>0</v>
      </c>
      <c r="R338" s="228">
        <f>Q338*H338</f>
        <v>0</v>
      </c>
      <c r="S338" s="228">
        <v>0.024</v>
      </c>
      <c r="T338" s="229">
        <f>S338*H338</f>
        <v>0.24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0" t="s">
        <v>332</v>
      </c>
      <c r="AT338" s="230" t="s">
        <v>157</v>
      </c>
      <c r="AU338" s="230" t="s">
        <v>88</v>
      </c>
      <c r="AY338" s="16" t="s">
        <v>153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6" t="s">
        <v>86</v>
      </c>
      <c r="BK338" s="231">
        <f>ROUND(I338*H338,2)</f>
        <v>0</v>
      </c>
      <c r="BL338" s="16" t="s">
        <v>332</v>
      </c>
      <c r="BM338" s="230" t="s">
        <v>654</v>
      </c>
    </row>
    <row r="339" spans="1:51" s="13" customFormat="1" ht="12">
      <c r="A339" s="13"/>
      <c r="B339" s="232"/>
      <c r="C339" s="233"/>
      <c r="D339" s="234" t="s">
        <v>163</v>
      </c>
      <c r="E339" s="235" t="s">
        <v>1</v>
      </c>
      <c r="F339" s="236" t="s">
        <v>294</v>
      </c>
      <c r="G339" s="233"/>
      <c r="H339" s="237">
        <v>10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163</v>
      </c>
      <c r="AU339" s="243" t="s">
        <v>88</v>
      </c>
      <c r="AV339" s="13" t="s">
        <v>88</v>
      </c>
      <c r="AW339" s="13" t="s">
        <v>34</v>
      </c>
      <c r="AX339" s="13" t="s">
        <v>86</v>
      </c>
      <c r="AY339" s="243" t="s">
        <v>153</v>
      </c>
    </row>
    <row r="340" spans="1:65" s="2" customFormat="1" ht="24.15" customHeight="1">
      <c r="A340" s="37"/>
      <c r="B340" s="38"/>
      <c r="C340" s="218" t="s">
        <v>655</v>
      </c>
      <c r="D340" s="218" t="s">
        <v>157</v>
      </c>
      <c r="E340" s="219" t="s">
        <v>656</v>
      </c>
      <c r="F340" s="220" t="s">
        <v>657</v>
      </c>
      <c r="G340" s="221" t="s">
        <v>222</v>
      </c>
      <c r="H340" s="222">
        <v>2</v>
      </c>
      <c r="I340" s="223"/>
      <c r="J340" s="224">
        <f>ROUND(I340*H340,2)</f>
        <v>0</v>
      </c>
      <c r="K340" s="225"/>
      <c r="L340" s="43"/>
      <c r="M340" s="226" t="s">
        <v>1</v>
      </c>
      <c r="N340" s="227" t="s">
        <v>44</v>
      </c>
      <c r="O340" s="90"/>
      <c r="P340" s="228">
        <f>O340*H340</f>
        <v>0</v>
      </c>
      <c r="Q340" s="228">
        <v>0</v>
      </c>
      <c r="R340" s="228">
        <f>Q340*H340</f>
        <v>0</v>
      </c>
      <c r="S340" s="228">
        <v>0.028</v>
      </c>
      <c r="T340" s="229">
        <f>S340*H340</f>
        <v>0.056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0" t="s">
        <v>332</v>
      </c>
      <c r="AT340" s="230" t="s">
        <v>157</v>
      </c>
      <c r="AU340" s="230" t="s">
        <v>88</v>
      </c>
      <c r="AY340" s="16" t="s">
        <v>153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6" t="s">
        <v>86</v>
      </c>
      <c r="BK340" s="231">
        <f>ROUND(I340*H340,2)</f>
        <v>0</v>
      </c>
      <c r="BL340" s="16" t="s">
        <v>332</v>
      </c>
      <c r="BM340" s="230" t="s">
        <v>658</v>
      </c>
    </row>
    <row r="341" spans="1:51" s="13" customFormat="1" ht="12">
      <c r="A341" s="13"/>
      <c r="B341" s="232"/>
      <c r="C341" s="233"/>
      <c r="D341" s="234" t="s">
        <v>163</v>
      </c>
      <c r="E341" s="235" t="s">
        <v>1</v>
      </c>
      <c r="F341" s="236" t="s">
        <v>88</v>
      </c>
      <c r="G341" s="233"/>
      <c r="H341" s="237">
        <v>2</v>
      </c>
      <c r="I341" s="238"/>
      <c r="J341" s="233"/>
      <c r="K341" s="233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163</v>
      </c>
      <c r="AU341" s="243" t="s">
        <v>88</v>
      </c>
      <c r="AV341" s="13" t="s">
        <v>88</v>
      </c>
      <c r="AW341" s="13" t="s">
        <v>34</v>
      </c>
      <c r="AX341" s="13" t="s">
        <v>86</v>
      </c>
      <c r="AY341" s="243" t="s">
        <v>153</v>
      </c>
    </row>
    <row r="342" spans="1:65" s="2" customFormat="1" ht="24.15" customHeight="1">
      <c r="A342" s="37"/>
      <c r="B342" s="38"/>
      <c r="C342" s="218" t="s">
        <v>659</v>
      </c>
      <c r="D342" s="218" t="s">
        <v>157</v>
      </c>
      <c r="E342" s="219" t="s">
        <v>660</v>
      </c>
      <c r="F342" s="220" t="s">
        <v>661</v>
      </c>
      <c r="G342" s="221" t="s">
        <v>645</v>
      </c>
      <c r="H342" s="222">
        <v>1</v>
      </c>
      <c r="I342" s="223"/>
      <c r="J342" s="224">
        <f>ROUND(I342*H342,2)</f>
        <v>0</v>
      </c>
      <c r="K342" s="225"/>
      <c r="L342" s="43"/>
      <c r="M342" s="226" t="s">
        <v>1</v>
      </c>
      <c r="N342" s="227" t="s">
        <v>44</v>
      </c>
      <c r="O342" s="90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0" t="s">
        <v>332</v>
      </c>
      <c r="AT342" s="230" t="s">
        <v>157</v>
      </c>
      <c r="AU342" s="230" t="s">
        <v>88</v>
      </c>
      <c r="AY342" s="16" t="s">
        <v>153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6" t="s">
        <v>86</v>
      </c>
      <c r="BK342" s="231">
        <f>ROUND(I342*H342,2)</f>
        <v>0</v>
      </c>
      <c r="BL342" s="16" t="s">
        <v>332</v>
      </c>
      <c r="BM342" s="230" t="s">
        <v>662</v>
      </c>
    </row>
    <row r="343" spans="1:63" s="12" customFormat="1" ht="22.8" customHeight="1">
      <c r="A343" s="12"/>
      <c r="B343" s="202"/>
      <c r="C343" s="203"/>
      <c r="D343" s="204" t="s">
        <v>78</v>
      </c>
      <c r="E343" s="216" t="s">
        <v>663</v>
      </c>
      <c r="F343" s="216" t="s">
        <v>664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SUM(P344:P367)</f>
        <v>0</v>
      </c>
      <c r="Q343" s="210"/>
      <c r="R343" s="211">
        <f>SUM(R344:R367)</f>
        <v>5.72591158</v>
      </c>
      <c r="S343" s="210"/>
      <c r="T343" s="212">
        <f>SUM(T344:T367)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3" t="s">
        <v>88</v>
      </c>
      <c r="AT343" s="214" t="s">
        <v>78</v>
      </c>
      <c r="AU343" s="214" t="s">
        <v>86</v>
      </c>
      <c r="AY343" s="213" t="s">
        <v>153</v>
      </c>
      <c r="BK343" s="215">
        <f>SUM(BK344:BK367)</f>
        <v>0</v>
      </c>
    </row>
    <row r="344" spans="1:65" s="2" customFormat="1" ht="44.25" customHeight="1">
      <c r="A344" s="37"/>
      <c r="B344" s="38"/>
      <c r="C344" s="218" t="s">
        <v>665</v>
      </c>
      <c r="D344" s="218" t="s">
        <v>157</v>
      </c>
      <c r="E344" s="219" t="s">
        <v>666</v>
      </c>
      <c r="F344" s="220" t="s">
        <v>667</v>
      </c>
      <c r="G344" s="221" t="s">
        <v>160</v>
      </c>
      <c r="H344" s="222">
        <v>25.926</v>
      </c>
      <c r="I344" s="223"/>
      <c r="J344" s="224">
        <f>ROUND(I344*H344,2)</f>
        <v>0</v>
      </c>
      <c r="K344" s="225"/>
      <c r="L344" s="43"/>
      <c r="M344" s="226" t="s">
        <v>1</v>
      </c>
      <c r="N344" s="227" t="s">
        <v>44</v>
      </c>
      <c r="O344" s="90"/>
      <c r="P344" s="228">
        <f>O344*H344</f>
        <v>0</v>
      </c>
      <c r="Q344" s="228">
        <v>0.00017</v>
      </c>
      <c r="R344" s="228">
        <f>Q344*H344</f>
        <v>0.0044074200000000004</v>
      </c>
      <c r="S344" s="228">
        <v>0</v>
      </c>
      <c r="T344" s="22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30" t="s">
        <v>332</v>
      </c>
      <c r="AT344" s="230" t="s">
        <v>157</v>
      </c>
      <c r="AU344" s="230" t="s">
        <v>88</v>
      </c>
      <c r="AY344" s="16" t="s">
        <v>153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6" t="s">
        <v>86</v>
      </c>
      <c r="BK344" s="231">
        <f>ROUND(I344*H344,2)</f>
        <v>0</v>
      </c>
      <c r="BL344" s="16" t="s">
        <v>332</v>
      </c>
      <c r="BM344" s="230" t="s">
        <v>668</v>
      </c>
    </row>
    <row r="345" spans="1:51" s="13" customFormat="1" ht="12">
      <c r="A345" s="13"/>
      <c r="B345" s="232"/>
      <c r="C345" s="233"/>
      <c r="D345" s="234" t="s">
        <v>163</v>
      </c>
      <c r="E345" s="235" t="s">
        <v>1</v>
      </c>
      <c r="F345" s="236" t="s">
        <v>669</v>
      </c>
      <c r="G345" s="233"/>
      <c r="H345" s="237">
        <v>25.926</v>
      </c>
      <c r="I345" s="238"/>
      <c r="J345" s="233"/>
      <c r="K345" s="233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163</v>
      </c>
      <c r="AU345" s="243" t="s">
        <v>88</v>
      </c>
      <c r="AV345" s="13" t="s">
        <v>88</v>
      </c>
      <c r="AW345" s="13" t="s">
        <v>34</v>
      </c>
      <c r="AX345" s="13" t="s">
        <v>86</v>
      </c>
      <c r="AY345" s="243" t="s">
        <v>153</v>
      </c>
    </row>
    <row r="346" spans="1:65" s="2" customFormat="1" ht="37.8" customHeight="1">
      <c r="A346" s="37"/>
      <c r="B346" s="38"/>
      <c r="C346" s="244" t="s">
        <v>670</v>
      </c>
      <c r="D346" s="244" t="s">
        <v>178</v>
      </c>
      <c r="E346" s="245" t="s">
        <v>671</v>
      </c>
      <c r="F346" s="246" t="s">
        <v>672</v>
      </c>
      <c r="G346" s="247" t="s">
        <v>160</v>
      </c>
      <c r="H346" s="248">
        <v>25.926</v>
      </c>
      <c r="I346" s="249"/>
      <c r="J346" s="250">
        <f>ROUND(I346*H346,2)</f>
        <v>0</v>
      </c>
      <c r="K346" s="251"/>
      <c r="L346" s="252"/>
      <c r="M346" s="253" t="s">
        <v>1</v>
      </c>
      <c r="N346" s="254" t="s">
        <v>44</v>
      </c>
      <c r="O346" s="90"/>
      <c r="P346" s="228">
        <f>O346*H346</f>
        <v>0</v>
      </c>
      <c r="Q346" s="228">
        <v>0.03829</v>
      </c>
      <c r="R346" s="228">
        <f>Q346*H346</f>
        <v>0.9927065399999999</v>
      </c>
      <c r="S346" s="228">
        <v>0</v>
      </c>
      <c r="T346" s="229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0" t="s">
        <v>405</v>
      </c>
      <c r="AT346" s="230" t="s">
        <v>178</v>
      </c>
      <c r="AU346" s="230" t="s">
        <v>88</v>
      </c>
      <c r="AY346" s="16" t="s">
        <v>153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6" t="s">
        <v>86</v>
      </c>
      <c r="BK346" s="231">
        <f>ROUND(I346*H346,2)</f>
        <v>0</v>
      </c>
      <c r="BL346" s="16" t="s">
        <v>332</v>
      </c>
      <c r="BM346" s="230" t="s">
        <v>673</v>
      </c>
    </row>
    <row r="347" spans="1:65" s="2" customFormat="1" ht="24.15" customHeight="1">
      <c r="A347" s="37"/>
      <c r="B347" s="38"/>
      <c r="C347" s="218" t="s">
        <v>674</v>
      </c>
      <c r="D347" s="218" t="s">
        <v>157</v>
      </c>
      <c r="E347" s="219" t="s">
        <v>675</v>
      </c>
      <c r="F347" s="220" t="s">
        <v>676</v>
      </c>
      <c r="G347" s="221" t="s">
        <v>160</v>
      </c>
      <c r="H347" s="222">
        <v>47.755</v>
      </c>
      <c r="I347" s="223"/>
      <c r="J347" s="224">
        <f>ROUND(I347*H347,2)</f>
        <v>0</v>
      </c>
      <c r="K347" s="225"/>
      <c r="L347" s="43"/>
      <c r="M347" s="226" t="s">
        <v>1</v>
      </c>
      <c r="N347" s="227" t="s">
        <v>44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332</v>
      </c>
      <c r="AT347" s="230" t="s">
        <v>157</v>
      </c>
      <c r="AU347" s="230" t="s">
        <v>88</v>
      </c>
      <c r="AY347" s="16" t="s">
        <v>153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86</v>
      </c>
      <c r="BK347" s="231">
        <f>ROUND(I347*H347,2)</f>
        <v>0</v>
      </c>
      <c r="BL347" s="16" t="s">
        <v>332</v>
      </c>
      <c r="BM347" s="230" t="s">
        <v>677</v>
      </c>
    </row>
    <row r="348" spans="1:47" s="2" customFormat="1" ht="12">
      <c r="A348" s="37"/>
      <c r="B348" s="38"/>
      <c r="C348" s="39"/>
      <c r="D348" s="234" t="s">
        <v>434</v>
      </c>
      <c r="E348" s="39"/>
      <c r="F348" s="266" t="s">
        <v>678</v>
      </c>
      <c r="G348" s="39"/>
      <c r="H348" s="39"/>
      <c r="I348" s="267"/>
      <c r="J348" s="39"/>
      <c r="K348" s="39"/>
      <c r="L348" s="43"/>
      <c r="M348" s="268"/>
      <c r="N348" s="269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434</v>
      </c>
      <c r="AU348" s="16" t="s">
        <v>88</v>
      </c>
    </row>
    <row r="349" spans="1:51" s="13" customFormat="1" ht="12">
      <c r="A349" s="13"/>
      <c r="B349" s="232"/>
      <c r="C349" s="233"/>
      <c r="D349" s="234" t="s">
        <v>163</v>
      </c>
      <c r="E349" s="235" t="s">
        <v>1</v>
      </c>
      <c r="F349" s="236" t="s">
        <v>679</v>
      </c>
      <c r="G349" s="233"/>
      <c r="H349" s="237">
        <v>47.755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163</v>
      </c>
      <c r="AU349" s="243" t="s">
        <v>88</v>
      </c>
      <c r="AV349" s="13" t="s">
        <v>88</v>
      </c>
      <c r="AW349" s="13" t="s">
        <v>34</v>
      </c>
      <c r="AX349" s="13" t="s">
        <v>86</v>
      </c>
      <c r="AY349" s="243" t="s">
        <v>153</v>
      </c>
    </row>
    <row r="350" spans="1:65" s="2" customFormat="1" ht="66.75" customHeight="1">
      <c r="A350" s="37"/>
      <c r="B350" s="38"/>
      <c r="C350" s="244" t="s">
        <v>680</v>
      </c>
      <c r="D350" s="244" t="s">
        <v>178</v>
      </c>
      <c r="E350" s="245" t="s">
        <v>681</v>
      </c>
      <c r="F350" s="246" t="s">
        <v>682</v>
      </c>
      <c r="G350" s="247" t="s">
        <v>160</v>
      </c>
      <c r="H350" s="248">
        <v>47.755</v>
      </c>
      <c r="I350" s="249"/>
      <c r="J350" s="250">
        <f>ROUND(I350*H350,2)</f>
        <v>0</v>
      </c>
      <c r="K350" s="251"/>
      <c r="L350" s="252"/>
      <c r="M350" s="253" t="s">
        <v>1</v>
      </c>
      <c r="N350" s="254" t="s">
        <v>44</v>
      </c>
      <c r="O350" s="90"/>
      <c r="P350" s="228">
        <f>O350*H350</f>
        <v>0</v>
      </c>
      <c r="Q350" s="228">
        <v>0.05</v>
      </c>
      <c r="R350" s="228">
        <f>Q350*H350</f>
        <v>2.38775</v>
      </c>
      <c r="S350" s="228">
        <v>0</v>
      </c>
      <c r="T350" s="229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30" t="s">
        <v>405</v>
      </c>
      <c r="AT350" s="230" t="s">
        <v>178</v>
      </c>
      <c r="AU350" s="230" t="s">
        <v>88</v>
      </c>
      <c r="AY350" s="16" t="s">
        <v>153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6" t="s">
        <v>86</v>
      </c>
      <c r="BK350" s="231">
        <f>ROUND(I350*H350,2)</f>
        <v>0</v>
      </c>
      <c r="BL350" s="16" t="s">
        <v>332</v>
      </c>
      <c r="BM350" s="230" t="s">
        <v>683</v>
      </c>
    </row>
    <row r="351" spans="1:65" s="2" customFormat="1" ht="24.15" customHeight="1">
      <c r="A351" s="37"/>
      <c r="B351" s="38"/>
      <c r="C351" s="218" t="s">
        <v>684</v>
      </c>
      <c r="D351" s="218" t="s">
        <v>157</v>
      </c>
      <c r="E351" s="219" t="s">
        <v>685</v>
      </c>
      <c r="F351" s="220" t="s">
        <v>686</v>
      </c>
      <c r="G351" s="221" t="s">
        <v>222</v>
      </c>
      <c r="H351" s="222">
        <v>2</v>
      </c>
      <c r="I351" s="223"/>
      <c r="J351" s="224">
        <f>ROUND(I351*H351,2)</f>
        <v>0</v>
      </c>
      <c r="K351" s="225"/>
      <c r="L351" s="43"/>
      <c r="M351" s="226" t="s">
        <v>1</v>
      </c>
      <c r="N351" s="227" t="s">
        <v>44</v>
      </c>
      <c r="O351" s="90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332</v>
      </c>
      <c r="AT351" s="230" t="s">
        <v>157</v>
      </c>
      <c r="AU351" s="230" t="s">
        <v>88</v>
      </c>
      <c r="AY351" s="16" t="s">
        <v>153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86</v>
      </c>
      <c r="BK351" s="231">
        <f>ROUND(I351*H351,2)</f>
        <v>0</v>
      </c>
      <c r="BL351" s="16" t="s">
        <v>332</v>
      </c>
      <c r="BM351" s="230" t="s">
        <v>687</v>
      </c>
    </row>
    <row r="352" spans="1:65" s="2" customFormat="1" ht="16.5" customHeight="1">
      <c r="A352" s="37"/>
      <c r="B352" s="38"/>
      <c r="C352" s="244" t="s">
        <v>688</v>
      </c>
      <c r="D352" s="244" t="s">
        <v>178</v>
      </c>
      <c r="E352" s="245" t="s">
        <v>689</v>
      </c>
      <c r="F352" s="246" t="s">
        <v>690</v>
      </c>
      <c r="G352" s="247" t="s">
        <v>222</v>
      </c>
      <c r="H352" s="248">
        <v>2</v>
      </c>
      <c r="I352" s="249"/>
      <c r="J352" s="250">
        <f>ROUND(I352*H352,2)</f>
        <v>0</v>
      </c>
      <c r="K352" s="251"/>
      <c r="L352" s="252"/>
      <c r="M352" s="253" t="s">
        <v>1</v>
      </c>
      <c r="N352" s="254" t="s">
        <v>44</v>
      </c>
      <c r="O352" s="90"/>
      <c r="P352" s="228">
        <f>O352*H352</f>
        <v>0</v>
      </c>
      <c r="Q352" s="228">
        <v>0.00046</v>
      </c>
      <c r="R352" s="228">
        <f>Q352*H352</f>
        <v>0.00092</v>
      </c>
      <c r="S352" s="228">
        <v>0</v>
      </c>
      <c r="T352" s="229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0" t="s">
        <v>405</v>
      </c>
      <c r="AT352" s="230" t="s">
        <v>178</v>
      </c>
      <c r="AU352" s="230" t="s">
        <v>88</v>
      </c>
      <c r="AY352" s="16" t="s">
        <v>153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6" t="s">
        <v>86</v>
      </c>
      <c r="BK352" s="231">
        <f>ROUND(I352*H352,2)</f>
        <v>0</v>
      </c>
      <c r="BL352" s="16" t="s">
        <v>332</v>
      </c>
      <c r="BM352" s="230" t="s">
        <v>691</v>
      </c>
    </row>
    <row r="353" spans="1:65" s="2" customFormat="1" ht="24.15" customHeight="1">
      <c r="A353" s="37"/>
      <c r="B353" s="38"/>
      <c r="C353" s="218" t="s">
        <v>692</v>
      </c>
      <c r="D353" s="218" t="s">
        <v>157</v>
      </c>
      <c r="E353" s="219" t="s">
        <v>693</v>
      </c>
      <c r="F353" s="220" t="s">
        <v>694</v>
      </c>
      <c r="G353" s="221" t="s">
        <v>695</v>
      </c>
      <c r="H353" s="222">
        <v>2.127</v>
      </c>
      <c r="I353" s="223"/>
      <c r="J353" s="224">
        <f>ROUND(I353*H353,2)</f>
        <v>0</v>
      </c>
      <c r="K353" s="225"/>
      <c r="L353" s="43"/>
      <c r="M353" s="226" t="s">
        <v>1</v>
      </c>
      <c r="N353" s="227" t="s">
        <v>44</v>
      </c>
      <c r="O353" s="90"/>
      <c r="P353" s="228">
        <f>O353*H353</f>
        <v>0</v>
      </c>
      <c r="Q353" s="228">
        <v>6E-05</v>
      </c>
      <c r="R353" s="228">
        <f>Q353*H353</f>
        <v>0.00012762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332</v>
      </c>
      <c r="AT353" s="230" t="s">
        <v>157</v>
      </c>
      <c r="AU353" s="230" t="s">
        <v>88</v>
      </c>
      <c r="AY353" s="16" t="s">
        <v>153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86</v>
      </c>
      <c r="BK353" s="231">
        <f>ROUND(I353*H353,2)</f>
        <v>0</v>
      </c>
      <c r="BL353" s="16" t="s">
        <v>332</v>
      </c>
      <c r="BM353" s="230" t="s">
        <v>696</v>
      </c>
    </row>
    <row r="354" spans="1:51" s="13" customFormat="1" ht="12">
      <c r="A354" s="13"/>
      <c r="B354" s="232"/>
      <c r="C354" s="233"/>
      <c r="D354" s="234" t="s">
        <v>163</v>
      </c>
      <c r="E354" s="235" t="s">
        <v>1</v>
      </c>
      <c r="F354" s="236" t="s">
        <v>697</v>
      </c>
      <c r="G354" s="233"/>
      <c r="H354" s="237">
        <v>2.127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163</v>
      </c>
      <c r="AU354" s="243" t="s">
        <v>88</v>
      </c>
      <c r="AV354" s="13" t="s">
        <v>88</v>
      </c>
      <c r="AW354" s="13" t="s">
        <v>34</v>
      </c>
      <c r="AX354" s="13" t="s">
        <v>86</v>
      </c>
      <c r="AY354" s="243" t="s">
        <v>153</v>
      </c>
    </row>
    <row r="355" spans="1:65" s="2" customFormat="1" ht="24.15" customHeight="1">
      <c r="A355" s="37"/>
      <c r="B355" s="38"/>
      <c r="C355" s="244" t="s">
        <v>698</v>
      </c>
      <c r="D355" s="244" t="s">
        <v>178</v>
      </c>
      <c r="E355" s="245" t="s">
        <v>699</v>
      </c>
      <c r="F355" s="246" t="s">
        <v>700</v>
      </c>
      <c r="G355" s="247" t="s">
        <v>215</v>
      </c>
      <c r="H355" s="248">
        <v>1.241</v>
      </c>
      <c r="I355" s="249"/>
      <c r="J355" s="250">
        <f>ROUND(I355*H355,2)</f>
        <v>0</v>
      </c>
      <c r="K355" s="251"/>
      <c r="L355" s="252"/>
      <c r="M355" s="253" t="s">
        <v>1</v>
      </c>
      <c r="N355" s="254" t="s">
        <v>44</v>
      </c>
      <c r="O355" s="90"/>
      <c r="P355" s="228">
        <f>O355*H355</f>
        <v>0</v>
      </c>
      <c r="Q355" s="228">
        <v>1</v>
      </c>
      <c r="R355" s="228">
        <f>Q355*H355</f>
        <v>1.241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405</v>
      </c>
      <c r="AT355" s="230" t="s">
        <v>178</v>
      </c>
      <c r="AU355" s="230" t="s">
        <v>88</v>
      </c>
      <c r="AY355" s="16" t="s">
        <v>153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86</v>
      </c>
      <c r="BK355" s="231">
        <f>ROUND(I355*H355,2)</f>
        <v>0</v>
      </c>
      <c r="BL355" s="16" t="s">
        <v>332</v>
      </c>
      <c r="BM355" s="230" t="s">
        <v>701</v>
      </c>
    </row>
    <row r="356" spans="1:51" s="13" customFormat="1" ht="12">
      <c r="A356" s="13"/>
      <c r="B356" s="232"/>
      <c r="C356" s="233"/>
      <c r="D356" s="234" t="s">
        <v>163</v>
      </c>
      <c r="E356" s="235" t="s">
        <v>1</v>
      </c>
      <c r="F356" s="236" t="s">
        <v>702</v>
      </c>
      <c r="G356" s="233"/>
      <c r="H356" s="237">
        <v>1.128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163</v>
      </c>
      <c r="AU356" s="243" t="s">
        <v>88</v>
      </c>
      <c r="AV356" s="13" t="s">
        <v>88</v>
      </c>
      <c r="AW356" s="13" t="s">
        <v>34</v>
      </c>
      <c r="AX356" s="13" t="s">
        <v>79</v>
      </c>
      <c r="AY356" s="243" t="s">
        <v>153</v>
      </c>
    </row>
    <row r="357" spans="1:51" s="13" customFormat="1" ht="12">
      <c r="A357" s="13"/>
      <c r="B357" s="232"/>
      <c r="C357" s="233"/>
      <c r="D357" s="234" t="s">
        <v>163</v>
      </c>
      <c r="E357" s="235" t="s">
        <v>1</v>
      </c>
      <c r="F357" s="236" t="s">
        <v>703</v>
      </c>
      <c r="G357" s="233"/>
      <c r="H357" s="237">
        <v>0.113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163</v>
      </c>
      <c r="AU357" s="243" t="s">
        <v>88</v>
      </c>
      <c r="AV357" s="13" t="s">
        <v>88</v>
      </c>
      <c r="AW357" s="13" t="s">
        <v>34</v>
      </c>
      <c r="AX357" s="13" t="s">
        <v>79</v>
      </c>
      <c r="AY357" s="243" t="s">
        <v>153</v>
      </c>
    </row>
    <row r="358" spans="1:51" s="14" customFormat="1" ht="12">
      <c r="A358" s="14"/>
      <c r="B358" s="255"/>
      <c r="C358" s="256"/>
      <c r="D358" s="234" t="s">
        <v>163</v>
      </c>
      <c r="E358" s="257" t="s">
        <v>1</v>
      </c>
      <c r="F358" s="258" t="s">
        <v>219</v>
      </c>
      <c r="G358" s="256"/>
      <c r="H358" s="259">
        <v>1.241</v>
      </c>
      <c r="I358" s="260"/>
      <c r="J358" s="256"/>
      <c r="K358" s="256"/>
      <c r="L358" s="261"/>
      <c r="M358" s="262"/>
      <c r="N358" s="263"/>
      <c r="O358" s="263"/>
      <c r="P358" s="263"/>
      <c r="Q358" s="263"/>
      <c r="R358" s="263"/>
      <c r="S358" s="263"/>
      <c r="T358" s="26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5" t="s">
        <v>163</v>
      </c>
      <c r="AU358" s="265" t="s">
        <v>88</v>
      </c>
      <c r="AV358" s="14" t="s">
        <v>161</v>
      </c>
      <c r="AW358" s="14" t="s">
        <v>34</v>
      </c>
      <c r="AX358" s="14" t="s">
        <v>86</v>
      </c>
      <c r="AY358" s="265" t="s">
        <v>153</v>
      </c>
    </row>
    <row r="359" spans="1:65" s="2" customFormat="1" ht="24.15" customHeight="1">
      <c r="A359" s="37"/>
      <c r="B359" s="38"/>
      <c r="C359" s="244" t="s">
        <v>704</v>
      </c>
      <c r="D359" s="244" t="s">
        <v>178</v>
      </c>
      <c r="E359" s="245" t="s">
        <v>705</v>
      </c>
      <c r="F359" s="246" t="s">
        <v>706</v>
      </c>
      <c r="G359" s="247" t="s">
        <v>215</v>
      </c>
      <c r="H359" s="248">
        <v>0.909</v>
      </c>
      <c r="I359" s="249"/>
      <c r="J359" s="250">
        <f>ROUND(I359*H359,2)</f>
        <v>0</v>
      </c>
      <c r="K359" s="251"/>
      <c r="L359" s="252"/>
      <c r="M359" s="253" t="s">
        <v>1</v>
      </c>
      <c r="N359" s="254" t="s">
        <v>44</v>
      </c>
      <c r="O359" s="90"/>
      <c r="P359" s="228">
        <f>O359*H359</f>
        <v>0</v>
      </c>
      <c r="Q359" s="228">
        <v>1</v>
      </c>
      <c r="R359" s="228">
        <f>Q359*H359</f>
        <v>0.909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405</v>
      </c>
      <c r="AT359" s="230" t="s">
        <v>178</v>
      </c>
      <c r="AU359" s="230" t="s">
        <v>88</v>
      </c>
      <c r="AY359" s="16" t="s">
        <v>153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86</v>
      </c>
      <c r="BK359" s="231">
        <f>ROUND(I359*H359,2)</f>
        <v>0</v>
      </c>
      <c r="BL359" s="16" t="s">
        <v>332</v>
      </c>
      <c r="BM359" s="230" t="s">
        <v>707</v>
      </c>
    </row>
    <row r="360" spans="1:51" s="13" customFormat="1" ht="12">
      <c r="A360" s="13"/>
      <c r="B360" s="232"/>
      <c r="C360" s="233"/>
      <c r="D360" s="234" t="s">
        <v>163</v>
      </c>
      <c r="E360" s="235" t="s">
        <v>1</v>
      </c>
      <c r="F360" s="236" t="s">
        <v>708</v>
      </c>
      <c r="G360" s="233"/>
      <c r="H360" s="237">
        <v>0.826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163</v>
      </c>
      <c r="AU360" s="243" t="s">
        <v>88</v>
      </c>
      <c r="AV360" s="13" t="s">
        <v>88</v>
      </c>
      <c r="AW360" s="13" t="s">
        <v>34</v>
      </c>
      <c r="AX360" s="13" t="s">
        <v>79</v>
      </c>
      <c r="AY360" s="243" t="s">
        <v>153</v>
      </c>
    </row>
    <row r="361" spans="1:51" s="13" customFormat="1" ht="12">
      <c r="A361" s="13"/>
      <c r="B361" s="232"/>
      <c r="C361" s="233"/>
      <c r="D361" s="234" t="s">
        <v>163</v>
      </c>
      <c r="E361" s="235" t="s">
        <v>1</v>
      </c>
      <c r="F361" s="236" t="s">
        <v>709</v>
      </c>
      <c r="G361" s="233"/>
      <c r="H361" s="237">
        <v>0.083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163</v>
      </c>
      <c r="AU361" s="243" t="s">
        <v>88</v>
      </c>
      <c r="AV361" s="13" t="s">
        <v>88</v>
      </c>
      <c r="AW361" s="13" t="s">
        <v>34</v>
      </c>
      <c r="AX361" s="13" t="s">
        <v>79</v>
      </c>
      <c r="AY361" s="243" t="s">
        <v>153</v>
      </c>
    </row>
    <row r="362" spans="1:51" s="14" customFormat="1" ht="12">
      <c r="A362" s="14"/>
      <c r="B362" s="255"/>
      <c r="C362" s="256"/>
      <c r="D362" s="234" t="s">
        <v>163</v>
      </c>
      <c r="E362" s="257" t="s">
        <v>1</v>
      </c>
      <c r="F362" s="258" t="s">
        <v>219</v>
      </c>
      <c r="G362" s="256"/>
      <c r="H362" s="259">
        <v>0.909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5" t="s">
        <v>163</v>
      </c>
      <c r="AU362" s="265" t="s">
        <v>88</v>
      </c>
      <c r="AV362" s="14" t="s">
        <v>161</v>
      </c>
      <c r="AW362" s="14" t="s">
        <v>34</v>
      </c>
      <c r="AX362" s="14" t="s">
        <v>86</v>
      </c>
      <c r="AY362" s="265" t="s">
        <v>153</v>
      </c>
    </row>
    <row r="363" spans="1:65" s="2" customFormat="1" ht="24.15" customHeight="1">
      <c r="A363" s="37"/>
      <c r="B363" s="38"/>
      <c r="C363" s="244" t="s">
        <v>710</v>
      </c>
      <c r="D363" s="244" t="s">
        <v>178</v>
      </c>
      <c r="E363" s="245" t="s">
        <v>711</v>
      </c>
      <c r="F363" s="246" t="s">
        <v>712</v>
      </c>
      <c r="G363" s="247" t="s">
        <v>215</v>
      </c>
      <c r="H363" s="248">
        <v>0.19</v>
      </c>
      <c r="I363" s="249"/>
      <c r="J363" s="250">
        <f>ROUND(I363*H363,2)</f>
        <v>0</v>
      </c>
      <c r="K363" s="251"/>
      <c r="L363" s="252"/>
      <c r="M363" s="253" t="s">
        <v>1</v>
      </c>
      <c r="N363" s="254" t="s">
        <v>44</v>
      </c>
      <c r="O363" s="90"/>
      <c r="P363" s="228">
        <f>O363*H363</f>
        <v>0</v>
      </c>
      <c r="Q363" s="228">
        <v>1</v>
      </c>
      <c r="R363" s="228">
        <f>Q363*H363</f>
        <v>0.19</v>
      </c>
      <c r="S363" s="228">
        <v>0</v>
      </c>
      <c r="T363" s="22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0" t="s">
        <v>405</v>
      </c>
      <c r="AT363" s="230" t="s">
        <v>178</v>
      </c>
      <c r="AU363" s="230" t="s">
        <v>88</v>
      </c>
      <c r="AY363" s="16" t="s">
        <v>153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6" t="s">
        <v>86</v>
      </c>
      <c r="BK363" s="231">
        <f>ROUND(I363*H363,2)</f>
        <v>0</v>
      </c>
      <c r="BL363" s="16" t="s">
        <v>332</v>
      </c>
      <c r="BM363" s="230" t="s">
        <v>713</v>
      </c>
    </row>
    <row r="364" spans="1:51" s="13" customFormat="1" ht="12">
      <c r="A364" s="13"/>
      <c r="B364" s="232"/>
      <c r="C364" s="233"/>
      <c r="D364" s="234" t="s">
        <v>163</v>
      </c>
      <c r="E364" s="235" t="s">
        <v>1</v>
      </c>
      <c r="F364" s="236" t="s">
        <v>714</v>
      </c>
      <c r="G364" s="233"/>
      <c r="H364" s="237">
        <v>0.173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163</v>
      </c>
      <c r="AU364" s="243" t="s">
        <v>88</v>
      </c>
      <c r="AV364" s="13" t="s">
        <v>88</v>
      </c>
      <c r="AW364" s="13" t="s">
        <v>34</v>
      </c>
      <c r="AX364" s="13" t="s">
        <v>79</v>
      </c>
      <c r="AY364" s="243" t="s">
        <v>153</v>
      </c>
    </row>
    <row r="365" spans="1:51" s="13" customFormat="1" ht="12">
      <c r="A365" s="13"/>
      <c r="B365" s="232"/>
      <c r="C365" s="233"/>
      <c r="D365" s="234" t="s">
        <v>163</v>
      </c>
      <c r="E365" s="235" t="s">
        <v>1</v>
      </c>
      <c r="F365" s="236" t="s">
        <v>715</v>
      </c>
      <c r="G365" s="233"/>
      <c r="H365" s="237">
        <v>0.017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163</v>
      </c>
      <c r="AU365" s="243" t="s">
        <v>88</v>
      </c>
      <c r="AV365" s="13" t="s">
        <v>88</v>
      </c>
      <c r="AW365" s="13" t="s">
        <v>34</v>
      </c>
      <c r="AX365" s="13" t="s">
        <v>79</v>
      </c>
      <c r="AY365" s="243" t="s">
        <v>153</v>
      </c>
    </row>
    <row r="366" spans="1:51" s="14" customFormat="1" ht="12">
      <c r="A366" s="14"/>
      <c r="B366" s="255"/>
      <c r="C366" s="256"/>
      <c r="D366" s="234" t="s">
        <v>163</v>
      </c>
      <c r="E366" s="257" t="s">
        <v>1</v>
      </c>
      <c r="F366" s="258" t="s">
        <v>219</v>
      </c>
      <c r="G366" s="256"/>
      <c r="H366" s="259">
        <v>0.19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5" t="s">
        <v>163</v>
      </c>
      <c r="AU366" s="265" t="s">
        <v>88</v>
      </c>
      <c r="AV366" s="14" t="s">
        <v>161</v>
      </c>
      <c r="AW366" s="14" t="s">
        <v>34</v>
      </c>
      <c r="AX366" s="14" t="s">
        <v>86</v>
      </c>
      <c r="AY366" s="265" t="s">
        <v>153</v>
      </c>
    </row>
    <row r="367" spans="1:65" s="2" customFormat="1" ht="24.15" customHeight="1">
      <c r="A367" s="37"/>
      <c r="B367" s="38"/>
      <c r="C367" s="218" t="s">
        <v>716</v>
      </c>
      <c r="D367" s="218" t="s">
        <v>157</v>
      </c>
      <c r="E367" s="219" t="s">
        <v>717</v>
      </c>
      <c r="F367" s="220" t="s">
        <v>718</v>
      </c>
      <c r="G367" s="221" t="s">
        <v>215</v>
      </c>
      <c r="H367" s="222">
        <v>5.726</v>
      </c>
      <c r="I367" s="223"/>
      <c r="J367" s="224">
        <f>ROUND(I367*H367,2)</f>
        <v>0</v>
      </c>
      <c r="K367" s="225"/>
      <c r="L367" s="43"/>
      <c r="M367" s="226" t="s">
        <v>1</v>
      </c>
      <c r="N367" s="227" t="s">
        <v>44</v>
      </c>
      <c r="O367" s="90"/>
      <c r="P367" s="228">
        <f>O367*H367</f>
        <v>0</v>
      </c>
      <c r="Q367" s="228">
        <v>0</v>
      </c>
      <c r="R367" s="228">
        <f>Q367*H367</f>
        <v>0</v>
      </c>
      <c r="S367" s="228">
        <v>0</v>
      </c>
      <c r="T367" s="229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0" t="s">
        <v>332</v>
      </c>
      <c r="AT367" s="230" t="s">
        <v>157</v>
      </c>
      <c r="AU367" s="230" t="s">
        <v>88</v>
      </c>
      <c r="AY367" s="16" t="s">
        <v>153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16" t="s">
        <v>86</v>
      </c>
      <c r="BK367" s="231">
        <f>ROUND(I367*H367,2)</f>
        <v>0</v>
      </c>
      <c r="BL367" s="16" t="s">
        <v>332</v>
      </c>
      <c r="BM367" s="230" t="s">
        <v>719</v>
      </c>
    </row>
    <row r="368" spans="1:63" s="12" customFormat="1" ht="22.8" customHeight="1">
      <c r="A368" s="12"/>
      <c r="B368" s="202"/>
      <c r="C368" s="203"/>
      <c r="D368" s="204" t="s">
        <v>78</v>
      </c>
      <c r="E368" s="216" t="s">
        <v>720</v>
      </c>
      <c r="F368" s="216" t="s">
        <v>721</v>
      </c>
      <c r="G368" s="203"/>
      <c r="H368" s="203"/>
      <c r="I368" s="206"/>
      <c r="J368" s="217">
        <f>BK368</f>
        <v>0</v>
      </c>
      <c r="K368" s="203"/>
      <c r="L368" s="208"/>
      <c r="M368" s="209"/>
      <c r="N368" s="210"/>
      <c r="O368" s="210"/>
      <c r="P368" s="211">
        <f>SUM(P369:P403)</f>
        <v>0</v>
      </c>
      <c r="Q368" s="210"/>
      <c r="R368" s="211">
        <f>SUM(R369:R403)</f>
        <v>9.45824802</v>
      </c>
      <c r="S368" s="210"/>
      <c r="T368" s="212">
        <f>SUM(T369:T403)</f>
        <v>0.18839999999999998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3" t="s">
        <v>88</v>
      </c>
      <c r="AT368" s="214" t="s">
        <v>78</v>
      </c>
      <c r="AU368" s="214" t="s">
        <v>86</v>
      </c>
      <c r="AY368" s="213" t="s">
        <v>153</v>
      </c>
      <c r="BK368" s="215">
        <f>SUM(BK369:BK403)</f>
        <v>0</v>
      </c>
    </row>
    <row r="369" spans="1:65" s="2" customFormat="1" ht="16.5" customHeight="1">
      <c r="A369" s="37"/>
      <c r="B369" s="38"/>
      <c r="C369" s="218" t="s">
        <v>722</v>
      </c>
      <c r="D369" s="218" t="s">
        <v>157</v>
      </c>
      <c r="E369" s="219" t="s">
        <v>723</v>
      </c>
      <c r="F369" s="220" t="s">
        <v>724</v>
      </c>
      <c r="G369" s="221" t="s">
        <v>160</v>
      </c>
      <c r="H369" s="222">
        <v>715</v>
      </c>
      <c r="I369" s="223"/>
      <c r="J369" s="224">
        <f>ROUND(I369*H369,2)</f>
        <v>0</v>
      </c>
      <c r="K369" s="225"/>
      <c r="L369" s="43"/>
      <c r="M369" s="226" t="s">
        <v>1</v>
      </c>
      <c r="N369" s="227" t="s">
        <v>44</v>
      </c>
      <c r="O369" s="90"/>
      <c r="P369" s="228">
        <f>O369*H369</f>
        <v>0</v>
      </c>
      <c r="Q369" s="228">
        <v>0.0003</v>
      </c>
      <c r="R369" s="228">
        <f>Q369*H369</f>
        <v>0.21449999999999997</v>
      </c>
      <c r="S369" s="228">
        <v>0</v>
      </c>
      <c r="T369" s="229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0" t="s">
        <v>332</v>
      </c>
      <c r="AT369" s="230" t="s">
        <v>157</v>
      </c>
      <c r="AU369" s="230" t="s">
        <v>88</v>
      </c>
      <c r="AY369" s="16" t="s">
        <v>153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6" t="s">
        <v>86</v>
      </c>
      <c r="BK369" s="231">
        <f>ROUND(I369*H369,2)</f>
        <v>0</v>
      </c>
      <c r="BL369" s="16" t="s">
        <v>332</v>
      </c>
      <c r="BM369" s="230" t="s">
        <v>725</v>
      </c>
    </row>
    <row r="370" spans="1:51" s="13" customFormat="1" ht="12">
      <c r="A370" s="13"/>
      <c r="B370" s="232"/>
      <c r="C370" s="233"/>
      <c r="D370" s="234" t="s">
        <v>163</v>
      </c>
      <c r="E370" s="235" t="s">
        <v>1</v>
      </c>
      <c r="F370" s="236" t="s">
        <v>726</v>
      </c>
      <c r="G370" s="233"/>
      <c r="H370" s="237">
        <v>615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163</v>
      </c>
      <c r="AU370" s="243" t="s">
        <v>88</v>
      </c>
      <c r="AV370" s="13" t="s">
        <v>88</v>
      </c>
      <c r="AW370" s="13" t="s">
        <v>34</v>
      </c>
      <c r="AX370" s="13" t="s">
        <v>79</v>
      </c>
      <c r="AY370" s="243" t="s">
        <v>153</v>
      </c>
    </row>
    <row r="371" spans="1:51" s="13" customFormat="1" ht="12">
      <c r="A371" s="13"/>
      <c r="B371" s="232"/>
      <c r="C371" s="233"/>
      <c r="D371" s="234" t="s">
        <v>163</v>
      </c>
      <c r="E371" s="235" t="s">
        <v>1</v>
      </c>
      <c r="F371" s="236" t="s">
        <v>727</v>
      </c>
      <c r="G371" s="233"/>
      <c r="H371" s="237">
        <v>100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163</v>
      </c>
      <c r="AU371" s="243" t="s">
        <v>88</v>
      </c>
      <c r="AV371" s="13" t="s">
        <v>88</v>
      </c>
      <c r="AW371" s="13" t="s">
        <v>34</v>
      </c>
      <c r="AX371" s="13" t="s">
        <v>79</v>
      </c>
      <c r="AY371" s="243" t="s">
        <v>153</v>
      </c>
    </row>
    <row r="372" spans="1:51" s="14" customFormat="1" ht="12">
      <c r="A372" s="14"/>
      <c r="B372" s="255"/>
      <c r="C372" s="256"/>
      <c r="D372" s="234" t="s">
        <v>163</v>
      </c>
      <c r="E372" s="257" t="s">
        <v>1</v>
      </c>
      <c r="F372" s="258" t="s">
        <v>219</v>
      </c>
      <c r="G372" s="256"/>
      <c r="H372" s="259">
        <v>715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5" t="s">
        <v>163</v>
      </c>
      <c r="AU372" s="265" t="s">
        <v>88</v>
      </c>
      <c r="AV372" s="14" t="s">
        <v>161</v>
      </c>
      <c r="AW372" s="14" t="s">
        <v>34</v>
      </c>
      <c r="AX372" s="14" t="s">
        <v>86</v>
      </c>
      <c r="AY372" s="265" t="s">
        <v>153</v>
      </c>
    </row>
    <row r="373" spans="1:65" s="2" customFormat="1" ht="21.75" customHeight="1">
      <c r="A373" s="37"/>
      <c r="B373" s="38"/>
      <c r="C373" s="218" t="s">
        <v>728</v>
      </c>
      <c r="D373" s="218" t="s">
        <v>157</v>
      </c>
      <c r="E373" s="219" t="s">
        <v>729</v>
      </c>
      <c r="F373" s="220" t="s">
        <v>730</v>
      </c>
      <c r="G373" s="221" t="s">
        <v>160</v>
      </c>
      <c r="H373" s="222">
        <v>715</v>
      </c>
      <c r="I373" s="223"/>
      <c r="J373" s="224">
        <f>ROUND(I373*H373,2)</f>
        <v>0</v>
      </c>
      <c r="K373" s="225"/>
      <c r="L373" s="43"/>
      <c r="M373" s="226" t="s">
        <v>1</v>
      </c>
      <c r="N373" s="227" t="s">
        <v>44</v>
      </c>
      <c r="O373" s="90"/>
      <c r="P373" s="228">
        <f>O373*H373</f>
        <v>0</v>
      </c>
      <c r="Q373" s="228">
        <v>0.0045</v>
      </c>
      <c r="R373" s="228">
        <f>Q373*H373</f>
        <v>3.2175</v>
      </c>
      <c r="S373" s="228">
        <v>0</v>
      </c>
      <c r="T373" s="22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0" t="s">
        <v>332</v>
      </c>
      <c r="AT373" s="230" t="s">
        <v>157</v>
      </c>
      <c r="AU373" s="230" t="s">
        <v>88</v>
      </c>
      <c r="AY373" s="16" t="s">
        <v>153</v>
      </c>
      <c r="BE373" s="231">
        <f>IF(N373="základní",J373,0)</f>
        <v>0</v>
      </c>
      <c r="BF373" s="231">
        <f>IF(N373="snížená",J373,0)</f>
        <v>0</v>
      </c>
      <c r="BG373" s="231">
        <f>IF(N373="zákl. přenesená",J373,0)</f>
        <v>0</v>
      </c>
      <c r="BH373" s="231">
        <f>IF(N373="sníž. přenesená",J373,0)</f>
        <v>0</v>
      </c>
      <c r="BI373" s="231">
        <f>IF(N373="nulová",J373,0)</f>
        <v>0</v>
      </c>
      <c r="BJ373" s="16" t="s">
        <v>86</v>
      </c>
      <c r="BK373" s="231">
        <f>ROUND(I373*H373,2)</f>
        <v>0</v>
      </c>
      <c r="BL373" s="16" t="s">
        <v>332</v>
      </c>
      <c r="BM373" s="230" t="s">
        <v>731</v>
      </c>
    </row>
    <row r="374" spans="1:51" s="13" customFormat="1" ht="12">
      <c r="A374" s="13"/>
      <c r="B374" s="232"/>
      <c r="C374" s="233"/>
      <c r="D374" s="234" t="s">
        <v>163</v>
      </c>
      <c r="E374" s="235" t="s">
        <v>1</v>
      </c>
      <c r="F374" s="236" t="s">
        <v>732</v>
      </c>
      <c r="G374" s="233"/>
      <c r="H374" s="237">
        <v>615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163</v>
      </c>
      <c r="AU374" s="243" t="s">
        <v>88</v>
      </c>
      <c r="AV374" s="13" t="s">
        <v>88</v>
      </c>
      <c r="AW374" s="13" t="s">
        <v>34</v>
      </c>
      <c r="AX374" s="13" t="s">
        <v>79</v>
      </c>
      <c r="AY374" s="243" t="s">
        <v>153</v>
      </c>
    </row>
    <row r="375" spans="1:51" s="13" customFormat="1" ht="12">
      <c r="A375" s="13"/>
      <c r="B375" s="232"/>
      <c r="C375" s="233"/>
      <c r="D375" s="234" t="s">
        <v>163</v>
      </c>
      <c r="E375" s="235" t="s">
        <v>1</v>
      </c>
      <c r="F375" s="236" t="s">
        <v>727</v>
      </c>
      <c r="G375" s="233"/>
      <c r="H375" s="237">
        <v>100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163</v>
      </c>
      <c r="AU375" s="243" t="s">
        <v>88</v>
      </c>
      <c r="AV375" s="13" t="s">
        <v>88</v>
      </c>
      <c r="AW375" s="13" t="s">
        <v>34</v>
      </c>
      <c r="AX375" s="13" t="s">
        <v>79</v>
      </c>
      <c r="AY375" s="243" t="s">
        <v>153</v>
      </c>
    </row>
    <row r="376" spans="1:51" s="14" customFormat="1" ht="12">
      <c r="A376" s="14"/>
      <c r="B376" s="255"/>
      <c r="C376" s="256"/>
      <c r="D376" s="234" t="s">
        <v>163</v>
      </c>
      <c r="E376" s="257" t="s">
        <v>1</v>
      </c>
      <c r="F376" s="258" t="s">
        <v>219</v>
      </c>
      <c r="G376" s="256"/>
      <c r="H376" s="259">
        <v>715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5" t="s">
        <v>163</v>
      </c>
      <c r="AU376" s="265" t="s">
        <v>88</v>
      </c>
      <c r="AV376" s="14" t="s">
        <v>161</v>
      </c>
      <c r="AW376" s="14" t="s">
        <v>34</v>
      </c>
      <c r="AX376" s="14" t="s">
        <v>86</v>
      </c>
      <c r="AY376" s="265" t="s">
        <v>153</v>
      </c>
    </row>
    <row r="377" spans="1:65" s="2" customFormat="1" ht="24.15" customHeight="1">
      <c r="A377" s="37"/>
      <c r="B377" s="38"/>
      <c r="C377" s="218" t="s">
        <v>733</v>
      </c>
      <c r="D377" s="218" t="s">
        <v>157</v>
      </c>
      <c r="E377" s="219" t="s">
        <v>734</v>
      </c>
      <c r="F377" s="220" t="s">
        <v>735</v>
      </c>
      <c r="G377" s="221" t="s">
        <v>195</v>
      </c>
      <c r="H377" s="222">
        <v>7.35</v>
      </c>
      <c r="I377" s="223"/>
      <c r="J377" s="224">
        <f>ROUND(I377*H377,2)</f>
        <v>0</v>
      </c>
      <c r="K377" s="225"/>
      <c r="L377" s="43"/>
      <c r="M377" s="226" t="s">
        <v>1</v>
      </c>
      <c r="N377" s="227" t="s">
        <v>44</v>
      </c>
      <c r="O377" s="90"/>
      <c r="P377" s="228">
        <f>O377*H377</f>
        <v>0</v>
      </c>
      <c r="Q377" s="228">
        <v>0.0002</v>
      </c>
      <c r="R377" s="228">
        <f>Q377*H377</f>
        <v>0.00147</v>
      </c>
      <c r="S377" s="228">
        <v>0</v>
      </c>
      <c r="T377" s="22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30" t="s">
        <v>332</v>
      </c>
      <c r="AT377" s="230" t="s">
        <v>157</v>
      </c>
      <c r="AU377" s="230" t="s">
        <v>88</v>
      </c>
      <c r="AY377" s="16" t="s">
        <v>153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16" t="s">
        <v>86</v>
      </c>
      <c r="BK377" s="231">
        <f>ROUND(I377*H377,2)</f>
        <v>0</v>
      </c>
      <c r="BL377" s="16" t="s">
        <v>332</v>
      </c>
      <c r="BM377" s="230" t="s">
        <v>736</v>
      </c>
    </row>
    <row r="378" spans="1:51" s="13" customFormat="1" ht="12">
      <c r="A378" s="13"/>
      <c r="B378" s="232"/>
      <c r="C378" s="233"/>
      <c r="D378" s="234" t="s">
        <v>163</v>
      </c>
      <c r="E378" s="235" t="s">
        <v>1</v>
      </c>
      <c r="F378" s="236" t="s">
        <v>737</v>
      </c>
      <c r="G378" s="233"/>
      <c r="H378" s="237">
        <v>2.4</v>
      </c>
      <c r="I378" s="238"/>
      <c r="J378" s="233"/>
      <c r="K378" s="233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163</v>
      </c>
      <c r="AU378" s="243" t="s">
        <v>88</v>
      </c>
      <c r="AV378" s="13" t="s">
        <v>88</v>
      </c>
      <c r="AW378" s="13" t="s">
        <v>34</v>
      </c>
      <c r="AX378" s="13" t="s">
        <v>79</v>
      </c>
      <c r="AY378" s="243" t="s">
        <v>153</v>
      </c>
    </row>
    <row r="379" spans="1:51" s="13" customFormat="1" ht="12">
      <c r="A379" s="13"/>
      <c r="B379" s="232"/>
      <c r="C379" s="233"/>
      <c r="D379" s="234" t="s">
        <v>163</v>
      </c>
      <c r="E379" s="235" t="s">
        <v>1</v>
      </c>
      <c r="F379" s="236" t="s">
        <v>738</v>
      </c>
      <c r="G379" s="233"/>
      <c r="H379" s="237">
        <v>4.95</v>
      </c>
      <c r="I379" s="238"/>
      <c r="J379" s="233"/>
      <c r="K379" s="233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163</v>
      </c>
      <c r="AU379" s="243" t="s">
        <v>88</v>
      </c>
      <c r="AV379" s="13" t="s">
        <v>88</v>
      </c>
      <c r="AW379" s="13" t="s">
        <v>34</v>
      </c>
      <c r="AX379" s="13" t="s">
        <v>79</v>
      </c>
      <c r="AY379" s="243" t="s">
        <v>153</v>
      </c>
    </row>
    <row r="380" spans="1:51" s="14" customFormat="1" ht="12">
      <c r="A380" s="14"/>
      <c r="B380" s="255"/>
      <c r="C380" s="256"/>
      <c r="D380" s="234" t="s">
        <v>163</v>
      </c>
      <c r="E380" s="257" t="s">
        <v>1</v>
      </c>
      <c r="F380" s="258" t="s">
        <v>219</v>
      </c>
      <c r="G380" s="256"/>
      <c r="H380" s="259">
        <v>7.35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163</v>
      </c>
      <c r="AU380" s="265" t="s">
        <v>88</v>
      </c>
      <c r="AV380" s="14" t="s">
        <v>161</v>
      </c>
      <c r="AW380" s="14" t="s">
        <v>34</v>
      </c>
      <c r="AX380" s="14" t="s">
        <v>86</v>
      </c>
      <c r="AY380" s="265" t="s">
        <v>153</v>
      </c>
    </row>
    <row r="381" spans="1:65" s="2" customFormat="1" ht="33" customHeight="1">
      <c r="A381" s="37"/>
      <c r="B381" s="38"/>
      <c r="C381" s="218" t="s">
        <v>739</v>
      </c>
      <c r="D381" s="218" t="s">
        <v>157</v>
      </c>
      <c r="E381" s="219" t="s">
        <v>740</v>
      </c>
      <c r="F381" s="220" t="s">
        <v>741</v>
      </c>
      <c r="G381" s="221" t="s">
        <v>195</v>
      </c>
      <c r="H381" s="222">
        <v>168.44</v>
      </c>
      <c r="I381" s="223"/>
      <c r="J381" s="224">
        <f>ROUND(I381*H381,2)</f>
        <v>0</v>
      </c>
      <c r="K381" s="225"/>
      <c r="L381" s="43"/>
      <c r="M381" s="226" t="s">
        <v>1</v>
      </c>
      <c r="N381" s="227" t="s">
        <v>44</v>
      </c>
      <c r="O381" s="90"/>
      <c r="P381" s="228">
        <f>O381*H381</f>
        <v>0</v>
      </c>
      <c r="Q381" s="228">
        <v>0.00043</v>
      </c>
      <c r="R381" s="228">
        <f>Q381*H381</f>
        <v>0.0724292</v>
      </c>
      <c r="S381" s="228">
        <v>0</v>
      </c>
      <c r="T381" s="229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0" t="s">
        <v>332</v>
      </c>
      <c r="AT381" s="230" t="s">
        <v>157</v>
      </c>
      <c r="AU381" s="230" t="s">
        <v>88</v>
      </c>
      <c r="AY381" s="16" t="s">
        <v>153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6" t="s">
        <v>86</v>
      </c>
      <c r="BK381" s="231">
        <f>ROUND(I381*H381,2)</f>
        <v>0</v>
      </c>
      <c r="BL381" s="16" t="s">
        <v>332</v>
      </c>
      <c r="BM381" s="230" t="s">
        <v>742</v>
      </c>
    </row>
    <row r="382" spans="1:51" s="13" customFormat="1" ht="12">
      <c r="A382" s="13"/>
      <c r="B382" s="232"/>
      <c r="C382" s="233"/>
      <c r="D382" s="234" t="s">
        <v>163</v>
      </c>
      <c r="E382" s="235" t="s">
        <v>1</v>
      </c>
      <c r="F382" s="236" t="s">
        <v>743</v>
      </c>
      <c r="G382" s="233"/>
      <c r="H382" s="237">
        <v>20.81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163</v>
      </c>
      <c r="AU382" s="243" t="s">
        <v>88</v>
      </c>
      <c r="AV382" s="13" t="s">
        <v>88</v>
      </c>
      <c r="AW382" s="13" t="s">
        <v>34</v>
      </c>
      <c r="AX382" s="13" t="s">
        <v>79</v>
      </c>
      <c r="AY382" s="243" t="s">
        <v>153</v>
      </c>
    </row>
    <row r="383" spans="1:51" s="13" customFormat="1" ht="12">
      <c r="A383" s="13"/>
      <c r="B383" s="232"/>
      <c r="C383" s="233"/>
      <c r="D383" s="234" t="s">
        <v>163</v>
      </c>
      <c r="E383" s="235" t="s">
        <v>1</v>
      </c>
      <c r="F383" s="236" t="s">
        <v>744</v>
      </c>
      <c r="G383" s="233"/>
      <c r="H383" s="237">
        <v>10.31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163</v>
      </c>
      <c r="AU383" s="243" t="s">
        <v>88</v>
      </c>
      <c r="AV383" s="13" t="s">
        <v>88</v>
      </c>
      <c r="AW383" s="13" t="s">
        <v>34</v>
      </c>
      <c r="AX383" s="13" t="s">
        <v>79</v>
      </c>
      <c r="AY383" s="243" t="s">
        <v>153</v>
      </c>
    </row>
    <row r="384" spans="1:51" s="13" customFormat="1" ht="12">
      <c r="A384" s="13"/>
      <c r="B384" s="232"/>
      <c r="C384" s="233"/>
      <c r="D384" s="234" t="s">
        <v>163</v>
      </c>
      <c r="E384" s="235" t="s">
        <v>1</v>
      </c>
      <c r="F384" s="236" t="s">
        <v>745</v>
      </c>
      <c r="G384" s="233"/>
      <c r="H384" s="237">
        <v>10.21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163</v>
      </c>
      <c r="AU384" s="243" t="s">
        <v>88</v>
      </c>
      <c r="AV384" s="13" t="s">
        <v>88</v>
      </c>
      <c r="AW384" s="13" t="s">
        <v>34</v>
      </c>
      <c r="AX384" s="13" t="s">
        <v>79</v>
      </c>
      <c r="AY384" s="243" t="s">
        <v>153</v>
      </c>
    </row>
    <row r="385" spans="1:51" s="13" customFormat="1" ht="12">
      <c r="A385" s="13"/>
      <c r="B385" s="232"/>
      <c r="C385" s="233"/>
      <c r="D385" s="234" t="s">
        <v>163</v>
      </c>
      <c r="E385" s="235" t="s">
        <v>1</v>
      </c>
      <c r="F385" s="236" t="s">
        <v>746</v>
      </c>
      <c r="G385" s="233"/>
      <c r="H385" s="237">
        <v>6.3</v>
      </c>
      <c r="I385" s="238"/>
      <c r="J385" s="233"/>
      <c r="K385" s="233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163</v>
      </c>
      <c r="AU385" s="243" t="s">
        <v>88</v>
      </c>
      <c r="AV385" s="13" t="s">
        <v>88</v>
      </c>
      <c r="AW385" s="13" t="s">
        <v>34</v>
      </c>
      <c r="AX385" s="13" t="s">
        <v>79</v>
      </c>
      <c r="AY385" s="243" t="s">
        <v>153</v>
      </c>
    </row>
    <row r="386" spans="1:51" s="13" customFormat="1" ht="12">
      <c r="A386" s="13"/>
      <c r="B386" s="232"/>
      <c r="C386" s="233"/>
      <c r="D386" s="234" t="s">
        <v>163</v>
      </c>
      <c r="E386" s="235" t="s">
        <v>1</v>
      </c>
      <c r="F386" s="236" t="s">
        <v>743</v>
      </c>
      <c r="G386" s="233"/>
      <c r="H386" s="237">
        <v>20.81</v>
      </c>
      <c r="I386" s="238"/>
      <c r="J386" s="233"/>
      <c r="K386" s="233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163</v>
      </c>
      <c r="AU386" s="243" t="s">
        <v>88</v>
      </c>
      <c r="AV386" s="13" t="s">
        <v>88</v>
      </c>
      <c r="AW386" s="13" t="s">
        <v>34</v>
      </c>
      <c r="AX386" s="13" t="s">
        <v>79</v>
      </c>
      <c r="AY386" s="243" t="s">
        <v>153</v>
      </c>
    </row>
    <row r="387" spans="1:51" s="13" customFormat="1" ht="12">
      <c r="A387" s="13"/>
      <c r="B387" s="232"/>
      <c r="C387" s="233"/>
      <c r="D387" s="234" t="s">
        <v>163</v>
      </c>
      <c r="E387" s="235" t="s">
        <v>1</v>
      </c>
      <c r="F387" s="236" t="s">
        <v>747</v>
      </c>
      <c r="G387" s="233"/>
      <c r="H387" s="237">
        <v>100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163</v>
      </c>
      <c r="AU387" s="243" t="s">
        <v>88</v>
      </c>
      <c r="AV387" s="13" t="s">
        <v>88</v>
      </c>
      <c r="AW387" s="13" t="s">
        <v>34</v>
      </c>
      <c r="AX387" s="13" t="s">
        <v>79</v>
      </c>
      <c r="AY387" s="243" t="s">
        <v>153</v>
      </c>
    </row>
    <row r="388" spans="1:51" s="14" customFormat="1" ht="12">
      <c r="A388" s="14"/>
      <c r="B388" s="255"/>
      <c r="C388" s="256"/>
      <c r="D388" s="234" t="s">
        <v>163</v>
      </c>
      <c r="E388" s="257" t="s">
        <v>1</v>
      </c>
      <c r="F388" s="258" t="s">
        <v>219</v>
      </c>
      <c r="G388" s="256"/>
      <c r="H388" s="259">
        <v>168.44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5" t="s">
        <v>163</v>
      </c>
      <c r="AU388" s="265" t="s">
        <v>88</v>
      </c>
      <c r="AV388" s="14" t="s">
        <v>161</v>
      </c>
      <c r="AW388" s="14" t="s">
        <v>34</v>
      </c>
      <c r="AX388" s="14" t="s">
        <v>86</v>
      </c>
      <c r="AY388" s="265" t="s">
        <v>153</v>
      </c>
    </row>
    <row r="389" spans="1:65" s="2" customFormat="1" ht="24.15" customHeight="1">
      <c r="A389" s="37"/>
      <c r="B389" s="38"/>
      <c r="C389" s="244" t="s">
        <v>748</v>
      </c>
      <c r="D389" s="244" t="s">
        <v>178</v>
      </c>
      <c r="E389" s="245" t="s">
        <v>749</v>
      </c>
      <c r="F389" s="246" t="s">
        <v>750</v>
      </c>
      <c r="G389" s="247" t="s">
        <v>195</v>
      </c>
      <c r="H389" s="248">
        <v>185.284</v>
      </c>
      <c r="I389" s="249"/>
      <c r="J389" s="250">
        <f>ROUND(I389*H389,2)</f>
        <v>0</v>
      </c>
      <c r="K389" s="251"/>
      <c r="L389" s="252"/>
      <c r="M389" s="253" t="s">
        <v>1</v>
      </c>
      <c r="N389" s="254" t="s">
        <v>44</v>
      </c>
      <c r="O389" s="90"/>
      <c r="P389" s="228">
        <f>O389*H389</f>
        <v>0</v>
      </c>
      <c r="Q389" s="228">
        <v>0.00198</v>
      </c>
      <c r="R389" s="228">
        <f>Q389*H389</f>
        <v>0.36686231999999996</v>
      </c>
      <c r="S389" s="228">
        <v>0</v>
      </c>
      <c r="T389" s="229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0" t="s">
        <v>405</v>
      </c>
      <c r="AT389" s="230" t="s">
        <v>178</v>
      </c>
      <c r="AU389" s="230" t="s">
        <v>88</v>
      </c>
      <c r="AY389" s="16" t="s">
        <v>153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6" t="s">
        <v>86</v>
      </c>
      <c r="BK389" s="231">
        <f>ROUND(I389*H389,2)</f>
        <v>0</v>
      </c>
      <c r="BL389" s="16" t="s">
        <v>332</v>
      </c>
      <c r="BM389" s="230" t="s">
        <v>751</v>
      </c>
    </row>
    <row r="390" spans="1:51" s="13" customFormat="1" ht="12">
      <c r="A390" s="13"/>
      <c r="B390" s="232"/>
      <c r="C390" s="233"/>
      <c r="D390" s="234" t="s">
        <v>163</v>
      </c>
      <c r="E390" s="233"/>
      <c r="F390" s="236" t="s">
        <v>752</v>
      </c>
      <c r="G390" s="233"/>
      <c r="H390" s="237">
        <v>185.284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163</v>
      </c>
      <c r="AU390" s="243" t="s">
        <v>88</v>
      </c>
      <c r="AV390" s="13" t="s">
        <v>88</v>
      </c>
      <c r="AW390" s="13" t="s">
        <v>4</v>
      </c>
      <c r="AX390" s="13" t="s">
        <v>86</v>
      </c>
      <c r="AY390" s="243" t="s">
        <v>153</v>
      </c>
    </row>
    <row r="391" spans="1:65" s="2" customFormat="1" ht="24.15" customHeight="1">
      <c r="A391" s="37"/>
      <c r="B391" s="38"/>
      <c r="C391" s="218" t="s">
        <v>753</v>
      </c>
      <c r="D391" s="218" t="s">
        <v>157</v>
      </c>
      <c r="E391" s="219" t="s">
        <v>754</v>
      </c>
      <c r="F391" s="220" t="s">
        <v>755</v>
      </c>
      <c r="G391" s="221" t="s">
        <v>222</v>
      </c>
      <c r="H391" s="222">
        <v>24</v>
      </c>
      <c r="I391" s="223"/>
      <c r="J391" s="224">
        <f>ROUND(I391*H391,2)</f>
        <v>0</v>
      </c>
      <c r="K391" s="225"/>
      <c r="L391" s="43"/>
      <c r="M391" s="226" t="s">
        <v>1</v>
      </c>
      <c r="N391" s="227" t="s">
        <v>44</v>
      </c>
      <c r="O391" s="90"/>
      <c r="P391" s="228">
        <f>O391*H391</f>
        <v>0</v>
      </c>
      <c r="Q391" s="228">
        <v>0.0023</v>
      </c>
      <c r="R391" s="228">
        <f>Q391*H391</f>
        <v>0.0552</v>
      </c>
      <c r="S391" s="228">
        <v>0.00785</v>
      </c>
      <c r="T391" s="229">
        <f>S391*H391</f>
        <v>0.18839999999999998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0" t="s">
        <v>332</v>
      </c>
      <c r="AT391" s="230" t="s">
        <v>157</v>
      </c>
      <c r="AU391" s="230" t="s">
        <v>88</v>
      </c>
      <c r="AY391" s="16" t="s">
        <v>153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6" t="s">
        <v>86</v>
      </c>
      <c r="BK391" s="231">
        <f>ROUND(I391*H391,2)</f>
        <v>0</v>
      </c>
      <c r="BL391" s="16" t="s">
        <v>332</v>
      </c>
      <c r="BM391" s="230" t="s">
        <v>756</v>
      </c>
    </row>
    <row r="392" spans="1:47" s="2" customFormat="1" ht="12">
      <c r="A392" s="37"/>
      <c r="B392" s="38"/>
      <c r="C392" s="39"/>
      <c r="D392" s="234" t="s">
        <v>434</v>
      </c>
      <c r="E392" s="39"/>
      <c r="F392" s="266" t="s">
        <v>757</v>
      </c>
      <c r="G392" s="39"/>
      <c r="H392" s="39"/>
      <c r="I392" s="267"/>
      <c r="J392" s="39"/>
      <c r="K392" s="39"/>
      <c r="L392" s="43"/>
      <c r="M392" s="268"/>
      <c r="N392" s="269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434</v>
      </c>
      <c r="AU392" s="16" t="s">
        <v>88</v>
      </c>
    </row>
    <row r="393" spans="1:65" s="2" customFormat="1" ht="33" customHeight="1">
      <c r="A393" s="37"/>
      <c r="B393" s="38"/>
      <c r="C393" s="244" t="s">
        <v>758</v>
      </c>
      <c r="D393" s="244" t="s">
        <v>178</v>
      </c>
      <c r="E393" s="245" t="s">
        <v>759</v>
      </c>
      <c r="F393" s="246" t="s">
        <v>760</v>
      </c>
      <c r="G393" s="247" t="s">
        <v>160</v>
      </c>
      <c r="H393" s="248">
        <v>6</v>
      </c>
      <c r="I393" s="249"/>
      <c r="J393" s="250">
        <f>ROUND(I393*H393,2)</f>
        <v>0</v>
      </c>
      <c r="K393" s="251"/>
      <c r="L393" s="252"/>
      <c r="M393" s="253" t="s">
        <v>1</v>
      </c>
      <c r="N393" s="254" t="s">
        <v>44</v>
      </c>
      <c r="O393" s="90"/>
      <c r="P393" s="228">
        <f>O393*H393</f>
        <v>0</v>
      </c>
      <c r="Q393" s="228">
        <v>0.022</v>
      </c>
      <c r="R393" s="228">
        <f>Q393*H393</f>
        <v>0.132</v>
      </c>
      <c r="S393" s="228">
        <v>0</v>
      </c>
      <c r="T393" s="229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30" t="s">
        <v>405</v>
      </c>
      <c r="AT393" s="230" t="s">
        <v>178</v>
      </c>
      <c r="AU393" s="230" t="s">
        <v>88</v>
      </c>
      <c r="AY393" s="16" t="s">
        <v>153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6" t="s">
        <v>86</v>
      </c>
      <c r="BK393" s="231">
        <f>ROUND(I393*H393,2)</f>
        <v>0</v>
      </c>
      <c r="BL393" s="16" t="s">
        <v>332</v>
      </c>
      <c r="BM393" s="230" t="s">
        <v>761</v>
      </c>
    </row>
    <row r="394" spans="1:51" s="13" customFormat="1" ht="12">
      <c r="A394" s="13"/>
      <c r="B394" s="232"/>
      <c r="C394" s="233"/>
      <c r="D394" s="234" t="s">
        <v>163</v>
      </c>
      <c r="E394" s="235" t="s">
        <v>1</v>
      </c>
      <c r="F394" s="236" t="s">
        <v>762</v>
      </c>
      <c r="G394" s="233"/>
      <c r="H394" s="237">
        <v>6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163</v>
      </c>
      <c r="AU394" s="243" t="s">
        <v>88</v>
      </c>
      <c r="AV394" s="13" t="s">
        <v>88</v>
      </c>
      <c r="AW394" s="13" t="s">
        <v>34</v>
      </c>
      <c r="AX394" s="13" t="s">
        <v>86</v>
      </c>
      <c r="AY394" s="243" t="s">
        <v>153</v>
      </c>
    </row>
    <row r="395" spans="1:65" s="2" customFormat="1" ht="33" customHeight="1">
      <c r="A395" s="37"/>
      <c r="B395" s="38"/>
      <c r="C395" s="218" t="s">
        <v>763</v>
      </c>
      <c r="D395" s="218" t="s">
        <v>157</v>
      </c>
      <c r="E395" s="219" t="s">
        <v>764</v>
      </c>
      <c r="F395" s="220" t="s">
        <v>765</v>
      </c>
      <c r="G395" s="221" t="s">
        <v>160</v>
      </c>
      <c r="H395" s="222">
        <v>154.85</v>
      </c>
      <c r="I395" s="223"/>
      <c r="J395" s="224">
        <f>ROUND(I395*H395,2)</f>
        <v>0</v>
      </c>
      <c r="K395" s="225"/>
      <c r="L395" s="43"/>
      <c r="M395" s="226" t="s">
        <v>1</v>
      </c>
      <c r="N395" s="227" t="s">
        <v>44</v>
      </c>
      <c r="O395" s="90"/>
      <c r="P395" s="228">
        <f>O395*H395</f>
        <v>0</v>
      </c>
      <c r="Q395" s="228">
        <v>0.00903</v>
      </c>
      <c r="R395" s="228">
        <f>Q395*H395</f>
        <v>1.3982955</v>
      </c>
      <c r="S395" s="228">
        <v>0</v>
      </c>
      <c r="T395" s="229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0" t="s">
        <v>332</v>
      </c>
      <c r="AT395" s="230" t="s">
        <v>157</v>
      </c>
      <c r="AU395" s="230" t="s">
        <v>88</v>
      </c>
      <c r="AY395" s="16" t="s">
        <v>153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6" t="s">
        <v>86</v>
      </c>
      <c r="BK395" s="231">
        <f>ROUND(I395*H395,2)</f>
        <v>0</v>
      </c>
      <c r="BL395" s="16" t="s">
        <v>332</v>
      </c>
      <c r="BM395" s="230" t="s">
        <v>766</v>
      </c>
    </row>
    <row r="396" spans="1:51" s="13" customFormat="1" ht="12">
      <c r="A396" s="13"/>
      <c r="B396" s="232"/>
      <c r="C396" s="233"/>
      <c r="D396" s="234" t="s">
        <v>163</v>
      </c>
      <c r="E396" s="235" t="s">
        <v>1</v>
      </c>
      <c r="F396" s="236" t="s">
        <v>767</v>
      </c>
      <c r="G396" s="233"/>
      <c r="H396" s="237">
        <v>54.85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163</v>
      </c>
      <c r="AU396" s="243" t="s">
        <v>88</v>
      </c>
      <c r="AV396" s="13" t="s">
        <v>88</v>
      </c>
      <c r="AW396" s="13" t="s">
        <v>34</v>
      </c>
      <c r="AX396" s="13" t="s">
        <v>79</v>
      </c>
      <c r="AY396" s="243" t="s">
        <v>153</v>
      </c>
    </row>
    <row r="397" spans="1:51" s="13" customFormat="1" ht="12">
      <c r="A397" s="13"/>
      <c r="B397" s="232"/>
      <c r="C397" s="233"/>
      <c r="D397" s="234" t="s">
        <v>163</v>
      </c>
      <c r="E397" s="235" t="s">
        <v>1</v>
      </c>
      <c r="F397" s="236" t="s">
        <v>547</v>
      </c>
      <c r="G397" s="233"/>
      <c r="H397" s="237">
        <v>100</v>
      </c>
      <c r="I397" s="238"/>
      <c r="J397" s="233"/>
      <c r="K397" s="233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163</v>
      </c>
      <c r="AU397" s="243" t="s">
        <v>88</v>
      </c>
      <c r="AV397" s="13" t="s">
        <v>88</v>
      </c>
      <c r="AW397" s="13" t="s">
        <v>34</v>
      </c>
      <c r="AX397" s="13" t="s">
        <v>79</v>
      </c>
      <c r="AY397" s="243" t="s">
        <v>153</v>
      </c>
    </row>
    <row r="398" spans="1:51" s="14" customFormat="1" ht="12">
      <c r="A398" s="14"/>
      <c r="B398" s="255"/>
      <c r="C398" s="256"/>
      <c r="D398" s="234" t="s">
        <v>163</v>
      </c>
      <c r="E398" s="257" t="s">
        <v>1</v>
      </c>
      <c r="F398" s="258" t="s">
        <v>219</v>
      </c>
      <c r="G398" s="256"/>
      <c r="H398" s="259">
        <v>154.85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5" t="s">
        <v>163</v>
      </c>
      <c r="AU398" s="265" t="s">
        <v>88</v>
      </c>
      <c r="AV398" s="14" t="s">
        <v>161</v>
      </c>
      <c r="AW398" s="14" t="s">
        <v>34</v>
      </c>
      <c r="AX398" s="14" t="s">
        <v>86</v>
      </c>
      <c r="AY398" s="265" t="s">
        <v>153</v>
      </c>
    </row>
    <row r="399" spans="1:65" s="2" customFormat="1" ht="37.8" customHeight="1">
      <c r="A399" s="37"/>
      <c r="B399" s="38"/>
      <c r="C399" s="244" t="s">
        <v>768</v>
      </c>
      <c r="D399" s="244" t="s">
        <v>178</v>
      </c>
      <c r="E399" s="245" t="s">
        <v>769</v>
      </c>
      <c r="F399" s="246" t="s">
        <v>770</v>
      </c>
      <c r="G399" s="247" t="s">
        <v>160</v>
      </c>
      <c r="H399" s="248">
        <v>178.078</v>
      </c>
      <c r="I399" s="249"/>
      <c r="J399" s="250">
        <f>ROUND(I399*H399,2)</f>
        <v>0</v>
      </c>
      <c r="K399" s="251"/>
      <c r="L399" s="252"/>
      <c r="M399" s="253" t="s">
        <v>1</v>
      </c>
      <c r="N399" s="254" t="s">
        <v>44</v>
      </c>
      <c r="O399" s="90"/>
      <c r="P399" s="228">
        <f>O399*H399</f>
        <v>0</v>
      </c>
      <c r="Q399" s="228">
        <v>0.022</v>
      </c>
      <c r="R399" s="228">
        <f>Q399*H399</f>
        <v>3.917716</v>
      </c>
      <c r="S399" s="228">
        <v>0</v>
      </c>
      <c r="T399" s="229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0" t="s">
        <v>405</v>
      </c>
      <c r="AT399" s="230" t="s">
        <v>178</v>
      </c>
      <c r="AU399" s="230" t="s">
        <v>88</v>
      </c>
      <c r="AY399" s="16" t="s">
        <v>153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6" t="s">
        <v>86</v>
      </c>
      <c r="BK399" s="231">
        <f>ROUND(I399*H399,2)</f>
        <v>0</v>
      </c>
      <c r="BL399" s="16" t="s">
        <v>332</v>
      </c>
      <c r="BM399" s="230" t="s">
        <v>771</v>
      </c>
    </row>
    <row r="400" spans="1:51" s="13" customFormat="1" ht="12">
      <c r="A400" s="13"/>
      <c r="B400" s="232"/>
      <c r="C400" s="233"/>
      <c r="D400" s="234" t="s">
        <v>163</v>
      </c>
      <c r="E400" s="233"/>
      <c r="F400" s="236" t="s">
        <v>772</v>
      </c>
      <c r="G400" s="233"/>
      <c r="H400" s="237">
        <v>178.078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163</v>
      </c>
      <c r="AU400" s="243" t="s">
        <v>88</v>
      </c>
      <c r="AV400" s="13" t="s">
        <v>88</v>
      </c>
      <c r="AW400" s="13" t="s">
        <v>4</v>
      </c>
      <c r="AX400" s="13" t="s">
        <v>86</v>
      </c>
      <c r="AY400" s="243" t="s">
        <v>153</v>
      </c>
    </row>
    <row r="401" spans="1:65" s="2" customFormat="1" ht="24.15" customHeight="1">
      <c r="A401" s="37"/>
      <c r="B401" s="38"/>
      <c r="C401" s="218" t="s">
        <v>773</v>
      </c>
      <c r="D401" s="218" t="s">
        <v>157</v>
      </c>
      <c r="E401" s="219" t="s">
        <v>774</v>
      </c>
      <c r="F401" s="220" t="s">
        <v>775</v>
      </c>
      <c r="G401" s="221" t="s">
        <v>160</v>
      </c>
      <c r="H401" s="222">
        <v>54.85</v>
      </c>
      <c r="I401" s="223"/>
      <c r="J401" s="224">
        <f>ROUND(I401*H401,2)</f>
        <v>0</v>
      </c>
      <c r="K401" s="225"/>
      <c r="L401" s="43"/>
      <c r="M401" s="226" t="s">
        <v>1</v>
      </c>
      <c r="N401" s="227" t="s">
        <v>44</v>
      </c>
      <c r="O401" s="90"/>
      <c r="P401" s="228">
        <f>O401*H401</f>
        <v>0</v>
      </c>
      <c r="Q401" s="228">
        <v>0.0015</v>
      </c>
      <c r="R401" s="228">
        <f>Q401*H401</f>
        <v>0.082275</v>
      </c>
      <c r="S401" s="228">
        <v>0</v>
      </c>
      <c r="T401" s="229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0" t="s">
        <v>332</v>
      </c>
      <c r="AT401" s="230" t="s">
        <v>157</v>
      </c>
      <c r="AU401" s="230" t="s">
        <v>88</v>
      </c>
      <c r="AY401" s="16" t="s">
        <v>153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6" t="s">
        <v>86</v>
      </c>
      <c r="BK401" s="231">
        <f>ROUND(I401*H401,2)</f>
        <v>0</v>
      </c>
      <c r="BL401" s="16" t="s">
        <v>332</v>
      </c>
      <c r="BM401" s="230" t="s">
        <v>776</v>
      </c>
    </row>
    <row r="402" spans="1:51" s="13" customFormat="1" ht="12">
      <c r="A402" s="13"/>
      <c r="B402" s="232"/>
      <c r="C402" s="233"/>
      <c r="D402" s="234" t="s">
        <v>163</v>
      </c>
      <c r="E402" s="235" t="s">
        <v>1</v>
      </c>
      <c r="F402" s="236" t="s">
        <v>777</v>
      </c>
      <c r="G402" s="233"/>
      <c r="H402" s="237">
        <v>54.85</v>
      </c>
      <c r="I402" s="238"/>
      <c r="J402" s="233"/>
      <c r="K402" s="233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163</v>
      </c>
      <c r="AU402" s="243" t="s">
        <v>88</v>
      </c>
      <c r="AV402" s="13" t="s">
        <v>88</v>
      </c>
      <c r="AW402" s="13" t="s">
        <v>34</v>
      </c>
      <c r="AX402" s="13" t="s">
        <v>86</v>
      </c>
      <c r="AY402" s="243" t="s">
        <v>153</v>
      </c>
    </row>
    <row r="403" spans="1:65" s="2" customFormat="1" ht="24.15" customHeight="1">
      <c r="A403" s="37"/>
      <c r="B403" s="38"/>
      <c r="C403" s="218" t="s">
        <v>778</v>
      </c>
      <c r="D403" s="218" t="s">
        <v>157</v>
      </c>
      <c r="E403" s="219" t="s">
        <v>779</v>
      </c>
      <c r="F403" s="220" t="s">
        <v>780</v>
      </c>
      <c r="G403" s="221" t="s">
        <v>215</v>
      </c>
      <c r="H403" s="222">
        <v>9.458</v>
      </c>
      <c r="I403" s="223"/>
      <c r="J403" s="224">
        <f>ROUND(I403*H403,2)</f>
        <v>0</v>
      </c>
      <c r="K403" s="225"/>
      <c r="L403" s="43"/>
      <c r="M403" s="226" t="s">
        <v>1</v>
      </c>
      <c r="N403" s="227" t="s">
        <v>44</v>
      </c>
      <c r="O403" s="90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30" t="s">
        <v>332</v>
      </c>
      <c r="AT403" s="230" t="s">
        <v>157</v>
      </c>
      <c r="AU403" s="230" t="s">
        <v>88</v>
      </c>
      <c r="AY403" s="16" t="s">
        <v>153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6" t="s">
        <v>86</v>
      </c>
      <c r="BK403" s="231">
        <f>ROUND(I403*H403,2)</f>
        <v>0</v>
      </c>
      <c r="BL403" s="16" t="s">
        <v>332</v>
      </c>
      <c r="BM403" s="230" t="s">
        <v>781</v>
      </c>
    </row>
    <row r="404" spans="1:63" s="12" customFormat="1" ht="22.8" customHeight="1">
      <c r="A404" s="12"/>
      <c r="B404" s="202"/>
      <c r="C404" s="203"/>
      <c r="D404" s="204" t="s">
        <v>78</v>
      </c>
      <c r="E404" s="216" t="s">
        <v>782</v>
      </c>
      <c r="F404" s="216" t="s">
        <v>783</v>
      </c>
      <c r="G404" s="203"/>
      <c r="H404" s="203"/>
      <c r="I404" s="206"/>
      <c r="J404" s="217">
        <f>BK404</f>
        <v>0</v>
      </c>
      <c r="K404" s="203"/>
      <c r="L404" s="208"/>
      <c r="M404" s="209"/>
      <c r="N404" s="210"/>
      <c r="O404" s="210"/>
      <c r="P404" s="211">
        <f>SUM(P405:P424)</f>
        <v>0</v>
      </c>
      <c r="Q404" s="210"/>
      <c r="R404" s="211">
        <f>SUM(R405:R424)</f>
        <v>1.23187378</v>
      </c>
      <c r="S404" s="210"/>
      <c r="T404" s="212">
        <f>SUM(T405:T424)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13" t="s">
        <v>88</v>
      </c>
      <c r="AT404" s="214" t="s">
        <v>78</v>
      </c>
      <c r="AU404" s="214" t="s">
        <v>86</v>
      </c>
      <c r="AY404" s="213" t="s">
        <v>153</v>
      </c>
      <c r="BK404" s="215">
        <f>SUM(BK405:BK424)</f>
        <v>0</v>
      </c>
    </row>
    <row r="405" spans="1:65" s="2" customFormat="1" ht="21.75" customHeight="1">
      <c r="A405" s="37"/>
      <c r="B405" s="38"/>
      <c r="C405" s="218" t="s">
        <v>784</v>
      </c>
      <c r="D405" s="218" t="s">
        <v>157</v>
      </c>
      <c r="E405" s="219" t="s">
        <v>785</v>
      </c>
      <c r="F405" s="220" t="s">
        <v>786</v>
      </c>
      <c r="G405" s="221" t="s">
        <v>160</v>
      </c>
      <c r="H405" s="222">
        <v>615</v>
      </c>
      <c r="I405" s="223"/>
      <c r="J405" s="224">
        <f>ROUND(I405*H405,2)</f>
        <v>0</v>
      </c>
      <c r="K405" s="225"/>
      <c r="L405" s="43"/>
      <c r="M405" s="226" t="s">
        <v>1</v>
      </c>
      <c r="N405" s="227" t="s">
        <v>44</v>
      </c>
      <c r="O405" s="90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30" t="s">
        <v>332</v>
      </c>
      <c r="AT405" s="230" t="s">
        <v>157</v>
      </c>
      <c r="AU405" s="230" t="s">
        <v>88</v>
      </c>
      <c r="AY405" s="16" t="s">
        <v>153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6" t="s">
        <v>86</v>
      </c>
      <c r="BK405" s="231">
        <f>ROUND(I405*H405,2)</f>
        <v>0</v>
      </c>
      <c r="BL405" s="16" t="s">
        <v>332</v>
      </c>
      <c r="BM405" s="230" t="s">
        <v>787</v>
      </c>
    </row>
    <row r="406" spans="1:51" s="13" customFormat="1" ht="12">
      <c r="A406" s="13"/>
      <c r="B406" s="232"/>
      <c r="C406" s="233"/>
      <c r="D406" s="234" t="s">
        <v>163</v>
      </c>
      <c r="E406" s="235" t="s">
        <v>1</v>
      </c>
      <c r="F406" s="236" t="s">
        <v>308</v>
      </c>
      <c r="G406" s="233"/>
      <c r="H406" s="237">
        <v>615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163</v>
      </c>
      <c r="AU406" s="243" t="s">
        <v>88</v>
      </c>
      <c r="AV406" s="13" t="s">
        <v>88</v>
      </c>
      <c r="AW406" s="13" t="s">
        <v>34</v>
      </c>
      <c r="AX406" s="13" t="s">
        <v>79</v>
      </c>
      <c r="AY406" s="243" t="s">
        <v>153</v>
      </c>
    </row>
    <row r="407" spans="1:51" s="14" customFormat="1" ht="12">
      <c r="A407" s="14"/>
      <c r="B407" s="255"/>
      <c r="C407" s="256"/>
      <c r="D407" s="234" t="s">
        <v>163</v>
      </c>
      <c r="E407" s="257" t="s">
        <v>1</v>
      </c>
      <c r="F407" s="258" t="s">
        <v>219</v>
      </c>
      <c r="G407" s="256"/>
      <c r="H407" s="259">
        <v>615</v>
      </c>
      <c r="I407" s="260"/>
      <c r="J407" s="256"/>
      <c r="K407" s="256"/>
      <c r="L407" s="261"/>
      <c r="M407" s="262"/>
      <c r="N407" s="263"/>
      <c r="O407" s="263"/>
      <c r="P407" s="263"/>
      <c r="Q407" s="263"/>
      <c r="R407" s="263"/>
      <c r="S407" s="263"/>
      <c r="T407" s="26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65" t="s">
        <v>163</v>
      </c>
      <c r="AU407" s="265" t="s">
        <v>88</v>
      </c>
      <c r="AV407" s="14" t="s">
        <v>161</v>
      </c>
      <c r="AW407" s="14" t="s">
        <v>34</v>
      </c>
      <c r="AX407" s="14" t="s">
        <v>86</v>
      </c>
      <c r="AY407" s="265" t="s">
        <v>153</v>
      </c>
    </row>
    <row r="408" spans="1:65" s="2" customFormat="1" ht="24.15" customHeight="1">
      <c r="A408" s="37"/>
      <c r="B408" s="38"/>
      <c r="C408" s="218" t="s">
        <v>788</v>
      </c>
      <c r="D408" s="218" t="s">
        <v>157</v>
      </c>
      <c r="E408" s="219" t="s">
        <v>789</v>
      </c>
      <c r="F408" s="220" t="s">
        <v>790</v>
      </c>
      <c r="G408" s="221" t="s">
        <v>160</v>
      </c>
      <c r="H408" s="222">
        <v>542.2</v>
      </c>
      <c r="I408" s="223"/>
      <c r="J408" s="224">
        <f>ROUND(I408*H408,2)</f>
        <v>0</v>
      </c>
      <c r="K408" s="225"/>
      <c r="L408" s="43"/>
      <c r="M408" s="226" t="s">
        <v>1</v>
      </c>
      <c r="N408" s="227" t="s">
        <v>44</v>
      </c>
      <c r="O408" s="90"/>
      <c r="P408" s="228">
        <f>O408*H408</f>
        <v>0</v>
      </c>
      <c r="Q408" s="228">
        <v>3E-05</v>
      </c>
      <c r="R408" s="228">
        <f>Q408*H408</f>
        <v>0.016266000000000003</v>
      </c>
      <c r="S408" s="228">
        <v>0</v>
      </c>
      <c r="T408" s="229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30" t="s">
        <v>332</v>
      </c>
      <c r="AT408" s="230" t="s">
        <v>157</v>
      </c>
      <c r="AU408" s="230" t="s">
        <v>88</v>
      </c>
      <c r="AY408" s="16" t="s">
        <v>153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6" t="s">
        <v>86</v>
      </c>
      <c r="BK408" s="231">
        <f>ROUND(I408*H408,2)</f>
        <v>0</v>
      </c>
      <c r="BL408" s="16" t="s">
        <v>332</v>
      </c>
      <c r="BM408" s="230" t="s">
        <v>791</v>
      </c>
    </row>
    <row r="409" spans="1:51" s="13" customFormat="1" ht="12">
      <c r="A409" s="13"/>
      <c r="B409" s="232"/>
      <c r="C409" s="233"/>
      <c r="D409" s="234" t="s">
        <v>163</v>
      </c>
      <c r="E409" s="235" t="s">
        <v>1</v>
      </c>
      <c r="F409" s="236" t="s">
        <v>792</v>
      </c>
      <c r="G409" s="233"/>
      <c r="H409" s="237">
        <v>542.2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163</v>
      </c>
      <c r="AU409" s="243" t="s">
        <v>88</v>
      </c>
      <c r="AV409" s="13" t="s">
        <v>88</v>
      </c>
      <c r="AW409" s="13" t="s">
        <v>34</v>
      </c>
      <c r="AX409" s="13" t="s">
        <v>86</v>
      </c>
      <c r="AY409" s="243" t="s">
        <v>153</v>
      </c>
    </row>
    <row r="410" spans="1:65" s="2" customFormat="1" ht="16.5" customHeight="1">
      <c r="A410" s="37"/>
      <c r="B410" s="38"/>
      <c r="C410" s="218" t="s">
        <v>793</v>
      </c>
      <c r="D410" s="218" t="s">
        <v>157</v>
      </c>
      <c r="E410" s="219" t="s">
        <v>794</v>
      </c>
      <c r="F410" s="220" t="s">
        <v>795</v>
      </c>
      <c r="G410" s="221" t="s">
        <v>160</v>
      </c>
      <c r="H410" s="222">
        <v>542.2</v>
      </c>
      <c r="I410" s="223"/>
      <c r="J410" s="224">
        <f>ROUND(I410*H410,2)</f>
        <v>0</v>
      </c>
      <c r="K410" s="225"/>
      <c r="L410" s="43"/>
      <c r="M410" s="226" t="s">
        <v>1</v>
      </c>
      <c r="N410" s="227" t="s">
        <v>44</v>
      </c>
      <c r="O410" s="90"/>
      <c r="P410" s="228">
        <f>O410*H410</f>
        <v>0</v>
      </c>
      <c r="Q410" s="228">
        <v>0.0005</v>
      </c>
      <c r="R410" s="228">
        <f>Q410*H410</f>
        <v>0.2711</v>
      </c>
      <c r="S410" s="228">
        <v>0</v>
      </c>
      <c r="T410" s="229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0" t="s">
        <v>332</v>
      </c>
      <c r="AT410" s="230" t="s">
        <v>157</v>
      </c>
      <c r="AU410" s="230" t="s">
        <v>88</v>
      </c>
      <c r="AY410" s="16" t="s">
        <v>153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6" t="s">
        <v>86</v>
      </c>
      <c r="BK410" s="231">
        <f>ROUND(I410*H410,2)</f>
        <v>0</v>
      </c>
      <c r="BL410" s="16" t="s">
        <v>332</v>
      </c>
      <c r="BM410" s="230" t="s">
        <v>796</v>
      </c>
    </row>
    <row r="411" spans="1:51" s="13" customFormat="1" ht="12">
      <c r="A411" s="13"/>
      <c r="B411" s="232"/>
      <c r="C411" s="233"/>
      <c r="D411" s="234" t="s">
        <v>163</v>
      </c>
      <c r="E411" s="235" t="s">
        <v>1</v>
      </c>
      <c r="F411" s="236" t="s">
        <v>797</v>
      </c>
      <c r="G411" s="233"/>
      <c r="H411" s="237">
        <v>258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163</v>
      </c>
      <c r="AU411" s="243" t="s">
        <v>88</v>
      </c>
      <c r="AV411" s="13" t="s">
        <v>88</v>
      </c>
      <c r="AW411" s="13" t="s">
        <v>34</v>
      </c>
      <c r="AX411" s="13" t="s">
        <v>79</v>
      </c>
      <c r="AY411" s="243" t="s">
        <v>153</v>
      </c>
    </row>
    <row r="412" spans="1:51" s="13" customFormat="1" ht="12">
      <c r="A412" s="13"/>
      <c r="B412" s="232"/>
      <c r="C412" s="233"/>
      <c r="D412" s="234" t="s">
        <v>163</v>
      </c>
      <c r="E412" s="235" t="s">
        <v>1</v>
      </c>
      <c r="F412" s="236" t="s">
        <v>798</v>
      </c>
      <c r="G412" s="233"/>
      <c r="H412" s="237">
        <v>210</v>
      </c>
      <c r="I412" s="238"/>
      <c r="J412" s="233"/>
      <c r="K412" s="233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163</v>
      </c>
      <c r="AU412" s="243" t="s">
        <v>88</v>
      </c>
      <c r="AV412" s="13" t="s">
        <v>88</v>
      </c>
      <c r="AW412" s="13" t="s">
        <v>34</v>
      </c>
      <c r="AX412" s="13" t="s">
        <v>79</v>
      </c>
      <c r="AY412" s="243" t="s">
        <v>153</v>
      </c>
    </row>
    <row r="413" spans="1:51" s="13" customFormat="1" ht="12">
      <c r="A413" s="13"/>
      <c r="B413" s="232"/>
      <c r="C413" s="233"/>
      <c r="D413" s="234" t="s">
        <v>163</v>
      </c>
      <c r="E413" s="235" t="s">
        <v>1</v>
      </c>
      <c r="F413" s="236" t="s">
        <v>799</v>
      </c>
      <c r="G413" s="233"/>
      <c r="H413" s="237">
        <v>7</v>
      </c>
      <c r="I413" s="238"/>
      <c r="J413" s="233"/>
      <c r="K413" s="233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163</v>
      </c>
      <c r="AU413" s="243" t="s">
        <v>88</v>
      </c>
      <c r="AV413" s="13" t="s">
        <v>88</v>
      </c>
      <c r="AW413" s="13" t="s">
        <v>34</v>
      </c>
      <c r="AX413" s="13" t="s">
        <v>79</v>
      </c>
      <c r="AY413" s="243" t="s">
        <v>153</v>
      </c>
    </row>
    <row r="414" spans="1:51" s="13" customFormat="1" ht="12">
      <c r="A414" s="13"/>
      <c r="B414" s="232"/>
      <c r="C414" s="233"/>
      <c r="D414" s="234" t="s">
        <v>163</v>
      </c>
      <c r="E414" s="235" t="s">
        <v>1</v>
      </c>
      <c r="F414" s="236" t="s">
        <v>800</v>
      </c>
      <c r="G414" s="233"/>
      <c r="H414" s="237">
        <v>67.2</v>
      </c>
      <c r="I414" s="238"/>
      <c r="J414" s="233"/>
      <c r="K414" s="233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163</v>
      </c>
      <c r="AU414" s="243" t="s">
        <v>88</v>
      </c>
      <c r="AV414" s="13" t="s">
        <v>88</v>
      </c>
      <c r="AW414" s="13" t="s">
        <v>34</v>
      </c>
      <c r="AX414" s="13" t="s">
        <v>79</v>
      </c>
      <c r="AY414" s="243" t="s">
        <v>153</v>
      </c>
    </row>
    <row r="415" spans="1:51" s="14" customFormat="1" ht="12">
      <c r="A415" s="14"/>
      <c r="B415" s="255"/>
      <c r="C415" s="256"/>
      <c r="D415" s="234" t="s">
        <v>163</v>
      </c>
      <c r="E415" s="257" t="s">
        <v>1</v>
      </c>
      <c r="F415" s="258" t="s">
        <v>219</v>
      </c>
      <c r="G415" s="256"/>
      <c r="H415" s="259">
        <v>542.2</v>
      </c>
      <c r="I415" s="260"/>
      <c r="J415" s="256"/>
      <c r="K415" s="256"/>
      <c r="L415" s="261"/>
      <c r="M415" s="262"/>
      <c r="N415" s="263"/>
      <c r="O415" s="263"/>
      <c r="P415" s="263"/>
      <c r="Q415" s="263"/>
      <c r="R415" s="263"/>
      <c r="S415" s="263"/>
      <c r="T415" s="26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5" t="s">
        <v>163</v>
      </c>
      <c r="AU415" s="265" t="s">
        <v>88</v>
      </c>
      <c r="AV415" s="14" t="s">
        <v>161</v>
      </c>
      <c r="AW415" s="14" t="s">
        <v>34</v>
      </c>
      <c r="AX415" s="14" t="s">
        <v>86</v>
      </c>
      <c r="AY415" s="265" t="s">
        <v>153</v>
      </c>
    </row>
    <row r="416" spans="1:65" s="2" customFormat="1" ht="55.5" customHeight="1">
      <c r="A416" s="37"/>
      <c r="B416" s="38"/>
      <c r="C416" s="244" t="s">
        <v>801</v>
      </c>
      <c r="D416" s="244" t="s">
        <v>178</v>
      </c>
      <c r="E416" s="245" t="s">
        <v>802</v>
      </c>
      <c r="F416" s="246" t="s">
        <v>803</v>
      </c>
      <c r="G416" s="247" t="s">
        <v>160</v>
      </c>
      <c r="H416" s="248">
        <v>596.42</v>
      </c>
      <c r="I416" s="249"/>
      <c r="J416" s="250">
        <f>ROUND(I416*H416,2)</f>
        <v>0</v>
      </c>
      <c r="K416" s="251"/>
      <c r="L416" s="252"/>
      <c r="M416" s="253" t="s">
        <v>1</v>
      </c>
      <c r="N416" s="254" t="s">
        <v>44</v>
      </c>
      <c r="O416" s="90"/>
      <c r="P416" s="228">
        <f>O416*H416</f>
        <v>0</v>
      </c>
      <c r="Q416" s="228">
        <v>0.00155</v>
      </c>
      <c r="R416" s="228">
        <f>Q416*H416</f>
        <v>0.9244509999999999</v>
      </c>
      <c r="S416" s="228">
        <v>0</v>
      </c>
      <c r="T416" s="229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0" t="s">
        <v>405</v>
      </c>
      <c r="AT416" s="230" t="s">
        <v>178</v>
      </c>
      <c r="AU416" s="230" t="s">
        <v>88</v>
      </c>
      <c r="AY416" s="16" t="s">
        <v>153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6" t="s">
        <v>86</v>
      </c>
      <c r="BK416" s="231">
        <f>ROUND(I416*H416,2)</f>
        <v>0</v>
      </c>
      <c r="BL416" s="16" t="s">
        <v>332</v>
      </c>
      <c r="BM416" s="230" t="s">
        <v>804</v>
      </c>
    </row>
    <row r="417" spans="1:51" s="13" customFormat="1" ht="12">
      <c r="A417" s="13"/>
      <c r="B417" s="232"/>
      <c r="C417" s="233"/>
      <c r="D417" s="234" t="s">
        <v>163</v>
      </c>
      <c r="E417" s="233"/>
      <c r="F417" s="236" t="s">
        <v>805</v>
      </c>
      <c r="G417" s="233"/>
      <c r="H417" s="237">
        <v>596.42</v>
      </c>
      <c r="I417" s="238"/>
      <c r="J417" s="233"/>
      <c r="K417" s="233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163</v>
      </c>
      <c r="AU417" s="243" t="s">
        <v>88</v>
      </c>
      <c r="AV417" s="13" t="s">
        <v>88</v>
      </c>
      <c r="AW417" s="13" t="s">
        <v>4</v>
      </c>
      <c r="AX417" s="13" t="s">
        <v>86</v>
      </c>
      <c r="AY417" s="243" t="s">
        <v>153</v>
      </c>
    </row>
    <row r="418" spans="1:65" s="2" customFormat="1" ht="16.5" customHeight="1">
      <c r="A418" s="37"/>
      <c r="B418" s="38"/>
      <c r="C418" s="218" t="s">
        <v>806</v>
      </c>
      <c r="D418" s="218" t="s">
        <v>157</v>
      </c>
      <c r="E418" s="219" t="s">
        <v>807</v>
      </c>
      <c r="F418" s="220" t="s">
        <v>808</v>
      </c>
      <c r="G418" s="221" t="s">
        <v>195</v>
      </c>
      <c r="H418" s="222">
        <v>151.486</v>
      </c>
      <c r="I418" s="223"/>
      <c r="J418" s="224">
        <f>ROUND(I418*H418,2)</f>
        <v>0</v>
      </c>
      <c r="K418" s="225"/>
      <c r="L418" s="43"/>
      <c r="M418" s="226" t="s">
        <v>1</v>
      </c>
      <c r="N418" s="227" t="s">
        <v>44</v>
      </c>
      <c r="O418" s="90"/>
      <c r="P418" s="228">
        <f>O418*H418</f>
        <v>0</v>
      </c>
      <c r="Q418" s="228">
        <v>1E-05</v>
      </c>
      <c r="R418" s="228">
        <f>Q418*H418</f>
        <v>0.00151486</v>
      </c>
      <c r="S418" s="228">
        <v>0</v>
      </c>
      <c r="T418" s="229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0" t="s">
        <v>332</v>
      </c>
      <c r="AT418" s="230" t="s">
        <v>157</v>
      </c>
      <c r="AU418" s="230" t="s">
        <v>88</v>
      </c>
      <c r="AY418" s="16" t="s">
        <v>153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6" t="s">
        <v>86</v>
      </c>
      <c r="BK418" s="231">
        <f>ROUND(I418*H418,2)</f>
        <v>0</v>
      </c>
      <c r="BL418" s="16" t="s">
        <v>332</v>
      </c>
      <c r="BM418" s="230" t="s">
        <v>809</v>
      </c>
    </row>
    <row r="419" spans="1:51" s="13" customFormat="1" ht="12">
      <c r="A419" s="13"/>
      <c r="B419" s="232"/>
      <c r="C419" s="233"/>
      <c r="D419" s="234" t="s">
        <v>163</v>
      </c>
      <c r="E419" s="235" t="s">
        <v>1</v>
      </c>
      <c r="F419" s="236" t="s">
        <v>810</v>
      </c>
      <c r="G419" s="233"/>
      <c r="H419" s="237">
        <v>143.685</v>
      </c>
      <c r="I419" s="238"/>
      <c r="J419" s="233"/>
      <c r="K419" s="233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163</v>
      </c>
      <c r="AU419" s="243" t="s">
        <v>88</v>
      </c>
      <c r="AV419" s="13" t="s">
        <v>88</v>
      </c>
      <c r="AW419" s="13" t="s">
        <v>34</v>
      </c>
      <c r="AX419" s="13" t="s">
        <v>79</v>
      </c>
      <c r="AY419" s="243" t="s">
        <v>153</v>
      </c>
    </row>
    <row r="420" spans="1:51" s="13" customFormat="1" ht="12">
      <c r="A420" s="13"/>
      <c r="B420" s="232"/>
      <c r="C420" s="233"/>
      <c r="D420" s="234" t="s">
        <v>163</v>
      </c>
      <c r="E420" s="235" t="s">
        <v>1</v>
      </c>
      <c r="F420" s="236" t="s">
        <v>811</v>
      </c>
      <c r="G420" s="233"/>
      <c r="H420" s="237">
        <v>7.801</v>
      </c>
      <c r="I420" s="238"/>
      <c r="J420" s="233"/>
      <c r="K420" s="233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163</v>
      </c>
      <c r="AU420" s="243" t="s">
        <v>88</v>
      </c>
      <c r="AV420" s="13" t="s">
        <v>88</v>
      </c>
      <c r="AW420" s="13" t="s">
        <v>34</v>
      </c>
      <c r="AX420" s="13" t="s">
        <v>79</v>
      </c>
      <c r="AY420" s="243" t="s">
        <v>153</v>
      </c>
    </row>
    <row r="421" spans="1:51" s="14" customFormat="1" ht="12">
      <c r="A421" s="14"/>
      <c r="B421" s="255"/>
      <c r="C421" s="256"/>
      <c r="D421" s="234" t="s">
        <v>163</v>
      </c>
      <c r="E421" s="257" t="s">
        <v>1</v>
      </c>
      <c r="F421" s="258" t="s">
        <v>219</v>
      </c>
      <c r="G421" s="256"/>
      <c r="H421" s="259">
        <v>151.486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5" t="s">
        <v>163</v>
      </c>
      <c r="AU421" s="265" t="s">
        <v>88</v>
      </c>
      <c r="AV421" s="14" t="s">
        <v>161</v>
      </c>
      <c r="AW421" s="14" t="s">
        <v>34</v>
      </c>
      <c r="AX421" s="14" t="s">
        <v>86</v>
      </c>
      <c r="AY421" s="265" t="s">
        <v>153</v>
      </c>
    </row>
    <row r="422" spans="1:65" s="2" customFormat="1" ht="16.5" customHeight="1">
      <c r="A422" s="37"/>
      <c r="B422" s="38"/>
      <c r="C422" s="244" t="s">
        <v>812</v>
      </c>
      <c r="D422" s="244" t="s">
        <v>178</v>
      </c>
      <c r="E422" s="245" t="s">
        <v>813</v>
      </c>
      <c r="F422" s="246" t="s">
        <v>814</v>
      </c>
      <c r="G422" s="247" t="s">
        <v>195</v>
      </c>
      <c r="H422" s="248">
        <v>154.516</v>
      </c>
      <c r="I422" s="249"/>
      <c r="J422" s="250">
        <f>ROUND(I422*H422,2)</f>
        <v>0</v>
      </c>
      <c r="K422" s="251"/>
      <c r="L422" s="252"/>
      <c r="M422" s="253" t="s">
        <v>1</v>
      </c>
      <c r="N422" s="254" t="s">
        <v>44</v>
      </c>
      <c r="O422" s="90"/>
      <c r="P422" s="228">
        <f>O422*H422</f>
        <v>0</v>
      </c>
      <c r="Q422" s="228">
        <v>0.00012</v>
      </c>
      <c r="R422" s="228">
        <f>Q422*H422</f>
        <v>0.01854192</v>
      </c>
      <c r="S422" s="228">
        <v>0</v>
      </c>
      <c r="T422" s="229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0" t="s">
        <v>405</v>
      </c>
      <c r="AT422" s="230" t="s">
        <v>178</v>
      </c>
      <c r="AU422" s="230" t="s">
        <v>88</v>
      </c>
      <c r="AY422" s="16" t="s">
        <v>153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6" t="s">
        <v>86</v>
      </c>
      <c r="BK422" s="231">
        <f>ROUND(I422*H422,2)</f>
        <v>0</v>
      </c>
      <c r="BL422" s="16" t="s">
        <v>332</v>
      </c>
      <c r="BM422" s="230" t="s">
        <v>815</v>
      </c>
    </row>
    <row r="423" spans="1:51" s="13" customFormat="1" ht="12">
      <c r="A423" s="13"/>
      <c r="B423" s="232"/>
      <c r="C423" s="233"/>
      <c r="D423" s="234" t="s">
        <v>163</v>
      </c>
      <c r="E423" s="233"/>
      <c r="F423" s="236" t="s">
        <v>816</v>
      </c>
      <c r="G423" s="233"/>
      <c r="H423" s="237">
        <v>154.516</v>
      </c>
      <c r="I423" s="238"/>
      <c r="J423" s="233"/>
      <c r="K423" s="233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163</v>
      </c>
      <c r="AU423" s="243" t="s">
        <v>88</v>
      </c>
      <c r="AV423" s="13" t="s">
        <v>88</v>
      </c>
      <c r="AW423" s="13" t="s">
        <v>4</v>
      </c>
      <c r="AX423" s="13" t="s">
        <v>86</v>
      </c>
      <c r="AY423" s="243" t="s">
        <v>153</v>
      </c>
    </row>
    <row r="424" spans="1:65" s="2" customFormat="1" ht="24.15" customHeight="1">
      <c r="A424" s="37"/>
      <c r="B424" s="38"/>
      <c r="C424" s="218" t="s">
        <v>817</v>
      </c>
      <c r="D424" s="218" t="s">
        <v>157</v>
      </c>
      <c r="E424" s="219" t="s">
        <v>818</v>
      </c>
      <c r="F424" s="220" t="s">
        <v>819</v>
      </c>
      <c r="G424" s="221" t="s">
        <v>215</v>
      </c>
      <c r="H424" s="222">
        <v>1.232</v>
      </c>
      <c r="I424" s="223"/>
      <c r="J424" s="224">
        <f>ROUND(I424*H424,2)</f>
        <v>0</v>
      </c>
      <c r="K424" s="225"/>
      <c r="L424" s="43"/>
      <c r="M424" s="226" t="s">
        <v>1</v>
      </c>
      <c r="N424" s="227" t="s">
        <v>44</v>
      </c>
      <c r="O424" s="90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30" t="s">
        <v>332</v>
      </c>
      <c r="AT424" s="230" t="s">
        <v>157</v>
      </c>
      <c r="AU424" s="230" t="s">
        <v>88</v>
      </c>
      <c r="AY424" s="16" t="s">
        <v>153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6" t="s">
        <v>86</v>
      </c>
      <c r="BK424" s="231">
        <f>ROUND(I424*H424,2)</f>
        <v>0</v>
      </c>
      <c r="BL424" s="16" t="s">
        <v>332</v>
      </c>
      <c r="BM424" s="230" t="s">
        <v>820</v>
      </c>
    </row>
    <row r="425" spans="1:63" s="12" customFormat="1" ht="22.8" customHeight="1">
      <c r="A425" s="12"/>
      <c r="B425" s="202"/>
      <c r="C425" s="203"/>
      <c r="D425" s="204" t="s">
        <v>78</v>
      </c>
      <c r="E425" s="216" t="s">
        <v>821</v>
      </c>
      <c r="F425" s="216" t="s">
        <v>822</v>
      </c>
      <c r="G425" s="203"/>
      <c r="H425" s="203"/>
      <c r="I425" s="206"/>
      <c r="J425" s="217">
        <f>BK425</f>
        <v>0</v>
      </c>
      <c r="K425" s="203"/>
      <c r="L425" s="208"/>
      <c r="M425" s="209"/>
      <c r="N425" s="210"/>
      <c r="O425" s="210"/>
      <c r="P425" s="211">
        <f>SUM(P426:P442)</f>
        <v>0</v>
      </c>
      <c r="Q425" s="210"/>
      <c r="R425" s="211">
        <f>SUM(R426:R442)</f>
        <v>1.9756451999999998</v>
      </c>
      <c r="S425" s="210"/>
      <c r="T425" s="212">
        <f>SUM(T426:T442)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3" t="s">
        <v>88</v>
      </c>
      <c r="AT425" s="214" t="s">
        <v>78</v>
      </c>
      <c r="AU425" s="214" t="s">
        <v>86</v>
      </c>
      <c r="AY425" s="213" t="s">
        <v>153</v>
      </c>
      <c r="BK425" s="215">
        <f>SUM(BK426:BK442)</f>
        <v>0</v>
      </c>
    </row>
    <row r="426" spans="1:65" s="2" customFormat="1" ht="24.15" customHeight="1">
      <c r="A426" s="37"/>
      <c r="B426" s="38"/>
      <c r="C426" s="218" t="s">
        <v>823</v>
      </c>
      <c r="D426" s="218" t="s">
        <v>157</v>
      </c>
      <c r="E426" s="219" t="s">
        <v>824</v>
      </c>
      <c r="F426" s="220" t="s">
        <v>825</v>
      </c>
      <c r="G426" s="221" t="s">
        <v>160</v>
      </c>
      <c r="H426" s="222">
        <v>94.14</v>
      </c>
      <c r="I426" s="223"/>
      <c r="J426" s="224">
        <f>ROUND(I426*H426,2)</f>
        <v>0</v>
      </c>
      <c r="K426" s="225"/>
      <c r="L426" s="43"/>
      <c r="M426" s="226" t="s">
        <v>1</v>
      </c>
      <c r="N426" s="227" t="s">
        <v>44</v>
      </c>
      <c r="O426" s="90"/>
      <c r="P426" s="228">
        <f>O426*H426</f>
        <v>0</v>
      </c>
      <c r="Q426" s="228">
        <v>0.0015</v>
      </c>
      <c r="R426" s="228">
        <f>Q426*H426</f>
        <v>0.14121</v>
      </c>
      <c r="S426" s="228">
        <v>0</v>
      </c>
      <c r="T426" s="229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0" t="s">
        <v>332</v>
      </c>
      <c r="AT426" s="230" t="s">
        <v>157</v>
      </c>
      <c r="AU426" s="230" t="s">
        <v>88</v>
      </c>
      <c r="AY426" s="16" t="s">
        <v>153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6" t="s">
        <v>86</v>
      </c>
      <c r="BK426" s="231">
        <f>ROUND(I426*H426,2)</f>
        <v>0</v>
      </c>
      <c r="BL426" s="16" t="s">
        <v>332</v>
      </c>
      <c r="BM426" s="230" t="s">
        <v>826</v>
      </c>
    </row>
    <row r="427" spans="1:51" s="13" customFormat="1" ht="12">
      <c r="A427" s="13"/>
      <c r="B427" s="232"/>
      <c r="C427" s="233"/>
      <c r="D427" s="234" t="s">
        <v>163</v>
      </c>
      <c r="E427" s="235" t="s">
        <v>1</v>
      </c>
      <c r="F427" s="236" t="s">
        <v>827</v>
      </c>
      <c r="G427" s="233"/>
      <c r="H427" s="237">
        <v>94.14</v>
      </c>
      <c r="I427" s="238"/>
      <c r="J427" s="233"/>
      <c r="K427" s="233"/>
      <c r="L427" s="239"/>
      <c r="M427" s="240"/>
      <c r="N427" s="241"/>
      <c r="O427" s="241"/>
      <c r="P427" s="241"/>
      <c r="Q427" s="241"/>
      <c r="R427" s="241"/>
      <c r="S427" s="241"/>
      <c r="T427" s="24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3" t="s">
        <v>163</v>
      </c>
      <c r="AU427" s="243" t="s">
        <v>88</v>
      </c>
      <c r="AV427" s="13" t="s">
        <v>88</v>
      </c>
      <c r="AW427" s="13" t="s">
        <v>34</v>
      </c>
      <c r="AX427" s="13" t="s">
        <v>86</v>
      </c>
      <c r="AY427" s="243" t="s">
        <v>153</v>
      </c>
    </row>
    <row r="428" spans="1:65" s="2" customFormat="1" ht="24.15" customHeight="1">
      <c r="A428" s="37"/>
      <c r="B428" s="38"/>
      <c r="C428" s="218" t="s">
        <v>828</v>
      </c>
      <c r="D428" s="218" t="s">
        <v>157</v>
      </c>
      <c r="E428" s="219" t="s">
        <v>829</v>
      </c>
      <c r="F428" s="220" t="s">
        <v>830</v>
      </c>
      <c r="G428" s="221" t="s">
        <v>195</v>
      </c>
      <c r="H428" s="222">
        <v>58.39</v>
      </c>
      <c r="I428" s="223"/>
      <c r="J428" s="224">
        <f>ROUND(I428*H428,2)</f>
        <v>0</v>
      </c>
      <c r="K428" s="225"/>
      <c r="L428" s="43"/>
      <c r="M428" s="226" t="s">
        <v>1</v>
      </c>
      <c r="N428" s="227" t="s">
        <v>44</v>
      </c>
      <c r="O428" s="90"/>
      <c r="P428" s="228">
        <f>O428*H428</f>
        <v>0</v>
      </c>
      <c r="Q428" s="228">
        <v>0.00032</v>
      </c>
      <c r="R428" s="228">
        <f>Q428*H428</f>
        <v>0.0186848</v>
      </c>
      <c r="S428" s="228">
        <v>0</v>
      </c>
      <c r="T428" s="229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0" t="s">
        <v>332</v>
      </c>
      <c r="AT428" s="230" t="s">
        <v>157</v>
      </c>
      <c r="AU428" s="230" t="s">
        <v>88</v>
      </c>
      <c r="AY428" s="16" t="s">
        <v>153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6" t="s">
        <v>86</v>
      </c>
      <c r="BK428" s="231">
        <f>ROUND(I428*H428,2)</f>
        <v>0</v>
      </c>
      <c r="BL428" s="16" t="s">
        <v>332</v>
      </c>
      <c r="BM428" s="230" t="s">
        <v>831</v>
      </c>
    </row>
    <row r="429" spans="1:51" s="13" customFormat="1" ht="12">
      <c r="A429" s="13"/>
      <c r="B429" s="232"/>
      <c r="C429" s="233"/>
      <c r="D429" s="234" t="s">
        <v>163</v>
      </c>
      <c r="E429" s="235" t="s">
        <v>1</v>
      </c>
      <c r="F429" s="236" t="s">
        <v>832</v>
      </c>
      <c r="G429" s="233"/>
      <c r="H429" s="237">
        <v>58.39</v>
      </c>
      <c r="I429" s="238"/>
      <c r="J429" s="233"/>
      <c r="K429" s="233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163</v>
      </c>
      <c r="AU429" s="243" t="s">
        <v>88</v>
      </c>
      <c r="AV429" s="13" t="s">
        <v>88</v>
      </c>
      <c r="AW429" s="13" t="s">
        <v>34</v>
      </c>
      <c r="AX429" s="13" t="s">
        <v>86</v>
      </c>
      <c r="AY429" s="243" t="s">
        <v>153</v>
      </c>
    </row>
    <row r="430" spans="1:65" s="2" customFormat="1" ht="33" customHeight="1">
      <c r="A430" s="37"/>
      <c r="B430" s="38"/>
      <c r="C430" s="218" t="s">
        <v>833</v>
      </c>
      <c r="D430" s="218" t="s">
        <v>157</v>
      </c>
      <c r="E430" s="219" t="s">
        <v>834</v>
      </c>
      <c r="F430" s="220" t="s">
        <v>835</v>
      </c>
      <c r="G430" s="221" t="s">
        <v>160</v>
      </c>
      <c r="H430" s="222">
        <v>94.13</v>
      </c>
      <c r="I430" s="223"/>
      <c r="J430" s="224">
        <f>ROUND(I430*H430,2)</f>
        <v>0</v>
      </c>
      <c r="K430" s="225"/>
      <c r="L430" s="43"/>
      <c r="M430" s="226" t="s">
        <v>1</v>
      </c>
      <c r="N430" s="227" t="s">
        <v>44</v>
      </c>
      <c r="O430" s="90"/>
      <c r="P430" s="228">
        <f>O430*H430</f>
        <v>0</v>
      </c>
      <c r="Q430" s="228">
        <v>0.0073</v>
      </c>
      <c r="R430" s="228">
        <f>Q430*H430</f>
        <v>0.687149</v>
      </c>
      <c r="S430" s="228">
        <v>0</v>
      </c>
      <c r="T430" s="22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30" t="s">
        <v>332</v>
      </c>
      <c r="AT430" s="230" t="s">
        <v>157</v>
      </c>
      <c r="AU430" s="230" t="s">
        <v>88</v>
      </c>
      <c r="AY430" s="16" t="s">
        <v>153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6" t="s">
        <v>86</v>
      </c>
      <c r="BK430" s="231">
        <f>ROUND(I430*H430,2)</f>
        <v>0</v>
      </c>
      <c r="BL430" s="16" t="s">
        <v>332</v>
      </c>
      <c r="BM430" s="230" t="s">
        <v>836</v>
      </c>
    </row>
    <row r="431" spans="1:51" s="13" customFormat="1" ht="12">
      <c r="A431" s="13"/>
      <c r="B431" s="232"/>
      <c r="C431" s="233"/>
      <c r="D431" s="234" t="s">
        <v>163</v>
      </c>
      <c r="E431" s="235" t="s">
        <v>1</v>
      </c>
      <c r="F431" s="236" t="s">
        <v>837</v>
      </c>
      <c r="G431" s="233"/>
      <c r="H431" s="237">
        <v>39.21</v>
      </c>
      <c r="I431" s="238"/>
      <c r="J431" s="233"/>
      <c r="K431" s="233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163</v>
      </c>
      <c r="AU431" s="243" t="s">
        <v>88</v>
      </c>
      <c r="AV431" s="13" t="s">
        <v>88</v>
      </c>
      <c r="AW431" s="13" t="s">
        <v>34</v>
      </c>
      <c r="AX431" s="13" t="s">
        <v>79</v>
      </c>
      <c r="AY431" s="243" t="s">
        <v>153</v>
      </c>
    </row>
    <row r="432" spans="1:51" s="13" customFormat="1" ht="12">
      <c r="A432" s="13"/>
      <c r="B432" s="232"/>
      <c r="C432" s="233"/>
      <c r="D432" s="234" t="s">
        <v>163</v>
      </c>
      <c r="E432" s="235" t="s">
        <v>1</v>
      </c>
      <c r="F432" s="236" t="s">
        <v>838</v>
      </c>
      <c r="G432" s="233"/>
      <c r="H432" s="237">
        <v>12.96</v>
      </c>
      <c r="I432" s="238"/>
      <c r="J432" s="233"/>
      <c r="K432" s="233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163</v>
      </c>
      <c r="AU432" s="243" t="s">
        <v>88</v>
      </c>
      <c r="AV432" s="13" t="s">
        <v>88</v>
      </c>
      <c r="AW432" s="13" t="s">
        <v>34</v>
      </c>
      <c r="AX432" s="13" t="s">
        <v>79</v>
      </c>
      <c r="AY432" s="243" t="s">
        <v>153</v>
      </c>
    </row>
    <row r="433" spans="1:51" s="13" customFormat="1" ht="12">
      <c r="A433" s="13"/>
      <c r="B433" s="232"/>
      <c r="C433" s="233"/>
      <c r="D433" s="234" t="s">
        <v>163</v>
      </c>
      <c r="E433" s="235" t="s">
        <v>1</v>
      </c>
      <c r="F433" s="236" t="s">
        <v>839</v>
      </c>
      <c r="G433" s="233"/>
      <c r="H433" s="237">
        <v>41.96</v>
      </c>
      <c r="I433" s="238"/>
      <c r="J433" s="233"/>
      <c r="K433" s="233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163</v>
      </c>
      <c r="AU433" s="243" t="s">
        <v>88</v>
      </c>
      <c r="AV433" s="13" t="s">
        <v>88</v>
      </c>
      <c r="AW433" s="13" t="s">
        <v>34</v>
      </c>
      <c r="AX433" s="13" t="s">
        <v>79</v>
      </c>
      <c r="AY433" s="243" t="s">
        <v>153</v>
      </c>
    </row>
    <row r="434" spans="1:51" s="14" customFormat="1" ht="12">
      <c r="A434" s="14"/>
      <c r="B434" s="255"/>
      <c r="C434" s="256"/>
      <c r="D434" s="234" t="s">
        <v>163</v>
      </c>
      <c r="E434" s="257" t="s">
        <v>1</v>
      </c>
      <c r="F434" s="258" t="s">
        <v>219</v>
      </c>
      <c r="G434" s="256"/>
      <c r="H434" s="259">
        <v>94.13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5" t="s">
        <v>163</v>
      </c>
      <c r="AU434" s="265" t="s">
        <v>88</v>
      </c>
      <c r="AV434" s="14" t="s">
        <v>161</v>
      </c>
      <c r="AW434" s="14" t="s">
        <v>34</v>
      </c>
      <c r="AX434" s="14" t="s">
        <v>86</v>
      </c>
      <c r="AY434" s="265" t="s">
        <v>153</v>
      </c>
    </row>
    <row r="435" spans="1:65" s="2" customFormat="1" ht="16.5" customHeight="1">
      <c r="A435" s="37"/>
      <c r="B435" s="38"/>
      <c r="C435" s="244" t="s">
        <v>840</v>
      </c>
      <c r="D435" s="244" t="s">
        <v>178</v>
      </c>
      <c r="E435" s="245" t="s">
        <v>841</v>
      </c>
      <c r="F435" s="246" t="s">
        <v>842</v>
      </c>
      <c r="G435" s="247" t="s">
        <v>160</v>
      </c>
      <c r="H435" s="248">
        <v>94.13</v>
      </c>
      <c r="I435" s="249"/>
      <c r="J435" s="250">
        <f>ROUND(I435*H435,2)</f>
        <v>0</v>
      </c>
      <c r="K435" s="251"/>
      <c r="L435" s="252"/>
      <c r="M435" s="253" t="s">
        <v>1</v>
      </c>
      <c r="N435" s="254" t="s">
        <v>44</v>
      </c>
      <c r="O435" s="90"/>
      <c r="P435" s="228">
        <f>O435*H435</f>
        <v>0</v>
      </c>
      <c r="Q435" s="228">
        <v>0.0118</v>
      </c>
      <c r="R435" s="228">
        <f>Q435*H435</f>
        <v>1.1107339999999999</v>
      </c>
      <c r="S435" s="228">
        <v>0</v>
      </c>
      <c r="T435" s="229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0" t="s">
        <v>405</v>
      </c>
      <c r="AT435" s="230" t="s">
        <v>178</v>
      </c>
      <c r="AU435" s="230" t="s">
        <v>88</v>
      </c>
      <c r="AY435" s="16" t="s">
        <v>153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6" t="s">
        <v>86</v>
      </c>
      <c r="BK435" s="231">
        <f>ROUND(I435*H435,2)</f>
        <v>0</v>
      </c>
      <c r="BL435" s="16" t="s">
        <v>332</v>
      </c>
      <c r="BM435" s="230" t="s">
        <v>843</v>
      </c>
    </row>
    <row r="436" spans="1:65" s="2" customFormat="1" ht="24.15" customHeight="1">
      <c r="A436" s="37"/>
      <c r="B436" s="38"/>
      <c r="C436" s="218" t="s">
        <v>844</v>
      </c>
      <c r="D436" s="218" t="s">
        <v>157</v>
      </c>
      <c r="E436" s="219" t="s">
        <v>845</v>
      </c>
      <c r="F436" s="220" t="s">
        <v>846</v>
      </c>
      <c r="G436" s="221" t="s">
        <v>195</v>
      </c>
      <c r="H436" s="222">
        <v>58.39</v>
      </c>
      <c r="I436" s="223"/>
      <c r="J436" s="224">
        <f>ROUND(I436*H436,2)</f>
        <v>0</v>
      </c>
      <c r="K436" s="225"/>
      <c r="L436" s="43"/>
      <c r="M436" s="226" t="s">
        <v>1</v>
      </c>
      <c r="N436" s="227" t="s">
        <v>44</v>
      </c>
      <c r="O436" s="90"/>
      <c r="P436" s="228">
        <f>O436*H436</f>
        <v>0</v>
      </c>
      <c r="Q436" s="228">
        <v>0.00018</v>
      </c>
      <c r="R436" s="228">
        <f>Q436*H436</f>
        <v>0.0105102</v>
      </c>
      <c r="S436" s="228">
        <v>0</v>
      </c>
      <c r="T436" s="229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0" t="s">
        <v>332</v>
      </c>
      <c r="AT436" s="230" t="s">
        <v>157</v>
      </c>
      <c r="AU436" s="230" t="s">
        <v>88</v>
      </c>
      <c r="AY436" s="16" t="s">
        <v>153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6" t="s">
        <v>86</v>
      </c>
      <c r="BK436" s="231">
        <f>ROUND(I436*H436,2)</f>
        <v>0</v>
      </c>
      <c r="BL436" s="16" t="s">
        <v>332</v>
      </c>
      <c r="BM436" s="230" t="s">
        <v>847</v>
      </c>
    </row>
    <row r="437" spans="1:51" s="13" customFormat="1" ht="12">
      <c r="A437" s="13"/>
      <c r="B437" s="232"/>
      <c r="C437" s="233"/>
      <c r="D437" s="234" t="s">
        <v>163</v>
      </c>
      <c r="E437" s="235" t="s">
        <v>1</v>
      </c>
      <c r="F437" s="236" t="s">
        <v>848</v>
      </c>
      <c r="G437" s="233"/>
      <c r="H437" s="237">
        <v>30.93</v>
      </c>
      <c r="I437" s="238"/>
      <c r="J437" s="233"/>
      <c r="K437" s="233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163</v>
      </c>
      <c r="AU437" s="243" t="s">
        <v>88</v>
      </c>
      <c r="AV437" s="13" t="s">
        <v>88</v>
      </c>
      <c r="AW437" s="13" t="s">
        <v>34</v>
      </c>
      <c r="AX437" s="13" t="s">
        <v>79</v>
      </c>
      <c r="AY437" s="243" t="s">
        <v>153</v>
      </c>
    </row>
    <row r="438" spans="1:51" s="13" customFormat="1" ht="12">
      <c r="A438" s="13"/>
      <c r="B438" s="232"/>
      <c r="C438" s="233"/>
      <c r="D438" s="234" t="s">
        <v>163</v>
      </c>
      <c r="E438" s="235" t="s">
        <v>1</v>
      </c>
      <c r="F438" s="236" t="s">
        <v>849</v>
      </c>
      <c r="G438" s="233"/>
      <c r="H438" s="237">
        <v>6.48</v>
      </c>
      <c r="I438" s="238"/>
      <c r="J438" s="233"/>
      <c r="K438" s="233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163</v>
      </c>
      <c r="AU438" s="243" t="s">
        <v>88</v>
      </c>
      <c r="AV438" s="13" t="s">
        <v>88</v>
      </c>
      <c r="AW438" s="13" t="s">
        <v>34</v>
      </c>
      <c r="AX438" s="13" t="s">
        <v>79</v>
      </c>
      <c r="AY438" s="243" t="s">
        <v>153</v>
      </c>
    </row>
    <row r="439" spans="1:51" s="13" customFormat="1" ht="12">
      <c r="A439" s="13"/>
      <c r="B439" s="232"/>
      <c r="C439" s="233"/>
      <c r="D439" s="234" t="s">
        <v>163</v>
      </c>
      <c r="E439" s="235" t="s">
        <v>1</v>
      </c>
      <c r="F439" s="236" t="s">
        <v>850</v>
      </c>
      <c r="G439" s="233"/>
      <c r="H439" s="237">
        <v>20.98</v>
      </c>
      <c r="I439" s="238"/>
      <c r="J439" s="233"/>
      <c r="K439" s="233"/>
      <c r="L439" s="239"/>
      <c r="M439" s="240"/>
      <c r="N439" s="241"/>
      <c r="O439" s="241"/>
      <c r="P439" s="241"/>
      <c r="Q439" s="241"/>
      <c r="R439" s="241"/>
      <c r="S439" s="241"/>
      <c r="T439" s="24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3" t="s">
        <v>163</v>
      </c>
      <c r="AU439" s="243" t="s">
        <v>88</v>
      </c>
      <c r="AV439" s="13" t="s">
        <v>88</v>
      </c>
      <c r="AW439" s="13" t="s">
        <v>34</v>
      </c>
      <c r="AX439" s="13" t="s">
        <v>79</v>
      </c>
      <c r="AY439" s="243" t="s">
        <v>153</v>
      </c>
    </row>
    <row r="440" spans="1:51" s="14" customFormat="1" ht="12">
      <c r="A440" s="14"/>
      <c r="B440" s="255"/>
      <c r="C440" s="256"/>
      <c r="D440" s="234" t="s">
        <v>163</v>
      </c>
      <c r="E440" s="257" t="s">
        <v>1</v>
      </c>
      <c r="F440" s="258" t="s">
        <v>219</v>
      </c>
      <c r="G440" s="256"/>
      <c r="H440" s="259">
        <v>58.39</v>
      </c>
      <c r="I440" s="260"/>
      <c r="J440" s="256"/>
      <c r="K440" s="256"/>
      <c r="L440" s="261"/>
      <c r="M440" s="262"/>
      <c r="N440" s="263"/>
      <c r="O440" s="263"/>
      <c r="P440" s="263"/>
      <c r="Q440" s="263"/>
      <c r="R440" s="263"/>
      <c r="S440" s="263"/>
      <c r="T440" s="26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5" t="s">
        <v>163</v>
      </c>
      <c r="AU440" s="265" t="s">
        <v>88</v>
      </c>
      <c r="AV440" s="14" t="s">
        <v>161</v>
      </c>
      <c r="AW440" s="14" t="s">
        <v>34</v>
      </c>
      <c r="AX440" s="14" t="s">
        <v>86</v>
      </c>
      <c r="AY440" s="265" t="s">
        <v>153</v>
      </c>
    </row>
    <row r="441" spans="1:65" s="2" customFormat="1" ht="16.5" customHeight="1">
      <c r="A441" s="37"/>
      <c r="B441" s="38"/>
      <c r="C441" s="244" t="s">
        <v>851</v>
      </c>
      <c r="D441" s="244" t="s">
        <v>178</v>
      </c>
      <c r="E441" s="245" t="s">
        <v>852</v>
      </c>
      <c r="F441" s="246" t="s">
        <v>853</v>
      </c>
      <c r="G441" s="247" t="s">
        <v>195</v>
      </c>
      <c r="H441" s="248">
        <v>61.31</v>
      </c>
      <c r="I441" s="249"/>
      <c r="J441" s="250">
        <f>ROUND(I441*H441,2)</f>
        <v>0</v>
      </c>
      <c r="K441" s="251"/>
      <c r="L441" s="252"/>
      <c r="M441" s="253" t="s">
        <v>1</v>
      </c>
      <c r="N441" s="254" t="s">
        <v>44</v>
      </c>
      <c r="O441" s="90"/>
      <c r="P441" s="228">
        <f>O441*H441</f>
        <v>0</v>
      </c>
      <c r="Q441" s="228">
        <v>0.00012</v>
      </c>
      <c r="R441" s="228">
        <f>Q441*H441</f>
        <v>0.0073572</v>
      </c>
      <c r="S441" s="228">
        <v>0</v>
      </c>
      <c r="T441" s="229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0" t="s">
        <v>405</v>
      </c>
      <c r="AT441" s="230" t="s">
        <v>178</v>
      </c>
      <c r="AU441" s="230" t="s">
        <v>88</v>
      </c>
      <c r="AY441" s="16" t="s">
        <v>153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6" t="s">
        <v>86</v>
      </c>
      <c r="BK441" s="231">
        <f>ROUND(I441*H441,2)</f>
        <v>0</v>
      </c>
      <c r="BL441" s="16" t="s">
        <v>332</v>
      </c>
      <c r="BM441" s="230" t="s">
        <v>854</v>
      </c>
    </row>
    <row r="442" spans="1:65" s="2" customFormat="1" ht="24.15" customHeight="1">
      <c r="A442" s="37"/>
      <c r="B442" s="38"/>
      <c r="C442" s="218" t="s">
        <v>855</v>
      </c>
      <c r="D442" s="218" t="s">
        <v>157</v>
      </c>
      <c r="E442" s="219" t="s">
        <v>856</v>
      </c>
      <c r="F442" s="220" t="s">
        <v>857</v>
      </c>
      <c r="G442" s="221" t="s">
        <v>215</v>
      </c>
      <c r="H442" s="222">
        <v>1.976</v>
      </c>
      <c r="I442" s="223"/>
      <c r="J442" s="224">
        <f>ROUND(I442*H442,2)</f>
        <v>0</v>
      </c>
      <c r="K442" s="225"/>
      <c r="L442" s="43"/>
      <c r="M442" s="226" t="s">
        <v>1</v>
      </c>
      <c r="N442" s="227" t="s">
        <v>44</v>
      </c>
      <c r="O442" s="90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0" t="s">
        <v>332</v>
      </c>
      <c r="AT442" s="230" t="s">
        <v>157</v>
      </c>
      <c r="AU442" s="230" t="s">
        <v>88</v>
      </c>
      <c r="AY442" s="16" t="s">
        <v>153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6" t="s">
        <v>86</v>
      </c>
      <c r="BK442" s="231">
        <f>ROUND(I442*H442,2)</f>
        <v>0</v>
      </c>
      <c r="BL442" s="16" t="s">
        <v>332</v>
      </c>
      <c r="BM442" s="230" t="s">
        <v>858</v>
      </c>
    </row>
    <row r="443" spans="1:63" s="12" customFormat="1" ht="22.8" customHeight="1">
      <c r="A443" s="12"/>
      <c r="B443" s="202"/>
      <c r="C443" s="203"/>
      <c r="D443" s="204" t="s">
        <v>78</v>
      </c>
      <c r="E443" s="216" t="s">
        <v>859</v>
      </c>
      <c r="F443" s="216" t="s">
        <v>860</v>
      </c>
      <c r="G443" s="203"/>
      <c r="H443" s="203"/>
      <c r="I443" s="206"/>
      <c r="J443" s="217">
        <f>BK443</f>
        <v>0</v>
      </c>
      <c r="K443" s="203"/>
      <c r="L443" s="208"/>
      <c r="M443" s="209"/>
      <c r="N443" s="210"/>
      <c r="O443" s="210"/>
      <c r="P443" s="211">
        <f>SUM(P444:P446)</f>
        <v>0</v>
      </c>
      <c r="Q443" s="210"/>
      <c r="R443" s="211">
        <f>SUM(R444:R446)</f>
        <v>0.0105225</v>
      </c>
      <c r="S443" s="210"/>
      <c r="T443" s="212">
        <f>SUM(T444:T446)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13" t="s">
        <v>88</v>
      </c>
      <c r="AT443" s="214" t="s">
        <v>78</v>
      </c>
      <c r="AU443" s="214" t="s">
        <v>86</v>
      </c>
      <c r="AY443" s="213" t="s">
        <v>153</v>
      </c>
      <c r="BK443" s="215">
        <f>SUM(BK444:BK446)</f>
        <v>0</v>
      </c>
    </row>
    <row r="444" spans="1:65" s="2" customFormat="1" ht="24.15" customHeight="1">
      <c r="A444" s="37"/>
      <c r="B444" s="38"/>
      <c r="C444" s="218" t="s">
        <v>861</v>
      </c>
      <c r="D444" s="218" t="s">
        <v>157</v>
      </c>
      <c r="E444" s="219" t="s">
        <v>862</v>
      </c>
      <c r="F444" s="220" t="s">
        <v>863</v>
      </c>
      <c r="G444" s="221" t="s">
        <v>160</v>
      </c>
      <c r="H444" s="222">
        <v>45.75</v>
      </c>
      <c r="I444" s="223"/>
      <c r="J444" s="224">
        <f>ROUND(I444*H444,2)</f>
        <v>0</v>
      </c>
      <c r="K444" s="225"/>
      <c r="L444" s="43"/>
      <c r="M444" s="226" t="s">
        <v>1</v>
      </c>
      <c r="N444" s="227" t="s">
        <v>44</v>
      </c>
      <c r="O444" s="90"/>
      <c r="P444" s="228">
        <f>O444*H444</f>
        <v>0</v>
      </c>
      <c r="Q444" s="228">
        <v>0.00023</v>
      </c>
      <c r="R444" s="228">
        <f>Q444*H444</f>
        <v>0.0105225</v>
      </c>
      <c r="S444" s="228">
        <v>0</v>
      </c>
      <c r="T444" s="229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0" t="s">
        <v>332</v>
      </c>
      <c r="AT444" s="230" t="s">
        <v>157</v>
      </c>
      <c r="AU444" s="230" t="s">
        <v>88</v>
      </c>
      <c r="AY444" s="16" t="s">
        <v>153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16" t="s">
        <v>86</v>
      </c>
      <c r="BK444" s="231">
        <f>ROUND(I444*H444,2)</f>
        <v>0</v>
      </c>
      <c r="BL444" s="16" t="s">
        <v>332</v>
      </c>
      <c r="BM444" s="230" t="s">
        <v>864</v>
      </c>
    </row>
    <row r="445" spans="1:51" s="13" customFormat="1" ht="12">
      <c r="A445" s="13"/>
      <c r="B445" s="232"/>
      <c r="C445" s="233"/>
      <c r="D445" s="234" t="s">
        <v>163</v>
      </c>
      <c r="E445" s="235" t="s">
        <v>1</v>
      </c>
      <c r="F445" s="236" t="s">
        <v>865</v>
      </c>
      <c r="G445" s="233"/>
      <c r="H445" s="237">
        <v>45.75</v>
      </c>
      <c r="I445" s="238"/>
      <c r="J445" s="233"/>
      <c r="K445" s="233"/>
      <c r="L445" s="239"/>
      <c r="M445" s="240"/>
      <c r="N445" s="241"/>
      <c r="O445" s="241"/>
      <c r="P445" s="241"/>
      <c r="Q445" s="241"/>
      <c r="R445" s="241"/>
      <c r="S445" s="241"/>
      <c r="T445" s="24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3" t="s">
        <v>163</v>
      </c>
      <c r="AU445" s="243" t="s">
        <v>88</v>
      </c>
      <c r="AV445" s="13" t="s">
        <v>88</v>
      </c>
      <c r="AW445" s="13" t="s">
        <v>34</v>
      </c>
      <c r="AX445" s="13" t="s">
        <v>86</v>
      </c>
      <c r="AY445" s="243" t="s">
        <v>153</v>
      </c>
    </row>
    <row r="446" spans="1:65" s="2" customFormat="1" ht="16.5" customHeight="1">
      <c r="A446" s="37"/>
      <c r="B446" s="38"/>
      <c r="C446" s="218" t="s">
        <v>866</v>
      </c>
      <c r="D446" s="218" t="s">
        <v>157</v>
      </c>
      <c r="E446" s="219" t="s">
        <v>867</v>
      </c>
      <c r="F446" s="220" t="s">
        <v>868</v>
      </c>
      <c r="G446" s="221" t="s">
        <v>160</v>
      </c>
      <c r="H446" s="222">
        <v>18</v>
      </c>
      <c r="I446" s="223"/>
      <c r="J446" s="224">
        <f>ROUND(I446*H446,2)</f>
        <v>0</v>
      </c>
      <c r="K446" s="225"/>
      <c r="L446" s="43"/>
      <c r="M446" s="226" t="s">
        <v>1</v>
      </c>
      <c r="N446" s="227" t="s">
        <v>44</v>
      </c>
      <c r="O446" s="90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30" t="s">
        <v>332</v>
      </c>
      <c r="AT446" s="230" t="s">
        <v>157</v>
      </c>
      <c r="AU446" s="230" t="s">
        <v>88</v>
      </c>
      <c r="AY446" s="16" t="s">
        <v>153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6" t="s">
        <v>86</v>
      </c>
      <c r="BK446" s="231">
        <f>ROUND(I446*H446,2)</f>
        <v>0</v>
      </c>
      <c r="BL446" s="16" t="s">
        <v>332</v>
      </c>
      <c r="BM446" s="230" t="s">
        <v>869</v>
      </c>
    </row>
    <row r="447" spans="1:63" s="12" customFormat="1" ht="22.8" customHeight="1">
      <c r="A447" s="12"/>
      <c r="B447" s="202"/>
      <c r="C447" s="203"/>
      <c r="D447" s="204" t="s">
        <v>78</v>
      </c>
      <c r="E447" s="216" t="s">
        <v>870</v>
      </c>
      <c r="F447" s="216" t="s">
        <v>871</v>
      </c>
      <c r="G447" s="203"/>
      <c r="H447" s="203"/>
      <c r="I447" s="206"/>
      <c r="J447" s="217">
        <f>BK447</f>
        <v>0</v>
      </c>
      <c r="K447" s="203"/>
      <c r="L447" s="208"/>
      <c r="M447" s="209"/>
      <c r="N447" s="210"/>
      <c r="O447" s="210"/>
      <c r="P447" s="211">
        <f>SUM(P448:P470)</f>
        <v>0</v>
      </c>
      <c r="Q447" s="210"/>
      <c r="R447" s="211">
        <f>SUM(R448:R470)</f>
        <v>0.39109399</v>
      </c>
      <c r="S447" s="210"/>
      <c r="T447" s="212">
        <f>SUM(T448:T470)</f>
        <v>0.0274242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3" t="s">
        <v>88</v>
      </c>
      <c r="AT447" s="214" t="s">
        <v>78</v>
      </c>
      <c r="AU447" s="214" t="s">
        <v>86</v>
      </c>
      <c r="AY447" s="213" t="s">
        <v>153</v>
      </c>
      <c r="BK447" s="215">
        <f>SUM(BK448:BK470)</f>
        <v>0</v>
      </c>
    </row>
    <row r="448" spans="1:65" s="2" customFormat="1" ht="24.15" customHeight="1">
      <c r="A448" s="37"/>
      <c r="B448" s="38"/>
      <c r="C448" s="218" t="s">
        <v>872</v>
      </c>
      <c r="D448" s="218" t="s">
        <v>157</v>
      </c>
      <c r="E448" s="219" t="s">
        <v>873</v>
      </c>
      <c r="F448" s="220" t="s">
        <v>874</v>
      </c>
      <c r="G448" s="221" t="s">
        <v>160</v>
      </c>
      <c r="H448" s="222">
        <v>182.828</v>
      </c>
      <c r="I448" s="223"/>
      <c r="J448" s="224">
        <f>ROUND(I448*H448,2)</f>
        <v>0</v>
      </c>
      <c r="K448" s="225"/>
      <c r="L448" s="43"/>
      <c r="M448" s="226" t="s">
        <v>1</v>
      </c>
      <c r="N448" s="227" t="s">
        <v>44</v>
      </c>
      <c r="O448" s="90"/>
      <c r="P448" s="228">
        <f>O448*H448</f>
        <v>0</v>
      </c>
      <c r="Q448" s="228">
        <v>0</v>
      </c>
      <c r="R448" s="228">
        <f>Q448*H448</f>
        <v>0</v>
      </c>
      <c r="S448" s="228">
        <v>0.00015</v>
      </c>
      <c r="T448" s="229">
        <f>S448*H448</f>
        <v>0.0274242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30" t="s">
        <v>332</v>
      </c>
      <c r="AT448" s="230" t="s">
        <v>157</v>
      </c>
      <c r="AU448" s="230" t="s">
        <v>88</v>
      </c>
      <c r="AY448" s="16" t="s">
        <v>153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6" t="s">
        <v>86</v>
      </c>
      <c r="BK448" s="231">
        <f>ROUND(I448*H448,2)</f>
        <v>0</v>
      </c>
      <c r="BL448" s="16" t="s">
        <v>332</v>
      </c>
      <c r="BM448" s="230" t="s">
        <v>875</v>
      </c>
    </row>
    <row r="449" spans="1:51" s="13" customFormat="1" ht="12">
      <c r="A449" s="13"/>
      <c r="B449" s="232"/>
      <c r="C449" s="233"/>
      <c r="D449" s="234" t="s">
        <v>163</v>
      </c>
      <c r="E449" s="235" t="s">
        <v>1</v>
      </c>
      <c r="F449" s="236" t="s">
        <v>876</v>
      </c>
      <c r="G449" s="233"/>
      <c r="H449" s="237">
        <v>141.813</v>
      </c>
      <c r="I449" s="238"/>
      <c r="J449" s="233"/>
      <c r="K449" s="233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163</v>
      </c>
      <c r="AU449" s="243" t="s">
        <v>88</v>
      </c>
      <c r="AV449" s="13" t="s">
        <v>88</v>
      </c>
      <c r="AW449" s="13" t="s">
        <v>34</v>
      </c>
      <c r="AX449" s="13" t="s">
        <v>79</v>
      </c>
      <c r="AY449" s="243" t="s">
        <v>153</v>
      </c>
    </row>
    <row r="450" spans="1:51" s="13" customFormat="1" ht="12">
      <c r="A450" s="13"/>
      <c r="B450" s="232"/>
      <c r="C450" s="233"/>
      <c r="D450" s="234" t="s">
        <v>163</v>
      </c>
      <c r="E450" s="235" t="s">
        <v>1</v>
      </c>
      <c r="F450" s="236" t="s">
        <v>877</v>
      </c>
      <c r="G450" s="233"/>
      <c r="H450" s="237">
        <v>23.095</v>
      </c>
      <c r="I450" s="238"/>
      <c r="J450" s="233"/>
      <c r="K450" s="233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163</v>
      </c>
      <c r="AU450" s="243" t="s">
        <v>88</v>
      </c>
      <c r="AV450" s="13" t="s">
        <v>88</v>
      </c>
      <c r="AW450" s="13" t="s">
        <v>34</v>
      </c>
      <c r="AX450" s="13" t="s">
        <v>79</v>
      </c>
      <c r="AY450" s="243" t="s">
        <v>153</v>
      </c>
    </row>
    <row r="451" spans="1:51" s="13" customFormat="1" ht="12">
      <c r="A451" s="13"/>
      <c r="B451" s="232"/>
      <c r="C451" s="233"/>
      <c r="D451" s="234" t="s">
        <v>163</v>
      </c>
      <c r="E451" s="235" t="s">
        <v>1</v>
      </c>
      <c r="F451" s="236" t="s">
        <v>878</v>
      </c>
      <c r="G451" s="233"/>
      <c r="H451" s="237">
        <v>17.92</v>
      </c>
      <c r="I451" s="238"/>
      <c r="J451" s="233"/>
      <c r="K451" s="233"/>
      <c r="L451" s="239"/>
      <c r="M451" s="240"/>
      <c r="N451" s="241"/>
      <c r="O451" s="241"/>
      <c r="P451" s="241"/>
      <c r="Q451" s="241"/>
      <c r="R451" s="241"/>
      <c r="S451" s="241"/>
      <c r="T451" s="24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3" t="s">
        <v>163</v>
      </c>
      <c r="AU451" s="243" t="s">
        <v>88</v>
      </c>
      <c r="AV451" s="13" t="s">
        <v>88</v>
      </c>
      <c r="AW451" s="13" t="s">
        <v>34</v>
      </c>
      <c r="AX451" s="13" t="s">
        <v>79</v>
      </c>
      <c r="AY451" s="243" t="s">
        <v>153</v>
      </c>
    </row>
    <row r="452" spans="1:51" s="14" customFormat="1" ht="12">
      <c r="A452" s="14"/>
      <c r="B452" s="255"/>
      <c r="C452" s="256"/>
      <c r="D452" s="234" t="s">
        <v>163</v>
      </c>
      <c r="E452" s="257" t="s">
        <v>1</v>
      </c>
      <c r="F452" s="258" t="s">
        <v>219</v>
      </c>
      <c r="G452" s="256"/>
      <c r="H452" s="259">
        <v>182.82799999999997</v>
      </c>
      <c r="I452" s="260"/>
      <c r="J452" s="256"/>
      <c r="K452" s="256"/>
      <c r="L452" s="261"/>
      <c r="M452" s="262"/>
      <c r="N452" s="263"/>
      <c r="O452" s="263"/>
      <c r="P452" s="263"/>
      <c r="Q452" s="263"/>
      <c r="R452" s="263"/>
      <c r="S452" s="263"/>
      <c r="T452" s="26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5" t="s">
        <v>163</v>
      </c>
      <c r="AU452" s="265" t="s">
        <v>88</v>
      </c>
      <c r="AV452" s="14" t="s">
        <v>161</v>
      </c>
      <c r="AW452" s="14" t="s">
        <v>34</v>
      </c>
      <c r="AX452" s="14" t="s">
        <v>86</v>
      </c>
      <c r="AY452" s="265" t="s">
        <v>153</v>
      </c>
    </row>
    <row r="453" spans="1:65" s="2" customFormat="1" ht="24.15" customHeight="1">
      <c r="A453" s="37"/>
      <c r="B453" s="38"/>
      <c r="C453" s="218" t="s">
        <v>879</v>
      </c>
      <c r="D453" s="218" t="s">
        <v>157</v>
      </c>
      <c r="E453" s="219" t="s">
        <v>880</v>
      </c>
      <c r="F453" s="220" t="s">
        <v>881</v>
      </c>
      <c r="G453" s="221" t="s">
        <v>160</v>
      </c>
      <c r="H453" s="222">
        <v>648.151</v>
      </c>
      <c r="I453" s="223"/>
      <c r="J453" s="224">
        <f>ROUND(I453*H453,2)</f>
        <v>0</v>
      </c>
      <c r="K453" s="225"/>
      <c r="L453" s="43"/>
      <c r="M453" s="226" t="s">
        <v>1</v>
      </c>
      <c r="N453" s="227" t="s">
        <v>44</v>
      </c>
      <c r="O453" s="90"/>
      <c r="P453" s="228">
        <f>O453*H453</f>
        <v>0</v>
      </c>
      <c r="Q453" s="228">
        <v>0.0002</v>
      </c>
      <c r="R453" s="228">
        <f>Q453*H453</f>
        <v>0.1296302</v>
      </c>
      <c r="S453" s="228">
        <v>0</v>
      </c>
      <c r="T453" s="229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0" t="s">
        <v>332</v>
      </c>
      <c r="AT453" s="230" t="s">
        <v>157</v>
      </c>
      <c r="AU453" s="230" t="s">
        <v>88</v>
      </c>
      <c r="AY453" s="16" t="s">
        <v>153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6" t="s">
        <v>86</v>
      </c>
      <c r="BK453" s="231">
        <f>ROUND(I453*H453,2)</f>
        <v>0</v>
      </c>
      <c r="BL453" s="16" t="s">
        <v>332</v>
      </c>
      <c r="BM453" s="230" t="s">
        <v>882</v>
      </c>
    </row>
    <row r="454" spans="1:51" s="13" customFormat="1" ht="12">
      <c r="A454" s="13"/>
      <c r="B454" s="232"/>
      <c r="C454" s="233"/>
      <c r="D454" s="234" t="s">
        <v>163</v>
      </c>
      <c r="E454" s="235" t="s">
        <v>1</v>
      </c>
      <c r="F454" s="236" t="s">
        <v>883</v>
      </c>
      <c r="G454" s="233"/>
      <c r="H454" s="237">
        <v>648.151</v>
      </c>
      <c r="I454" s="238"/>
      <c r="J454" s="233"/>
      <c r="K454" s="233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163</v>
      </c>
      <c r="AU454" s="243" t="s">
        <v>88</v>
      </c>
      <c r="AV454" s="13" t="s">
        <v>88</v>
      </c>
      <c r="AW454" s="13" t="s">
        <v>34</v>
      </c>
      <c r="AX454" s="13" t="s">
        <v>86</v>
      </c>
      <c r="AY454" s="243" t="s">
        <v>153</v>
      </c>
    </row>
    <row r="455" spans="1:65" s="2" customFormat="1" ht="33" customHeight="1">
      <c r="A455" s="37"/>
      <c r="B455" s="38"/>
      <c r="C455" s="218" t="s">
        <v>884</v>
      </c>
      <c r="D455" s="218" t="s">
        <v>157</v>
      </c>
      <c r="E455" s="219" t="s">
        <v>885</v>
      </c>
      <c r="F455" s="220" t="s">
        <v>886</v>
      </c>
      <c r="G455" s="221" t="s">
        <v>160</v>
      </c>
      <c r="H455" s="222">
        <v>150</v>
      </c>
      <c r="I455" s="223"/>
      <c r="J455" s="224">
        <f>ROUND(I455*H455,2)</f>
        <v>0</v>
      </c>
      <c r="K455" s="225"/>
      <c r="L455" s="43"/>
      <c r="M455" s="226" t="s">
        <v>1</v>
      </c>
      <c r="N455" s="227" t="s">
        <v>44</v>
      </c>
      <c r="O455" s="90"/>
      <c r="P455" s="228">
        <f>O455*H455</f>
        <v>0</v>
      </c>
      <c r="Q455" s="228">
        <v>0.0002</v>
      </c>
      <c r="R455" s="228">
        <f>Q455*H455</f>
        <v>0.030000000000000002</v>
      </c>
      <c r="S455" s="228">
        <v>0</v>
      </c>
      <c r="T455" s="229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0" t="s">
        <v>332</v>
      </c>
      <c r="AT455" s="230" t="s">
        <v>157</v>
      </c>
      <c r="AU455" s="230" t="s">
        <v>88</v>
      </c>
      <c r="AY455" s="16" t="s">
        <v>153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6" t="s">
        <v>86</v>
      </c>
      <c r="BK455" s="231">
        <f>ROUND(I455*H455,2)</f>
        <v>0</v>
      </c>
      <c r="BL455" s="16" t="s">
        <v>332</v>
      </c>
      <c r="BM455" s="230" t="s">
        <v>887</v>
      </c>
    </row>
    <row r="456" spans="1:51" s="13" customFormat="1" ht="12">
      <c r="A456" s="13"/>
      <c r="B456" s="232"/>
      <c r="C456" s="233"/>
      <c r="D456" s="234" t="s">
        <v>163</v>
      </c>
      <c r="E456" s="235" t="s">
        <v>1</v>
      </c>
      <c r="F456" s="236" t="s">
        <v>236</v>
      </c>
      <c r="G456" s="233"/>
      <c r="H456" s="237">
        <v>150</v>
      </c>
      <c r="I456" s="238"/>
      <c r="J456" s="233"/>
      <c r="K456" s="233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163</v>
      </c>
      <c r="AU456" s="243" t="s">
        <v>88</v>
      </c>
      <c r="AV456" s="13" t="s">
        <v>88</v>
      </c>
      <c r="AW456" s="13" t="s">
        <v>34</v>
      </c>
      <c r="AX456" s="13" t="s">
        <v>86</v>
      </c>
      <c r="AY456" s="243" t="s">
        <v>153</v>
      </c>
    </row>
    <row r="457" spans="1:65" s="2" customFormat="1" ht="24.15" customHeight="1">
      <c r="A457" s="37"/>
      <c r="B457" s="38"/>
      <c r="C457" s="218" t="s">
        <v>888</v>
      </c>
      <c r="D457" s="218" t="s">
        <v>157</v>
      </c>
      <c r="E457" s="219" t="s">
        <v>889</v>
      </c>
      <c r="F457" s="220" t="s">
        <v>890</v>
      </c>
      <c r="G457" s="221" t="s">
        <v>160</v>
      </c>
      <c r="H457" s="222">
        <v>648.151</v>
      </c>
      <c r="I457" s="223"/>
      <c r="J457" s="224">
        <f>ROUND(I457*H457,2)</f>
        <v>0</v>
      </c>
      <c r="K457" s="225"/>
      <c r="L457" s="43"/>
      <c r="M457" s="226" t="s">
        <v>1</v>
      </c>
      <c r="N457" s="227" t="s">
        <v>44</v>
      </c>
      <c r="O457" s="90"/>
      <c r="P457" s="228">
        <f>O457*H457</f>
        <v>0</v>
      </c>
      <c r="Q457" s="228">
        <v>0.00029</v>
      </c>
      <c r="R457" s="228">
        <f>Q457*H457</f>
        <v>0.18796379</v>
      </c>
      <c r="S457" s="228">
        <v>0</v>
      </c>
      <c r="T457" s="229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30" t="s">
        <v>332</v>
      </c>
      <c r="AT457" s="230" t="s">
        <v>157</v>
      </c>
      <c r="AU457" s="230" t="s">
        <v>88</v>
      </c>
      <c r="AY457" s="16" t="s">
        <v>153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6" t="s">
        <v>86</v>
      </c>
      <c r="BK457" s="231">
        <f>ROUND(I457*H457,2)</f>
        <v>0</v>
      </c>
      <c r="BL457" s="16" t="s">
        <v>332</v>
      </c>
      <c r="BM457" s="230" t="s">
        <v>891</v>
      </c>
    </row>
    <row r="458" spans="1:51" s="13" customFormat="1" ht="12">
      <c r="A458" s="13"/>
      <c r="B458" s="232"/>
      <c r="C458" s="233"/>
      <c r="D458" s="234" t="s">
        <v>163</v>
      </c>
      <c r="E458" s="235" t="s">
        <v>1</v>
      </c>
      <c r="F458" s="236" t="s">
        <v>892</v>
      </c>
      <c r="G458" s="233"/>
      <c r="H458" s="237">
        <v>50.6</v>
      </c>
      <c r="I458" s="238"/>
      <c r="J458" s="233"/>
      <c r="K458" s="233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163</v>
      </c>
      <c r="AU458" s="243" t="s">
        <v>88</v>
      </c>
      <c r="AV458" s="13" t="s">
        <v>88</v>
      </c>
      <c r="AW458" s="13" t="s">
        <v>34</v>
      </c>
      <c r="AX458" s="13" t="s">
        <v>79</v>
      </c>
      <c r="AY458" s="243" t="s">
        <v>153</v>
      </c>
    </row>
    <row r="459" spans="1:51" s="13" customFormat="1" ht="12">
      <c r="A459" s="13"/>
      <c r="B459" s="232"/>
      <c r="C459" s="233"/>
      <c r="D459" s="234" t="s">
        <v>163</v>
      </c>
      <c r="E459" s="235" t="s">
        <v>1</v>
      </c>
      <c r="F459" s="236" t="s">
        <v>893</v>
      </c>
      <c r="G459" s="233"/>
      <c r="H459" s="237">
        <v>13.396</v>
      </c>
      <c r="I459" s="238"/>
      <c r="J459" s="233"/>
      <c r="K459" s="233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163</v>
      </c>
      <c r="AU459" s="243" t="s">
        <v>88</v>
      </c>
      <c r="AV459" s="13" t="s">
        <v>88</v>
      </c>
      <c r="AW459" s="13" t="s">
        <v>34</v>
      </c>
      <c r="AX459" s="13" t="s">
        <v>79</v>
      </c>
      <c r="AY459" s="243" t="s">
        <v>153</v>
      </c>
    </row>
    <row r="460" spans="1:51" s="13" customFormat="1" ht="12">
      <c r="A460" s="13"/>
      <c r="B460" s="232"/>
      <c r="C460" s="233"/>
      <c r="D460" s="234" t="s">
        <v>163</v>
      </c>
      <c r="E460" s="235" t="s">
        <v>1</v>
      </c>
      <c r="F460" s="236" t="s">
        <v>894</v>
      </c>
      <c r="G460" s="233"/>
      <c r="H460" s="237">
        <v>77.42</v>
      </c>
      <c r="I460" s="238"/>
      <c r="J460" s="233"/>
      <c r="K460" s="233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163</v>
      </c>
      <c r="AU460" s="243" t="s">
        <v>88</v>
      </c>
      <c r="AV460" s="13" t="s">
        <v>88</v>
      </c>
      <c r="AW460" s="13" t="s">
        <v>34</v>
      </c>
      <c r="AX460" s="13" t="s">
        <v>79</v>
      </c>
      <c r="AY460" s="243" t="s">
        <v>153</v>
      </c>
    </row>
    <row r="461" spans="1:51" s="13" customFormat="1" ht="12">
      <c r="A461" s="13"/>
      <c r="B461" s="232"/>
      <c r="C461" s="233"/>
      <c r="D461" s="234" t="s">
        <v>163</v>
      </c>
      <c r="E461" s="235" t="s">
        <v>1</v>
      </c>
      <c r="F461" s="236" t="s">
        <v>895</v>
      </c>
      <c r="G461" s="233"/>
      <c r="H461" s="237">
        <v>6.145</v>
      </c>
      <c r="I461" s="238"/>
      <c r="J461" s="233"/>
      <c r="K461" s="233"/>
      <c r="L461" s="239"/>
      <c r="M461" s="240"/>
      <c r="N461" s="241"/>
      <c r="O461" s="241"/>
      <c r="P461" s="241"/>
      <c r="Q461" s="241"/>
      <c r="R461" s="241"/>
      <c r="S461" s="241"/>
      <c r="T461" s="242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3" t="s">
        <v>163</v>
      </c>
      <c r="AU461" s="243" t="s">
        <v>88</v>
      </c>
      <c r="AV461" s="13" t="s">
        <v>88</v>
      </c>
      <c r="AW461" s="13" t="s">
        <v>34</v>
      </c>
      <c r="AX461" s="13" t="s">
        <v>79</v>
      </c>
      <c r="AY461" s="243" t="s">
        <v>153</v>
      </c>
    </row>
    <row r="462" spans="1:51" s="13" customFormat="1" ht="12">
      <c r="A462" s="13"/>
      <c r="B462" s="232"/>
      <c r="C462" s="233"/>
      <c r="D462" s="234" t="s">
        <v>163</v>
      </c>
      <c r="E462" s="235" t="s">
        <v>1</v>
      </c>
      <c r="F462" s="236" t="s">
        <v>896</v>
      </c>
      <c r="G462" s="233"/>
      <c r="H462" s="237">
        <v>20.247</v>
      </c>
      <c r="I462" s="238"/>
      <c r="J462" s="233"/>
      <c r="K462" s="233"/>
      <c r="L462" s="239"/>
      <c r="M462" s="240"/>
      <c r="N462" s="241"/>
      <c r="O462" s="241"/>
      <c r="P462" s="241"/>
      <c r="Q462" s="241"/>
      <c r="R462" s="241"/>
      <c r="S462" s="241"/>
      <c r="T462" s="24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3" t="s">
        <v>163</v>
      </c>
      <c r="AU462" s="243" t="s">
        <v>88</v>
      </c>
      <c r="AV462" s="13" t="s">
        <v>88</v>
      </c>
      <c r="AW462" s="13" t="s">
        <v>34</v>
      </c>
      <c r="AX462" s="13" t="s">
        <v>79</v>
      </c>
      <c r="AY462" s="243" t="s">
        <v>153</v>
      </c>
    </row>
    <row r="463" spans="1:51" s="13" customFormat="1" ht="12">
      <c r="A463" s="13"/>
      <c r="B463" s="232"/>
      <c r="C463" s="233"/>
      <c r="D463" s="234" t="s">
        <v>163</v>
      </c>
      <c r="E463" s="235" t="s">
        <v>1</v>
      </c>
      <c r="F463" s="236" t="s">
        <v>897</v>
      </c>
      <c r="G463" s="233"/>
      <c r="H463" s="237">
        <v>25.019</v>
      </c>
      <c r="I463" s="238"/>
      <c r="J463" s="233"/>
      <c r="K463" s="233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163</v>
      </c>
      <c r="AU463" s="243" t="s">
        <v>88</v>
      </c>
      <c r="AV463" s="13" t="s">
        <v>88</v>
      </c>
      <c r="AW463" s="13" t="s">
        <v>34</v>
      </c>
      <c r="AX463" s="13" t="s">
        <v>79</v>
      </c>
      <c r="AY463" s="243" t="s">
        <v>153</v>
      </c>
    </row>
    <row r="464" spans="1:51" s="13" customFormat="1" ht="12">
      <c r="A464" s="13"/>
      <c r="B464" s="232"/>
      <c r="C464" s="233"/>
      <c r="D464" s="234" t="s">
        <v>163</v>
      </c>
      <c r="E464" s="235" t="s">
        <v>1</v>
      </c>
      <c r="F464" s="236" t="s">
        <v>898</v>
      </c>
      <c r="G464" s="233"/>
      <c r="H464" s="237">
        <v>14.007</v>
      </c>
      <c r="I464" s="238"/>
      <c r="J464" s="233"/>
      <c r="K464" s="233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163</v>
      </c>
      <c r="AU464" s="243" t="s">
        <v>88</v>
      </c>
      <c r="AV464" s="13" t="s">
        <v>88</v>
      </c>
      <c r="AW464" s="13" t="s">
        <v>34</v>
      </c>
      <c r="AX464" s="13" t="s">
        <v>79</v>
      </c>
      <c r="AY464" s="243" t="s">
        <v>153</v>
      </c>
    </row>
    <row r="465" spans="1:51" s="13" customFormat="1" ht="12">
      <c r="A465" s="13"/>
      <c r="B465" s="232"/>
      <c r="C465" s="233"/>
      <c r="D465" s="234" t="s">
        <v>163</v>
      </c>
      <c r="E465" s="235" t="s">
        <v>1</v>
      </c>
      <c r="F465" s="236" t="s">
        <v>899</v>
      </c>
      <c r="G465" s="233"/>
      <c r="H465" s="237">
        <v>318.048</v>
      </c>
      <c r="I465" s="238"/>
      <c r="J465" s="233"/>
      <c r="K465" s="233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163</v>
      </c>
      <c r="AU465" s="243" t="s">
        <v>88</v>
      </c>
      <c r="AV465" s="13" t="s">
        <v>88</v>
      </c>
      <c r="AW465" s="13" t="s">
        <v>34</v>
      </c>
      <c r="AX465" s="13" t="s">
        <v>79</v>
      </c>
      <c r="AY465" s="243" t="s">
        <v>153</v>
      </c>
    </row>
    <row r="466" spans="1:51" s="13" customFormat="1" ht="12">
      <c r="A466" s="13"/>
      <c r="B466" s="232"/>
      <c r="C466" s="233"/>
      <c r="D466" s="234" t="s">
        <v>163</v>
      </c>
      <c r="E466" s="235" t="s">
        <v>1</v>
      </c>
      <c r="F466" s="236" t="s">
        <v>900</v>
      </c>
      <c r="G466" s="233"/>
      <c r="H466" s="237">
        <v>11.668</v>
      </c>
      <c r="I466" s="238"/>
      <c r="J466" s="233"/>
      <c r="K466" s="233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163</v>
      </c>
      <c r="AU466" s="243" t="s">
        <v>88</v>
      </c>
      <c r="AV466" s="13" t="s">
        <v>88</v>
      </c>
      <c r="AW466" s="13" t="s">
        <v>34</v>
      </c>
      <c r="AX466" s="13" t="s">
        <v>79</v>
      </c>
      <c r="AY466" s="243" t="s">
        <v>153</v>
      </c>
    </row>
    <row r="467" spans="1:51" s="13" customFormat="1" ht="12">
      <c r="A467" s="13"/>
      <c r="B467" s="232"/>
      <c r="C467" s="233"/>
      <c r="D467" s="234" t="s">
        <v>163</v>
      </c>
      <c r="E467" s="235" t="s">
        <v>1</v>
      </c>
      <c r="F467" s="236" t="s">
        <v>901</v>
      </c>
      <c r="G467" s="233"/>
      <c r="H467" s="237">
        <v>111.601</v>
      </c>
      <c r="I467" s="238"/>
      <c r="J467" s="233"/>
      <c r="K467" s="233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163</v>
      </c>
      <c r="AU467" s="243" t="s">
        <v>88</v>
      </c>
      <c r="AV467" s="13" t="s">
        <v>88</v>
      </c>
      <c r="AW467" s="13" t="s">
        <v>34</v>
      </c>
      <c r="AX467" s="13" t="s">
        <v>79</v>
      </c>
      <c r="AY467" s="243" t="s">
        <v>153</v>
      </c>
    </row>
    <row r="468" spans="1:51" s="14" customFormat="1" ht="12">
      <c r="A468" s="14"/>
      <c r="B468" s="255"/>
      <c r="C468" s="256"/>
      <c r="D468" s="234" t="s">
        <v>163</v>
      </c>
      <c r="E468" s="257" t="s">
        <v>1</v>
      </c>
      <c r="F468" s="258" t="s">
        <v>219</v>
      </c>
      <c r="G468" s="256"/>
      <c r="H468" s="259">
        <v>648.151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5" t="s">
        <v>163</v>
      </c>
      <c r="AU468" s="265" t="s">
        <v>88</v>
      </c>
      <c r="AV468" s="14" t="s">
        <v>161</v>
      </c>
      <c r="AW468" s="14" t="s">
        <v>34</v>
      </c>
      <c r="AX468" s="14" t="s">
        <v>86</v>
      </c>
      <c r="AY468" s="265" t="s">
        <v>153</v>
      </c>
    </row>
    <row r="469" spans="1:65" s="2" customFormat="1" ht="24.15" customHeight="1">
      <c r="A469" s="37"/>
      <c r="B469" s="38"/>
      <c r="C469" s="218" t="s">
        <v>902</v>
      </c>
      <c r="D469" s="218" t="s">
        <v>157</v>
      </c>
      <c r="E469" s="219" t="s">
        <v>903</v>
      </c>
      <c r="F469" s="220" t="s">
        <v>904</v>
      </c>
      <c r="G469" s="221" t="s">
        <v>160</v>
      </c>
      <c r="H469" s="222">
        <v>150</v>
      </c>
      <c r="I469" s="223"/>
      <c r="J469" s="224">
        <f>ROUND(I469*H469,2)</f>
        <v>0</v>
      </c>
      <c r="K469" s="225"/>
      <c r="L469" s="43"/>
      <c r="M469" s="226" t="s">
        <v>1</v>
      </c>
      <c r="N469" s="227" t="s">
        <v>44</v>
      </c>
      <c r="O469" s="90"/>
      <c r="P469" s="228">
        <f>O469*H469</f>
        <v>0</v>
      </c>
      <c r="Q469" s="228">
        <v>0.00029</v>
      </c>
      <c r="R469" s="228">
        <f>Q469*H469</f>
        <v>0.0435</v>
      </c>
      <c r="S469" s="228">
        <v>0</v>
      </c>
      <c r="T469" s="229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0" t="s">
        <v>332</v>
      </c>
      <c r="AT469" s="230" t="s">
        <v>157</v>
      </c>
      <c r="AU469" s="230" t="s">
        <v>88</v>
      </c>
      <c r="AY469" s="16" t="s">
        <v>153</v>
      </c>
      <c r="BE469" s="231">
        <f>IF(N469="základní",J469,0)</f>
        <v>0</v>
      </c>
      <c r="BF469" s="231">
        <f>IF(N469="snížená",J469,0)</f>
        <v>0</v>
      </c>
      <c r="BG469" s="231">
        <f>IF(N469="zákl. přenesená",J469,0)</f>
        <v>0</v>
      </c>
      <c r="BH469" s="231">
        <f>IF(N469="sníž. přenesená",J469,0)</f>
        <v>0</v>
      </c>
      <c r="BI469" s="231">
        <f>IF(N469="nulová",J469,0)</f>
        <v>0</v>
      </c>
      <c r="BJ469" s="16" t="s">
        <v>86</v>
      </c>
      <c r="BK469" s="231">
        <f>ROUND(I469*H469,2)</f>
        <v>0</v>
      </c>
      <c r="BL469" s="16" t="s">
        <v>332</v>
      </c>
      <c r="BM469" s="230" t="s">
        <v>905</v>
      </c>
    </row>
    <row r="470" spans="1:51" s="13" customFormat="1" ht="12">
      <c r="A470" s="13"/>
      <c r="B470" s="232"/>
      <c r="C470" s="233"/>
      <c r="D470" s="234" t="s">
        <v>163</v>
      </c>
      <c r="E470" s="235" t="s">
        <v>1</v>
      </c>
      <c r="F470" s="236" t="s">
        <v>906</v>
      </c>
      <c r="G470" s="233"/>
      <c r="H470" s="237">
        <v>150</v>
      </c>
      <c r="I470" s="238"/>
      <c r="J470" s="233"/>
      <c r="K470" s="233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163</v>
      </c>
      <c r="AU470" s="243" t="s">
        <v>88</v>
      </c>
      <c r="AV470" s="13" t="s">
        <v>88</v>
      </c>
      <c r="AW470" s="13" t="s">
        <v>34</v>
      </c>
      <c r="AX470" s="13" t="s">
        <v>86</v>
      </c>
      <c r="AY470" s="243" t="s">
        <v>153</v>
      </c>
    </row>
    <row r="471" spans="1:63" s="12" customFormat="1" ht="22.8" customHeight="1">
      <c r="A471" s="12"/>
      <c r="B471" s="202"/>
      <c r="C471" s="203"/>
      <c r="D471" s="204" t="s">
        <v>78</v>
      </c>
      <c r="E471" s="216" t="s">
        <v>907</v>
      </c>
      <c r="F471" s="216" t="s">
        <v>908</v>
      </c>
      <c r="G471" s="203"/>
      <c r="H471" s="203"/>
      <c r="I471" s="206"/>
      <c r="J471" s="217">
        <f>BK471</f>
        <v>0</v>
      </c>
      <c r="K471" s="203"/>
      <c r="L471" s="208"/>
      <c r="M471" s="209"/>
      <c r="N471" s="210"/>
      <c r="O471" s="210"/>
      <c r="P471" s="211">
        <f>SUM(P472:P494)</f>
        <v>0</v>
      </c>
      <c r="Q471" s="210"/>
      <c r="R471" s="211">
        <f>SUM(R472:R494)</f>
        <v>0.25883639999999997</v>
      </c>
      <c r="S471" s="210"/>
      <c r="T471" s="212">
        <f>SUM(T472:T494)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3" t="s">
        <v>88</v>
      </c>
      <c r="AT471" s="214" t="s">
        <v>78</v>
      </c>
      <c r="AU471" s="214" t="s">
        <v>86</v>
      </c>
      <c r="AY471" s="213" t="s">
        <v>153</v>
      </c>
      <c r="BK471" s="215">
        <f>SUM(BK472:BK494)</f>
        <v>0</v>
      </c>
    </row>
    <row r="472" spans="1:65" s="2" customFormat="1" ht="24.15" customHeight="1">
      <c r="A472" s="37"/>
      <c r="B472" s="38"/>
      <c r="C472" s="218" t="s">
        <v>909</v>
      </c>
      <c r="D472" s="218" t="s">
        <v>157</v>
      </c>
      <c r="E472" s="219" t="s">
        <v>910</v>
      </c>
      <c r="F472" s="220" t="s">
        <v>911</v>
      </c>
      <c r="G472" s="221" t="s">
        <v>222</v>
      </c>
      <c r="H472" s="222">
        <v>2</v>
      </c>
      <c r="I472" s="223"/>
      <c r="J472" s="224">
        <f>ROUND(I472*H472,2)</f>
        <v>0</v>
      </c>
      <c r="K472" s="225"/>
      <c r="L472" s="43"/>
      <c r="M472" s="226" t="s">
        <v>1</v>
      </c>
      <c r="N472" s="227" t="s">
        <v>44</v>
      </c>
      <c r="O472" s="90"/>
      <c r="P472" s="228">
        <f>O472*H472</f>
        <v>0</v>
      </c>
      <c r="Q472" s="228">
        <v>0</v>
      </c>
      <c r="R472" s="228">
        <f>Q472*H472</f>
        <v>0</v>
      </c>
      <c r="S472" s="228">
        <v>0</v>
      </c>
      <c r="T472" s="229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0" t="s">
        <v>332</v>
      </c>
      <c r="AT472" s="230" t="s">
        <v>157</v>
      </c>
      <c r="AU472" s="230" t="s">
        <v>88</v>
      </c>
      <c r="AY472" s="16" t="s">
        <v>153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16" t="s">
        <v>86</v>
      </c>
      <c r="BK472" s="231">
        <f>ROUND(I472*H472,2)</f>
        <v>0</v>
      </c>
      <c r="BL472" s="16" t="s">
        <v>332</v>
      </c>
      <c r="BM472" s="230" t="s">
        <v>912</v>
      </c>
    </row>
    <row r="473" spans="1:51" s="13" customFormat="1" ht="12">
      <c r="A473" s="13"/>
      <c r="B473" s="232"/>
      <c r="C473" s="233"/>
      <c r="D473" s="234" t="s">
        <v>163</v>
      </c>
      <c r="E473" s="235" t="s">
        <v>1</v>
      </c>
      <c r="F473" s="236" t="s">
        <v>913</v>
      </c>
      <c r="G473" s="233"/>
      <c r="H473" s="237">
        <v>2</v>
      </c>
      <c r="I473" s="238"/>
      <c r="J473" s="233"/>
      <c r="K473" s="233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163</v>
      </c>
      <c r="AU473" s="243" t="s">
        <v>88</v>
      </c>
      <c r="AV473" s="13" t="s">
        <v>88</v>
      </c>
      <c r="AW473" s="13" t="s">
        <v>34</v>
      </c>
      <c r="AX473" s="13" t="s">
        <v>86</v>
      </c>
      <c r="AY473" s="243" t="s">
        <v>153</v>
      </c>
    </row>
    <row r="474" spans="1:65" s="2" customFormat="1" ht="37.8" customHeight="1">
      <c r="A474" s="37"/>
      <c r="B474" s="38"/>
      <c r="C474" s="244" t="s">
        <v>914</v>
      </c>
      <c r="D474" s="244" t="s">
        <v>178</v>
      </c>
      <c r="E474" s="245" t="s">
        <v>915</v>
      </c>
      <c r="F474" s="246" t="s">
        <v>916</v>
      </c>
      <c r="G474" s="247" t="s">
        <v>160</v>
      </c>
      <c r="H474" s="248">
        <v>7.2</v>
      </c>
      <c r="I474" s="249"/>
      <c r="J474" s="250">
        <f>ROUND(I474*H474,2)</f>
        <v>0</v>
      </c>
      <c r="K474" s="251"/>
      <c r="L474" s="252"/>
      <c r="M474" s="253" t="s">
        <v>1</v>
      </c>
      <c r="N474" s="254" t="s">
        <v>44</v>
      </c>
      <c r="O474" s="90"/>
      <c r="P474" s="228">
        <f>O474*H474</f>
        <v>0</v>
      </c>
      <c r="Q474" s="228">
        <v>0.0072</v>
      </c>
      <c r="R474" s="228">
        <f>Q474*H474</f>
        <v>0.05184</v>
      </c>
      <c r="S474" s="228">
        <v>0</v>
      </c>
      <c r="T474" s="229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30" t="s">
        <v>405</v>
      </c>
      <c r="AT474" s="230" t="s">
        <v>178</v>
      </c>
      <c r="AU474" s="230" t="s">
        <v>88</v>
      </c>
      <c r="AY474" s="16" t="s">
        <v>153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6" t="s">
        <v>86</v>
      </c>
      <c r="BK474" s="231">
        <f>ROUND(I474*H474,2)</f>
        <v>0</v>
      </c>
      <c r="BL474" s="16" t="s">
        <v>332</v>
      </c>
      <c r="BM474" s="230" t="s">
        <v>917</v>
      </c>
    </row>
    <row r="475" spans="1:47" s="2" customFormat="1" ht="12">
      <c r="A475" s="37"/>
      <c r="B475" s="38"/>
      <c r="C475" s="39"/>
      <c r="D475" s="234" t="s">
        <v>434</v>
      </c>
      <c r="E475" s="39"/>
      <c r="F475" s="266" t="s">
        <v>918</v>
      </c>
      <c r="G475" s="39"/>
      <c r="H475" s="39"/>
      <c r="I475" s="267"/>
      <c r="J475" s="39"/>
      <c r="K475" s="39"/>
      <c r="L475" s="43"/>
      <c r="M475" s="268"/>
      <c r="N475" s="269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434</v>
      </c>
      <c r="AU475" s="16" t="s">
        <v>88</v>
      </c>
    </row>
    <row r="476" spans="1:51" s="13" customFormat="1" ht="12">
      <c r="A476" s="13"/>
      <c r="B476" s="232"/>
      <c r="C476" s="233"/>
      <c r="D476" s="234" t="s">
        <v>163</v>
      </c>
      <c r="E476" s="233"/>
      <c r="F476" s="236" t="s">
        <v>919</v>
      </c>
      <c r="G476" s="233"/>
      <c r="H476" s="237">
        <v>7.2</v>
      </c>
      <c r="I476" s="238"/>
      <c r="J476" s="233"/>
      <c r="K476" s="233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163</v>
      </c>
      <c r="AU476" s="243" t="s">
        <v>88</v>
      </c>
      <c r="AV476" s="13" t="s">
        <v>88</v>
      </c>
      <c r="AW476" s="13" t="s">
        <v>4</v>
      </c>
      <c r="AX476" s="13" t="s">
        <v>86</v>
      </c>
      <c r="AY476" s="243" t="s">
        <v>153</v>
      </c>
    </row>
    <row r="477" spans="1:65" s="2" customFormat="1" ht="24.15" customHeight="1">
      <c r="A477" s="37"/>
      <c r="B477" s="38"/>
      <c r="C477" s="218" t="s">
        <v>920</v>
      </c>
      <c r="D477" s="218" t="s">
        <v>157</v>
      </c>
      <c r="E477" s="219" t="s">
        <v>921</v>
      </c>
      <c r="F477" s="220" t="s">
        <v>922</v>
      </c>
      <c r="G477" s="221" t="s">
        <v>222</v>
      </c>
      <c r="H477" s="222">
        <v>3</v>
      </c>
      <c r="I477" s="223"/>
      <c r="J477" s="224">
        <f>ROUND(I477*H477,2)</f>
        <v>0</v>
      </c>
      <c r="K477" s="225"/>
      <c r="L477" s="43"/>
      <c r="M477" s="226" t="s">
        <v>1</v>
      </c>
      <c r="N477" s="227" t="s">
        <v>44</v>
      </c>
      <c r="O477" s="90"/>
      <c r="P477" s="228">
        <f>O477*H477</f>
        <v>0</v>
      </c>
      <c r="Q477" s="228">
        <v>0</v>
      </c>
      <c r="R477" s="228">
        <f>Q477*H477</f>
        <v>0</v>
      </c>
      <c r="S477" s="228">
        <v>0</v>
      </c>
      <c r="T477" s="229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0" t="s">
        <v>332</v>
      </c>
      <c r="AT477" s="230" t="s">
        <v>157</v>
      </c>
      <c r="AU477" s="230" t="s">
        <v>88</v>
      </c>
      <c r="AY477" s="16" t="s">
        <v>153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6" t="s">
        <v>86</v>
      </c>
      <c r="BK477" s="231">
        <f>ROUND(I477*H477,2)</f>
        <v>0</v>
      </c>
      <c r="BL477" s="16" t="s">
        <v>332</v>
      </c>
      <c r="BM477" s="230" t="s">
        <v>923</v>
      </c>
    </row>
    <row r="478" spans="1:51" s="13" customFormat="1" ht="12">
      <c r="A478" s="13"/>
      <c r="B478" s="232"/>
      <c r="C478" s="233"/>
      <c r="D478" s="234" t="s">
        <v>163</v>
      </c>
      <c r="E478" s="235" t="s">
        <v>1</v>
      </c>
      <c r="F478" s="236" t="s">
        <v>924</v>
      </c>
      <c r="G478" s="233"/>
      <c r="H478" s="237">
        <v>3</v>
      </c>
      <c r="I478" s="238"/>
      <c r="J478" s="233"/>
      <c r="K478" s="233"/>
      <c r="L478" s="239"/>
      <c r="M478" s="240"/>
      <c r="N478" s="241"/>
      <c r="O478" s="241"/>
      <c r="P478" s="241"/>
      <c r="Q478" s="241"/>
      <c r="R478" s="241"/>
      <c r="S478" s="241"/>
      <c r="T478" s="24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3" t="s">
        <v>163</v>
      </c>
      <c r="AU478" s="243" t="s">
        <v>88</v>
      </c>
      <c r="AV478" s="13" t="s">
        <v>88</v>
      </c>
      <c r="AW478" s="13" t="s">
        <v>34</v>
      </c>
      <c r="AX478" s="13" t="s">
        <v>86</v>
      </c>
      <c r="AY478" s="243" t="s">
        <v>153</v>
      </c>
    </row>
    <row r="479" spans="1:65" s="2" customFormat="1" ht="37.8" customHeight="1">
      <c r="A479" s="37"/>
      <c r="B479" s="38"/>
      <c r="C479" s="244" t="s">
        <v>925</v>
      </c>
      <c r="D479" s="244" t="s">
        <v>178</v>
      </c>
      <c r="E479" s="245" t="s">
        <v>926</v>
      </c>
      <c r="F479" s="246" t="s">
        <v>927</v>
      </c>
      <c r="G479" s="247" t="s">
        <v>160</v>
      </c>
      <c r="H479" s="248">
        <v>28.92</v>
      </c>
      <c r="I479" s="249"/>
      <c r="J479" s="250">
        <f>ROUND(I479*H479,2)</f>
        <v>0</v>
      </c>
      <c r="K479" s="251"/>
      <c r="L479" s="252"/>
      <c r="M479" s="253" t="s">
        <v>1</v>
      </c>
      <c r="N479" s="254" t="s">
        <v>44</v>
      </c>
      <c r="O479" s="90"/>
      <c r="P479" s="228">
        <f>O479*H479</f>
        <v>0</v>
      </c>
      <c r="Q479" s="228">
        <v>0.00417</v>
      </c>
      <c r="R479" s="228">
        <f>Q479*H479</f>
        <v>0.1205964</v>
      </c>
      <c r="S479" s="228">
        <v>0</v>
      </c>
      <c r="T479" s="229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30" t="s">
        <v>405</v>
      </c>
      <c r="AT479" s="230" t="s">
        <v>178</v>
      </c>
      <c r="AU479" s="230" t="s">
        <v>88</v>
      </c>
      <c r="AY479" s="16" t="s">
        <v>153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16" t="s">
        <v>86</v>
      </c>
      <c r="BK479" s="231">
        <f>ROUND(I479*H479,2)</f>
        <v>0</v>
      </c>
      <c r="BL479" s="16" t="s">
        <v>332</v>
      </c>
      <c r="BM479" s="230" t="s">
        <v>928</v>
      </c>
    </row>
    <row r="480" spans="1:47" s="2" customFormat="1" ht="12">
      <c r="A480" s="37"/>
      <c r="B480" s="38"/>
      <c r="C480" s="39"/>
      <c r="D480" s="234" t="s">
        <v>434</v>
      </c>
      <c r="E480" s="39"/>
      <c r="F480" s="266" t="s">
        <v>918</v>
      </c>
      <c r="G480" s="39"/>
      <c r="H480" s="39"/>
      <c r="I480" s="267"/>
      <c r="J480" s="39"/>
      <c r="K480" s="39"/>
      <c r="L480" s="43"/>
      <c r="M480" s="268"/>
      <c r="N480" s="269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434</v>
      </c>
      <c r="AU480" s="16" t="s">
        <v>88</v>
      </c>
    </row>
    <row r="481" spans="1:51" s="13" customFormat="1" ht="12">
      <c r="A481" s="13"/>
      <c r="B481" s="232"/>
      <c r="C481" s="233"/>
      <c r="D481" s="234" t="s">
        <v>163</v>
      </c>
      <c r="E481" s="235" t="s">
        <v>1</v>
      </c>
      <c r="F481" s="236" t="s">
        <v>929</v>
      </c>
      <c r="G481" s="233"/>
      <c r="H481" s="237">
        <v>28.92</v>
      </c>
      <c r="I481" s="238"/>
      <c r="J481" s="233"/>
      <c r="K481" s="233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163</v>
      </c>
      <c r="AU481" s="243" t="s">
        <v>88</v>
      </c>
      <c r="AV481" s="13" t="s">
        <v>88</v>
      </c>
      <c r="AW481" s="13" t="s">
        <v>34</v>
      </c>
      <c r="AX481" s="13" t="s">
        <v>86</v>
      </c>
      <c r="AY481" s="243" t="s">
        <v>153</v>
      </c>
    </row>
    <row r="482" spans="1:65" s="2" customFormat="1" ht="44.25" customHeight="1">
      <c r="A482" s="37"/>
      <c r="B482" s="38"/>
      <c r="C482" s="218" t="s">
        <v>930</v>
      </c>
      <c r="D482" s="218" t="s">
        <v>157</v>
      </c>
      <c r="E482" s="219" t="s">
        <v>931</v>
      </c>
      <c r="F482" s="220" t="s">
        <v>932</v>
      </c>
      <c r="G482" s="221" t="s">
        <v>222</v>
      </c>
      <c r="H482" s="222">
        <v>1</v>
      </c>
      <c r="I482" s="223"/>
      <c r="J482" s="224">
        <f>ROUND(I482*H482,2)</f>
        <v>0</v>
      </c>
      <c r="K482" s="225"/>
      <c r="L482" s="43"/>
      <c r="M482" s="226" t="s">
        <v>1</v>
      </c>
      <c r="N482" s="227" t="s">
        <v>44</v>
      </c>
      <c r="O482" s="90"/>
      <c r="P482" s="228">
        <f>O482*H482</f>
        <v>0</v>
      </c>
      <c r="Q482" s="228">
        <v>0</v>
      </c>
      <c r="R482" s="228">
        <f>Q482*H482</f>
        <v>0</v>
      </c>
      <c r="S482" s="228">
        <v>0</v>
      </c>
      <c r="T482" s="229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230" t="s">
        <v>332</v>
      </c>
      <c r="AT482" s="230" t="s">
        <v>157</v>
      </c>
      <c r="AU482" s="230" t="s">
        <v>88</v>
      </c>
      <c r="AY482" s="16" t="s">
        <v>153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6" t="s">
        <v>86</v>
      </c>
      <c r="BK482" s="231">
        <f>ROUND(I482*H482,2)</f>
        <v>0</v>
      </c>
      <c r="BL482" s="16" t="s">
        <v>332</v>
      </c>
      <c r="BM482" s="230" t="s">
        <v>933</v>
      </c>
    </row>
    <row r="483" spans="1:51" s="13" customFormat="1" ht="12">
      <c r="A483" s="13"/>
      <c r="B483" s="232"/>
      <c r="C483" s="233"/>
      <c r="D483" s="234" t="s">
        <v>163</v>
      </c>
      <c r="E483" s="235" t="s">
        <v>1</v>
      </c>
      <c r="F483" s="236" t="s">
        <v>934</v>
      </c>
      <c r="G483" s="233"/>
      <c r="H483" s="237">
        <v>1</v>
      </c>
      <c r="I483" s="238"/>
      <c r="J483" s="233"/>
      <c r="K483" s="233"/>
      <c r="L483" s="239"/>
      <c r="M483" s="240"/>
      <c r="N483" s="241"/>
      <c r="O483" s="241"/>
      <c r="P483" s="241"/>
      <c r="Q483" s="241"/>
      <c r="R483" s="241"/>
      <c r="S483" s="241"/>
      <c r="T483" s="24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3" t="s">
        <v>163</v>
      </c>
      <c r="AU483" s="243" t="s">
        <v>88</v>
      </c>
      <c r="AV483" s="13" t="s">
        <v>88</v>
      </c>
      <c r="AW483" s="13" t="s">
        <v>34</v>
      </c>
      <c r="AX483" s="13" t="s">
        <v>86</v>
      </c>
      <c r="AY483" s="243" t="s">
        <v>153</v>
      </c>
    </row>
    <row r="484" spans="1:65" s="2" customFormat="1" ht="24.15" customHeight="1">
      <c r="A484" s="37"/>
      <c r="B484" s="38"/>
      <c r="C484" s="244" t="s">
        <v>935</v>
      </c>
      <c r="D484" s="244" t="s">
        <v>178</v>
      </c>
      <c r="E484" s="245" t="s">
        <v>936</v>
      </c>
      <c r="F484" s="246" t="s">
        <v>937</v>
      </c>
      <c r="G484" s="247" t="s">
        <v>160</v>
      </c>
      <c r="H484" s="248">
        <v>5.4</v>
      </c>
      <c r="I484" s="249"/>
      <c r="J484" s="250">
        <f>ROUND(I484*H484,2)</f>
        <v>0</v>
      </c>
      <c r="K484" s="251"/>
      <c r="L484" s="252"/>
      <c r="M484" s="253" t="s">
        <v>1</v>
      </c>
      <c r="N484" s="254" t="s">
        <v>44</v>
      </c>
      <c r="O484" s="90"/>
      <c r="P484" s="228">
        <f>O484*H484</f>
        <v>0</v>
      </c>
      <c r="Q484" s="228">
        <v>0.001</v>
      </c>
      <c r="R484" s="228">
        <f>Q484*H484</f>
        <v>0.0054</v>
      </c>
      <c r="S484" s="228">
        <v>0</v>
      </c>
      <c r="T484" s="229">
        <f>S484*H484</f>
        <v>0</v>
      </c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R484" s="230" t="s">
        <v>405</v>
      </c>
      <c r="AT484" s="230" t="s">
        <v>178</v>
      </c>
      <c r="AU484" s="230" t="s">
        <v>88</v>
      </c>
      <c r="AY484" s="16" t="s">
        <v>153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6" t="s">
        <v>86</v>
      </c>
      <c r="BK484" s="231">
        <f>ROUND(I484*H484,2)</f>
        <v>0</v>
      </c>
      <c r="BL484" s="16" t="s">
        <v>332</v>
      </c>
      <c r="BM484" s="230" t="s">
        <v>938</v>
      </c>
    </row>
    <row r="485" spans="1:51" s="13" customFormat="1" ht="12">
      <c r="A485" s="13"/>
      <c r="B485" s="232"/>
      <c r="C485" s="233"/>
      <c r="D485" s="234" t="s">
        <v>163</v>
      </c>
      <c r="E485" s="235" t="s">
        <v>1</v>
      </c>
      <c r="F485" s="236" t="s">
        <v>939</v>
      </c>
      <c r="G485" s="233"/>
      <c r="H485" s="237">
        <v>5.4</v>
      </c>
      <c r="I485" s="238"/>
      <c r="J485" s="233"/>
      <c r="K485" s="233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163</v>
      </c>
      <c r="AU485" s="243" t="s">
        <v>88</v>
      </c>
      <c r="AV485" s="13" t="s">
        <v>88</v>
      </c>
      <c r="AW485" s="13" t="s">
        <v>34</v>
      </c>
      <c r="AX485" s="13" t="s">
        <v>86</v>
      </c>
      <c r="AY485" s="243" t="s">
        <v>153</v>
      </c>
    </row>
    <row r="486" spans="1:65" s="2" customFormat="1" ht="37.8" customHeight="1">
      <c r="A486" s="37"/>
      <c r="B486" s="38"/>
      <c r="C486" s="218" t="s">
        <v>940</v>
      </c>
      <c r="D486" s="218" t="s">
        <v>157</v>
      </c>
      <c r="E486" s="219" t="s">
        <v>941</v>
      </c>
      <c r="F486" s="220" t="s">
        <v>942</v>
      </c>
      <c r="G486" s="221" t="s">
        <v>222</v>
      </c>
      <c r="H486" s="222">
        <v>8</v>
      </c>
      <c r="I486" s="223"/>
      <c r="J486" s="224">
        <f>ROUND(I486*H486,2)</f>
        <v>0</v>
      </c>
      <c r="K486" s="225"/>
      <c r="L486" s="43"/>
      <c r="M486" s="226" t="s">
        <v>1</v>
      </c>
      <c r="N486" s="227" t="s">
        <v>44</v>
      </c>
      <c r="O486" s="90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30" t="s">
        <v>332</v>
      </c>
      <c r="AT486" s="230" t="s">
        <v>157</v>
      </c>
      <c r="AU486" s="230" t="s">
        <v>88</v>
      </c>
      <c r="AY486" s="16" t="s">
        <v>153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6" t="s">
        <v>86</v>
      </c>
      <c r="BK486" s="231">
        <f>ROUND(I486*H486,2)</f>
        <v>0</v>
      </c>
      <c r="BL486" s="16" t="s">
        <v>332</v>
      </c>
      <c r="BM486" s="230" t="s">
        <v>943</v>
      </c>
    </row>
    <row r="487" spans="1:51" s="13" customFormat="1" ht="12">
      <c r="A487" s="13"/>
      <c r="B487" s="232"/>
      <c r="C487" s="233"/>
      <c r="D487" s="234" t="s">
        <v>163</v>
      </c>
      <c r="E487" s="235" t="s">
        <v>1</v>
      </c>
      <c r="F487" s="236" t="s">
        <v>944</v>
      </c>
      <c r="G487" s="233"/>
      <c r="H487" s="237">
        <v>8</v>
      </c>
      <c r="I487" s="238"/>
      <c r="J487" s="233"/>
      <c r="K487" s="233"/>
      <c r="L487" s="239"/>
      <c r="M487" s="240"/>
      <c r="N487" s="241"/>
      <c r="O487" s="241"/>
      <c r="P487" s="241"/>
      <c r="Q487" s="241"/>
      <c r="R487" s="241"/>
      <c r="S487" s="241"/>
      <c r="T487" s="24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3" t="s">
        <v>163</v>
      </c>
      <c r="AU487" s="243" t="s">
        <v>88</v>
      </c>
      <c r="AV487" s="13" t="s">
        <v>88</v>
      </c>
      <c r="AW487" s="13" t="s">
        <v>34</v>
      </c>
      <c r="AX487" s="13" t="s">
        <v>86</v>
      </c>
      <c r="AY487" s="243" t="s">
        <v>153</v>
      </c>
    </row>
    <row r="488" spans="1:65" s="2" customFormat="1" ht="24.15" customHeight="1">
      <c r="A488" s="37"/>
      <c r="B488" s="38"/>
      <c r="C488" s="244" t="s">
        <v>945</v>
      </c>
      <c r="D488" s="244" t="s">
        <v>178</v>
      </c>
      <c r="E488" s="245" t="s">
        <v>946</v>
      </c>
      <c r="F488" s="246" t="s">
        <v>947</v>
      </c>
      <c r="G488" s="247" t="s">
        <v>160</v>
      </c>
      <c r="H488" s="248">
        <v>81</v>
      </c>
      <c r="I488" s="249"/>
      <c r="J488" s="250">
        <f>ROUND(I488*H488,2)</f>
        <v>0</v>
      </c>
      <c r="K488" s="251"/>
      <c r="L488" s="252"/>
      <c r="M488" s="253" t="s">
        <v>1</v>
      </c>
      <c r="N488" s="254" t="s">
        <v>44</v>
      </c>
      <c r="O488" s="90"/>
      <c r="P488" s="228">
        <f>O488*H488</f>
        <v>0</v>
      </c>
      <c r="Q488" s="228">
        <v>0.001</v>
      </c>
      <c r="R488" s="228">
        <f>Q488*H488</f>
        <v>0.081</v>
      </c>
      <c r="S488" s="228">
        <v>0</v>
      </c>
      <c r="T488" s="229">
        <f>S488*H488</f>
        <v>0</v>
      </c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R488" s="230" t="s">
        <v>405</v>
      </c>
      <c r="AT488" s="230" t="s">
        <v>178</v>
      </c>
      <c r="AU488" s="230" t="s">
        <v>88</v>
      </c>
      <c r="AY488" s="16" t="s">
        <v>153</v>
      </c>
      <c r="BE488" s="231">
        <f>IF(N488="základní",J488,0)</f>
        <v>0</v>
      </c>
      <c r="BF488" s="231">
        <f>IF(N488="snížená",J488,0)</f>
        <v>0</v>
      </c>
      <c r="BG488" s="231">
        <f>IF(N488="zákl. přenesená",J488,0)</f>
        <v>0</v>
      </c>
      <c r="BH488" s="231">
        <f>IF(N488="sníž. přenesená",J488,0)</f>
        <v>0</v>
      </c>
      <c r="BI488" s="231">
        <f>IF(N488="nulová",J488,0)</f>
        <v>0</v>
      </c>
      <c r="BJ488" s="16" t="s">
        <v>86</v>
      </c>
      <c r="BK488" s="231">
        <f>ROUND(I488*H488,2)</f>
        <v>0</v>
      </c>
      <c r="BL488" s="16" t="s">
        <v>332</v>
      </c>
      <c r="BM488" s="230" t="s">
        <v>948</v>
      </c>
    </row>
    <row r="489" spans="1:51" s="13" customFormat="1" ht="12">
      <c r="A489" s="13"/>
      <c r="B489" s="232"/>
      <c r="C489" s="233"/>
      <c r="D489" s="234" t="s">
        <v>163</v>
      </c>
      <c r="E489" s="235" t="s">
        <v>1</v>
      </c>
      <c r="F489" s="236" t="s">
        <v>949</v>
      </c>
      <c r="G489" s="233"/>
      <c r="H489" s="237">
        <v>16.2</v>
      </c>
      <c r="I489" s="238"/>
      <c r="J489" s="233"/>
      <c r="K489" s="233"/>
      <c r="L489" s="239"/>
      <c r="M489" s="240"/>
      <c r="N489" s="241"/>
      <c r="O489" s="241"/>
      <c r="P489" s="241"/>
      <c r="Q489" s="241"/>
      <c r="R489" s="241"/>
      <c r="S489" s="241"/>
      <c r="T489" s="242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3" t="s">
        <v>163</v>
      </c>
      <c r="AU489" s="243" t="s">
        <v>88</v>
      </c>
      <c r="AV489" s="13" t="s">
        <v>88</v>
      </c>
      <c r="AW489" s="13" t="s">
        <v>34</v>
      </c>
      <c r="AX489" s="13" t="s">
        <v>79</v>
      </c>
      <c r="AY489" s="243" t="s">
        <v>153</v>
      </c>
    </row>
    <row r="490" spans="1:51" s="13" customFormat="1" ht="12">
      <c r="A490" s="13"/>
      <c r="B490" s="232"/>
      <c r="C490" s="233"/>
      <c r="D490" s="234" t="s">
        <v>163</v>
      </c>
      <c r="E490" s="235" t="s">
        <v>1</v>
      </c>
      <c r="F490" s="236" t="s">
        <v>950</v>
      </c>
      <c r="G490" s="233"/>
      <c r="H490" s="237">
        <v>64.8</v>
      </c>
      <c r="I490" s="238"/>
      <c r="J490" s="233"/>
      <c r="K490" s="233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163</v>
      </c>
      <c r="AU490" s="243" t="s">
        <v>88</v>
      </c>
      <c r="AV490" s="13" t="s">
        <v>88</v>
      </c>
      <c r="AW490" s="13" t="s">
        <v>34</v>
      </c>
      <c r="AX490" s="13" t="s">
        <v>79</v>
      </c>
      <c r="AY490" s="243" t="s">
        <v>153</v>
      </c>
    </row>
    <row r="491" spans="1:51" s="14" customFormat="1" ht="12">
      <c r="A491" s="14"/>
      <c r="B491" s="255"/>
      <c r="C491" s="256"/>
      <c r="D491" s="234" t="s">
        <v>163</v>
      </c>
      <c r="E491" s="257" t="s">
        <v>1</v>
      </c>
      <c r="F491" s="258" t="s">
        <v>219</v>
      </c>
      <c r="G491" s="256"/>
      <c r="H491" s="259">
        <v>81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5" t="s">
        <v>163</v>
      </c>
      <c r="AU491" s="265" t="s">
        <v>88</v>
      </c>
      <c r="AV491" s="14" t="s">
        <v>161</v>
      </c>
      <c r="AW491" s="14" t="s">
        <v>34</v>
      </c>
      <c r="AX491" s="14" t="s">
        <v>86</v>
      </c>
      <c r="AY491" s="265" t="s">
        <v>153</v>
      </c>
    </row>
    <row r="492" spans="1:65" s="2" customFormat="1" ht="16.5" customHeight="1">
      <c r="A492" s="37"/>
      <c r="B492" s="38"/>
      <c r="C492" s="218" t="s">
        <v>951</v>
      </c>
      <c r="D492" s="218" t="s">
        <v>157</v>
      </c>
      <c r="E492" s="219" t="s">
        <v>952</v>
      </c>
      <c r="F492" s="220" t="s">
        <v>953</v>
      </c>
      <c r="G492" s="221" t="s">
        <v>160</v>
      </c>
      <c r="H492" s="222">
        <v>115.08</v>
      </c>
      <c r="I492" s="223"/>
      <c r="J492" s="224">
        <f>ROUND(I492*H492,2)</f>
        <v>0</v>
      </c>
      <c r="K492" s="225"/>
      <c r="L492" s="43"/>
      <c r="M492" s="226" t="s">
        <v>1</v>
      </c>
      <c r="N492" s="227" t="s">
        <v>44</v>
      </c>
      <c r="O492" s="90"/>
      <c r="P492" s="228">
        <f>O492*H492</f>
        <v>0</v>
      </c>
      <c r="Q492" s="228">
        <v>0</v>
      </c>
      <c r="R492" s="228">
        <f>Q492*H492</f>
        <v>0</v>
      </c>
      <c r="S492" s="228">
        <v>0</v>
      </c>
      <c r="T492" s="229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30" t="s">
        <v>332</v>
      </c>
      <c r="AT492" s="230" t="s">
        <v>157</v>
      </c>
      <c r="AU492" s="230" t="s">
        <v>88</v>
      </c>
      <c r="AY492" s="16" t="s">
        <v>153</v>
      </c>
      <c r="BE492" s="231">
        <f>IF(N492="základní",J492,0)</f>
        <v>0</v>
      </c>
      <c r="BF492" s="231">
        <f>IF(N492="snížená",J492,0)</f>
        <v>0</v>
      </c>
      <c r="BG492" s="231">
        <f>IF(N492="zákl. přenesená",J492,0)</f>
        <v>0</v>
      </c>
      <c r="BH492" s="231">
        <f>IF(N492="sníž. přenesená",J492,0)</f>
        <v>0</v>
      </c>
      <c r="BI492" s="231">
        <f>IF(N492="nulová",J492,0)</f>
        <v>0</v>
      </c>
      <c r="BJ492" s="16" t="s">
        <v>86</v>
      </c>
      <c r="BK492" s="231">
        <f>ROUND(I492*H492,2)</f>
        <v>0</v>
      </c>
      <c r="BL492" s="16" t="s">
        <v>332</v>
      </c>
      <c r="BM492" s="230" t="s">
        <v>954</v>
      </c>
    </row>
    <row r="493" spans="1:51" s="13" customFormat="1" ht="12">
      <c r="A493" s="13"/>
      <c r="B493" s="232"/>
      <c r="C493" s="233"/>
      <c r="D493" s="234" t="s">
        <v>163</v>
      </c>
      <c r="E493" s="235" t="s">
        <v>1</v>
      </c>
      <c r="F493" s="236" t="s">
        <v>955</v>
      </c>
      <c r="G493" s="233"/>
      <c r="H493" s="237">
        <v>115.08</v>
      </c>
      <c r="I493" s="238"/>
      <c r="J493" s="233"/>
      <c r="K493" s="233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163</v>
      </c>
      <c r="AU493" s="243" t="s">
        <v>88</v>
      </c>
      <c r="AV493" s="13" t="s">
        <v>88</v>
      </c>
      <c r="AW493" s="13" t="s">
        <v>34</v>
      </c>
      <c r="AX493" s="13" t="s">
        <v>86</v>
      </c>
      <c r="AY493" s="243" t="s">
        <v>153</v>
      </c>
    </row>
    <row r="494" spans="1:65" s="2" customFormat="1" ht="24.15" customHeight="1">
      <c r="A494" s="37"/>
      <c r="B494" s="38"/>
      <c r="C494" s="218" t="s">
        <v>956</v>
      </c>
      <c r="D494" s="218" t="s">
        <v>157</v>
      </c>
      <c r="E494" s="219" t="s">
        <v>957</v>
      </c>
      <c r="F494" s="220" t="s">
        <v>958</v>
      </c>
      <c r="G494" s="221" t="s">
        <v>215</v>
      </c>
      <c r="H494" s="222">
        <v>0.259</v>
      </c>
      <c r="I494" s="223"/>
      <c r="J494" s="224">
        <f>ROUND(I494*H494,2)</f>
        <v>0</v>
      </c>
      <c r="K494" s="225"/>
      <c r="L494" s="43"/>
      <c r="M494" s="226" t="s">
        <v>1</v>
      </c>
      <c r="N494" s="227" t="s">
        <v>44</v>
      </c>
      <c r="O494" s="90"/>
      <c r="P494" s="228">
        <f>O494*H494</f>
        <v>0</v>
      </c>
      <c r="Q494" s="228">
        <v>0</v>
      </c>
      <c r="R494" s="228">
        <f>Q494*H494</f>
        <v>0</v>
      </c>
      <c r="S494" s="228">
        <v>0</v>
      </c>
      <c r="T494" s="229">
        <f>S494*H494</f>
        <v>0</v>
      </c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R494" s="230" t="s">
        <v>332</v>
      </c>
      <c r="AT494" s="230" t="s">
        <v>157</v>
      </c>
      <c r="AU494" s="230" t="s">
        <v>88</v>
      </c>
      <c r="AY494" s="16" t="s">
        <v>153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6" t="s">
        <v>86</v>
      </c>
      <c r="BK494" s="231">
        <f>ROUND(I494*H494,2)</f>
        <v>0</v>
      </c>
      <c r="BL494" s="16" t="s">
        <v>332</v>
      </c>
      <c r="BM494" s="230" t="s">
        <v>959</v>
      </c>
    </row>
    <row r="495" spans="1:63" s="12" customFormat="1" ht="25.9" customHeight="1">
      <c r="A495" s="12"/>
      <c r="B495" s="202"/>
      <c r="C495" s="203"/>
      <c r="D495" s="204" t="s">
        <v>78</v>
      </c>
      <c r="E495" s="205" t="s">
        <v>960</v>
      </c>
      <c r="F495" s="205" t="s">
        <v>961</v>
      </c>
      <c r="G495" s="203"/>
      <c r="H495" s="203"/>
      <c r="I495" s="206"/>
      <c r="J495" s="207">
        <f>BK495</f>
        <v>0</v>
      </c>
      <c r="K495" s="203"/>
      <c r="L495" s="208"/>
      <c r="M495" s="209"/>
      <c r="N495" s="210"/>
      <c r="O495" s="210"/>
      <c r="P495" s="211">
        <f>P496</f>
        <v>0</v>
      </c>
      <c r="Q495" s="210"/>
      <c r="R495" s="211">
        <f>R496</f>
        <v>0</v>
      </c>
      <c r="S495" s="210"/>
      <c r="T495" s="212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3" t="s">
        <v>161</v>
      </c>
      <c r="AT495" s="214" t="s">
        <v>78</v>
      </c>
      <c r="AU495" s="214" t="s">
        <v>79</v>
      </c>
      <c r="AY495" s="213" t="s">
        <v>153</v>
      </c>
      <c r="BK495" s="215">
        <f>BK496</f>
        <v>0</v>
      </c>
    </row>
    <row r="496" spans="1:65" s="2" customFormat="1" ht="16.5" customHeight="1">
      <c r="A496" s="37"/>
      <c r="B496" s="38"/>
      <c r="C496" s="218" t="s">
        <v>962</v>
      </c>
      <c r="D496" s="218" t="s">
        <v>157</v>
      </c>
      <c r="E496" s="219" t="s">
        <v>963</v>
      </c>
      <c r="F496" s="220" t="s">
        <v>964</v>
      </c>
      <c r="G496" s="221" t="s">
        <v>965</v>
      </c>
      <c r="H496" s="222">
        <v>1</v>
      </c>
      <c r="I496" s="223"/>
      <c r="J496" s="224">
        <f>ROUND(I496*H496,2)</f>
        <v>0</v>
      </c>
      <c r="K496" s="225"/>
      <c r="L496" s="43"/>
      <c r="M496" s="270" t="s">
        <v>1</v>
      </c>
      <c r="N496" s="271" t="s">
        <v>44</v>
      </c>
      <c r="O496" s="272"/>
      <c r="P496" s="273">
        <f>O496*H496</f>
        <v>0</v>
      </c>
      <c r="Q496" s="273">
        <v>0</v>
      </c>
      <c r="R496" s="273">
        <f>Q496*H496</f>
        <v>0</v>
      </c>
      <c r="S496" s="273">
        <v>0</v>
      </c>
      <c r="T496" s="274">
        <f>S496*H496</f>
        <v>0</v>
      </c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R496" s="230" t="s">
        <v>966</v>
      </c>
      <c r="AT496" s="230" t="s">
        <v>157</v>
      </c>
      <c r="AU496" s="230" t="s">
        <v>86</v>
      </c>
      <c r="AY496" s="16" t="s">
        <v>153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16" t="s">
        <v>86</v>
      </c>
      <c r="BK496" s="231">
        <f>ROUND(I496*H496,2)</f>
        <v>0</v>
      </c>
      <c r="BL496" s="16" t="s">
        <v>966</v>
      </c>
      <c r="BM496" s="230" t="s">
        <v>967</v>
      </c>
    </row>
    <row r="497" spans="1:31" s="2" customFormat="1" ht="6.95" customHeight="1">
      <c r="A497" s="37"/>
      <c r="B497" s="65"/>
      <c r="C497" s="66"/>
      <c r="D497" s="66"/>
      <c r="E497" s="66"/>
      <c r="F497" s="66"/>
      <c r="G497" s="66"/>
      <c r="H497" s="66"/>
      <c r="I497" s="66"/>
      <c r="J497" s="66"/>
      <c r="K497" s="66"/>
      <c r="L497" s="43"/>
      <c r="M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</row>
  </sheetData>
  <sheetProtection password="CC35" sheet="1" objects="1" scenarios="1" formatColumns="0" formatRows="0" autoFilter="0"/>
  <autoFilter ref="C136:K496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968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Milan Dušek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ROUND((SUM(BE121:BE173)),2)</f>
        <v>0</v>
      </c>
      <c r="G33" s="37"/>
      <c r="H33" s="37"/>
      <c r="I33" s="154">
        <v>0.21</v>
      </c>
      <c r="J33" s="153">
        <f>ROUND(((SUM(BE121:BE173))*I33),2)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ROUND((SUM(BF121:BF173)),2)</f>
        <v>0</v>
      </c>
      <c r="G34" s="37"/>
      <c r="H34" s="37"/>
      <c r="I34" s="154">
        <v>0.15</v>
      </c>
      <c r="J34" s="153">
        <f>ROUND(((SUM(BF121:BF173))*I34),2)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ROUND((SUM(BG121:BG173)),2)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ROUND((SUM(BH121:BH173)),2)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ROUND((SUM(BI121:BI173)),2)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El. sil. - Elektro silnoproud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969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970</v>
      </c>
      <c r="E98" s="181"/>
      <c r="F98" s="181"/>
      <c r="G98" s="181"/>
      <c r="H98" s="181"/>
      <c r="I98" s="181"/>
      <c r="J98" s="182">
        <f>J126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971</v>
      </c>
      <c r="E99" s="181"/>
      <c r="F99" s="181"/>
      <c r="G99" s="181"/>
      <c r="H99" s="181"/>
      <c r="I99" s="181"/>
      <c r="J99" s="182">
        <f>J144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972</v>
      </c>
      <c r="E100" s="181"/>
      <c r="F100" s="181"/>
      <c r="G100" s="181"/>
      <c r="H100" s="181"/>
      <c r="I100" s="181"/>
      <c r="J100" s="182">
        <f>J159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973</v>
      </c>
      <c r="E101" s="181"/>
      <c r="F101" s="181"/>
      <c r="G101" s="181"/>
      <c r="H101" s="181"/>
      <c r="I101" s="181"/>
      <c r="J101" s="182">
        <f>J169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Stavební úprava a změna využití- modulární učebna IB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110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El. sil. - Elektro silnoproud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Areál Vysoké školy ekonomické v Praze</v>
      </c>
      <c r="G115" s="39"/>
      <c r="H115" s="39"/>
      <c r="I115" s="31" t="s">
        <v>22</v>
      </c>
      <c r="J115" s="78" t="str">
        <f>IF(J12="","",J12)</f>
        <v>21. 7. 2023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VŠE</v>
      </c>
      <c r="G117" s="39"/>
      <c r="H117" s="39"/>
      <c r="I117" s="31" t="s">
        <v>32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30</v>
      </c>
      <c r="D118" s="39"/>
      <c r="E118" s="39"/>
      <c r="F118" s="26" t="str">
        <f>IF(E18="","",E18)</f>
        <v>Vyplň údaj</v>
      </c>
      <c r="G118" s="39"/>
      <c r="H118" s="39"/>
      <c r="I118" s="31" t="s">
        <v>35</v>
      </c>
      <c r="J118" s="35" t="str">
        <f>E24</f>
        <v>Ing. Milan Dušek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139</v>
      </c>
      <c r="D120" s="193" t="s">
        <v>64</v>
      </c>
      <c r="E120" s="193" t="s">
        <v>60</v>
      </c>
      <c r="F120" s="193" t="s">
        <v>61</v>
      </c>
      <c r="G120" s="193" t="s">
        <v>140</v>
      </c>
      <c r="H120" s="193" t="s">
        <v>141</v>
      </c>
      <c r="I120" s="193" t="s">
        <v>142</v>
      </c>
      <c r="J120" s="194" t="s">
        <v>114</v>
      </c>
      <c r="K120" s="195" t="s">
        <v>143</v>
      </c>
      <c r="L120" s="196"/>
      <c r="M120" s="99" t="s">
        <v>1</v>
      </c>
      <c r="N120" s="100" t="s">
        <v>43</v>
      </c>
      <c r="O120" s="100" t="s">
        <v>144</v>
      </c>
      <c r="P120" s="100" t="s">
        <v>145</v>
      </c>
      <c r="Q120" s="100" t="s">
        <v>146</v>
      </c>
      <c r="R120" s="100" t="s">
        <v>147</v>
      </c>
      <c r="S120" s="100" t="s">
        <v>148</v>
      </c>
      <c r="T120" s="101" t="s">
        <v>149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150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P122+P126+P144+P159+P169</f>
        <v>0</v>
      </c>
      <c r="Q121" s="103"/>
      <c r="R121" s="199">
        <f>R122+R126+R144+R159+R169</f>
        <v>0</v>
      </c>
      <c r="S121" s="103"/>
      <c r="T121" s="200">
        <f>T122+T126+T144+T159+T169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78</v>
      </c>
      <c r="AU121" s="16" t="s">
        <v>116</v>
      </c>
      <c r="BK121" s="201">
        <f>BK122+BK126+BK144+BK159+BK169</f>
        <v>0</v>
      </c>
    </row>
    <row r="122" spans="1:63" s="12" customFormat="1" ht="25.9" customHeight="1">
      <c r="A122" s="12"/>
      <c r="B122" s="202"/>
      <c r="C122" s="203"/>
      <c r="D122" s="204" t="s">
        <v>78</v>
      </c>
      <c r="E122" s="205" t="s">
        <v>974</v>
      </c>
      <c r="F122" s="205" t="s">
        <v>975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SUM(P123:P125)</f>
        <v>0</v>
      </c>
      <c r="Q122" s="210"/>
      <c r="R122" s="211">
        <f>SUM(R123:R125)</f>
        <v>0</v>
      </c>
      <c r="S122" s="210"/>
      <c r="T122" s="212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86</v>
      </c>
      <c r="AT122" s="214" t="s">
        <v>78</v>
      </c>
      <c r="AU122" s="214" t="s">
        <v>79</v>
      </c>
      <c r="AY122" s="213" t="s">
        <v>153</v>
      </c>
      <c r="BK122" s="215">
        <f>SUM(BK123:BK125)</f>
        <v>0</v>
      </c>
    </row>
    <row r="123" spans="1:65" s="2" customFormat="1" ht="16.5" customHeight="1">
      <c r="A123" s="37"/>
      <c r="B123" s="38"/>
      <c r="C123" s="218" t="s">
        <v>86</v>
      </c>
      <c r="D123" s="218" t="s">
        <v>157</v>
      </c>
      <c r="E123" s="219" t="s">
        <v>976</v>
      </c>
      <c r="F123" s="220" t="s">
        <v>977</v>
      </c>
      <c r="G123" s="221" t="s">
        <v>645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332</v>
      </c>
      <c r="AT123" s="230" t="s">
        <v>157</v>
      </c>
      <c r="AU123" s="230" t="s">
        <v>86</v>
      </c>
      <c r="AY123" s="16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332</v>
      </c>
      <c r="BM123" s="230" t="s">
        <v>88</v>
      </c>
    </row>
    <row r="124" spans="1:65" s="2" customFormat="1" ht="16.5" customHeight="1">
      <c r="A124" s="37"/>
      <c r="B124" s="38"/>
      <c r="C124" s="218" t="s">
        <v>88</v>
      </c>
      <c r="D124" s="218" t="s">
        <v>157</v>
      </c>
      <c r="E124" s="219" t="s">
        <v>978</v>
      </c>
      <c r="F124" s="220" t="s">
        <v>979</v>
      </c>
      <c r="G124" s="221" t="s">
        <v>645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44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332</v>
      </c>
      <c r="AT124" s="230" t="s">
        <v>157</v>
      </c>
      <c r="AU124" s="230" t="s">
        <v>86</v>
      </c>
      <c r="AY124" s="16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332</v>
      </c>
      <c r="BM124" s="230" t="s">
        <v>161</v>
      </c>
    </row>
    <row r="125" spans="1:65" s="2" customFormat="1" ht="16.5" customHeight="1">
      <c r="A125" s="37"/>
      <c r="B125" s="38"/>
      <c r="C125" s="218" t="s">
        <v>262</v>
      </c>
      <c r="D125" s="218" t="s">
        <v>157</v>
      </c>
      <c r="E125" s="219" t="s">
        <v>980</v>
      </c>
      <c r="F125" s="220" t="s">
        <v>981</v>
      </c>
      <c r="G125" s="221" t="s">
        <v>645</v>
      </c>
      <c r="H125" s="222">
        <v>3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332</v>
      </c>
      <c r="AT125" s="230" t="s">
        <v>157</v>
      </c>
      <c r="AU125" s="230" t="s">
        <v>86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332</v>
      </c>
      <c r="BM125" s="230" t="s">
        <v>154</v>
      </c>
    </row>
    <row r="126" spans="1:63" s="12" customFormat="1" ht="25.9" customHeight="1">
      <c r="A126" s="12"/>
      <c r="B126" s="202"/>
      <c r="C126" s="203"/>
      <c r="D126" s="204" t="s">
        <v>78</v>
      </c>
      <c r="E126" s="205" t="s">
        <v>982</v>
      </c>
      <c r="F126" s="205" t="s">
        <v>983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SUM(P127:P143)</f>
        <v>0</v>
      </c>
      <c r="Q126" s="210"/>
      <c r="R126" s="211">
        <f>SUM(R127:R143)</f>
        <v>0</v>
      </c>
      <c r="S126" s="210"/>
      <c r="T126" s="212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86</v>
      </c>
      <c r="AT126" s="214" t="s">
        <v>78</v>
      </c>
      <c r="AU126" s="214" t="s">
        <v>79</v>
      </c>
      <c r="AY126" s="213" t="s">
        <v>153</v>
      </c>
      <c r="BK126" s="215">
        <f>SUM(BK127:BK143)</f>
        <v>0</v>
      </c>
    </row>
    <row r="127" spans="1:65" s="2" customFormat="1" ht="21.75" customHeight="1">
      <c r="A127" s="37"/>
      <c r="B127" s="38"/>
      <c r="C127" s="218" t="s">
        <v>161</v>
      </c>
      <c r="D127" s="218" t="s">
        <v>157</v>
      </c>
      <c r="E127" s="219" t="s">
        <v>984</v>
      </c>
      <c r="F127" s="220" t="s">
        <v>985</v>
      </c>
      <c r="G127" s="221" t="s">
        <v>195</v>
      </c>
      <c r="H127" s="222">
        <v>10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332</v>
      </c>
      <c r="AT127" s="230" t="s">
        <v>157</v>
      </c>
      <c r="AU127" s="230" t="s">
        <v>86</v>
      </c>
      <c r="AY127" s="16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332</v>
      </c>
      <c r="BM127" s="230" t="s">
        <v>181</v>
      </c>
    </row>
    <row r="128" spans="1:65" s="2" customFormat="1" ht="16.5" customHeight="1">
      <c r="A128" s="37"/>
      <c r="B128" s="38"/>
      <c r="C128" s="218" t="s">
        <v>271</v>
      </c>
      <c r="D128" s="218" t="s">
        <v>157</v>
      </c>
      <c r="E128" s="219" t="s">
        <v>986</v>
      </c>
      <c r="F128" s="220" t="s">
        <v>987</v>
      </c>
      <c r="G128" s="221" t="s">
        <v>195</v>
      </c>
      <c r="H128" s="222">
        <v>20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332</v>
      </c>
      <c r="AT128" s="230" t="s">
        <v>157</v>
      </c>
      <c r="AU128" s="230" t="s">
        <v>86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332</v>
      </c>
      <c r="BM128" s="230" t="s">
        <v>294</v>
      </c>
    </row>
    <row r="129" spans="1:65" s="2" customFormat="1" ht="16.5" customHeight="1">
      <c r="A129" s="37"/>
      <c r="B129" s="38"/>
      <c r="C129" s="218" t="s">
        <v>154</v>
      </c>
      <c r="D129" s="218" t="s">
        <v>157</v>
      </c>
      <c r="E129" s="219" t="s">
        <v>988</v>
      </c>
      <c r="F129" s="220" t="s">
        <v>989</v>
      </c>
      <c r="G129" s="221" t="s">
        <v>195</v>
      </c>
      <c r="H129" s="222">
        <v>15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332</v>
      </c>
      <c r="AT129" s="230" t="s">
        <v>157</v>
      </c>
      <c r="AU129" s="230" t="s">
        <v>86</v>
      </c>
      <c r="AY129" s="16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332</v>
      </c>
      <c r="BM129" s="230" t="s">
        <v>309</v>
      </c>
    </row>
    <row r="130" spans="1:65" s="2" customFormat="1" ht="16.5" customHeight="1">
      <c r="A130" s="37"/>
      <c r="B130" s="38"/>
      <c r="C130" s="218" t="s">
        <v>279</v>
      </c>
      <c r="D130" s="218" t="s">
        <v>157</v>
      </c>
      <c r="E130" s="219" t="s">
        <v>990</v>
      </c>
      <c r="F130" s="220" t="s">
        <v>991</v>
      </c>
      <c r="G130" s="221" t="s">
        <v>195</v>
      </c>
      <c r="H130" s="222">
        <v>2150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332</v>
      </c>
      <c r="AT130" s="230" t="s">
        <v>157</v>
      </c>
      <c r="AU130" s="230" t="s">
        <v>86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332</v>
      </c>
      <c r="BM130" s="230" t="s">
        <v>319</v>
      </c>
    </row>
    <row r="131" spans="1:65" s="2" customFormat="1" ht="16.5" customHeight="1">
      <c r="A131" s="37"/>
      <c r="B131" s="38"/>
      <c r="C131" s="218" t="s">
        <v>181</v>
      </c>
      <c r="D131" s="218" t="s">
        <v>157</v>
      </c>
      <c r="E131" s="219" t="s">
        <v>992</v>
      </c>
      <c r="F131" s="220" t="s">
        <v>993</v>
      </c>
      <c r="G131" s="221" t="s">
        <v>195</v>
      </c>
      <c r="H131" s="222">
        <v>3220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332</v>
      </c>
      <c r="AT131" s="230" t="s">
        <v>157</v>
      </c>
      <c r="AU131" s="230" t="s">
        <v>86</v>
      </c>
      <c r="AY131" s="16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332</v>
      </c>
      <c r="BM131" s="230" t="s">
        <v>332</v>
      </c>
    </row>
    <row r="132" spans="1:65" s="2" customFormat="1" ht="16.5" customHeight="1">
      <c r="A132" s="37"/>
      <c r="B132" s="38"/>
      <c r="C132" s="218" t="s">
        <v>228</v>
      </c>
      <c r="D132" s="218" t="s">
        <v>157</v>
      </c>
      <c r="E132" s="219" t="s">
        <v>994</v>
      </c>
      <c r="F132" s="220" t="s">
        <v>995</v>
      </c>
      <c r="G132" s="221" t="s">
        <v>195</v>
      </c>
      <c r="H132" s="222">
        <v>750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332</v>
      </c>
      <c r="AT132" s="230" t="s">
        <v>157</v>
      </c>
      <c r="AU132" s="230" t="s">
        <v>86</v>
      </c>
      <c r="AY132" s="16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332</v>
      </c>
      <c r="BM132" s="230" t="s">
        <v>364</v>
      </c>
    </row>
    <row r="133" spans="1:65" s="2" customFormat="1" ht="16.5" customHeight="1">
      <c r="A133" s="37"/>
      <c r="B133" s="38"/>
      <c r="C133" s="218" t="s">
        <v>294</v>
      </c>
      <c r="D133" s="218" t="s">
        <v>157</v>
      </c>
      <c r="E133" s="219" t="s">
        <v>996</v>
      </c>
      <c r="F133" s="220" t="s">
        <v>997</v>
      </c>
      <c r="G133" s="221" t="s">
        <v>195</v>
      </c>
      <c r="H133" s="222">
        <v>60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332</v>
      </c>
      <c r="AT133" s="230" t="s">
        <v>157</v>
      </c>
      <c r="AU133" s="230" t="s">
        <v>86</v>
      </c>
      <c r="AY133" s="16" t="s">
        <v>153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332</v>
      </c>
      <c r="BM133" s="230" t="s">
        <v>372</v>
      </c>
    </row>
    <row r="134" spans="1:65" s="2" customFormat="1" ht="16.5" customHeight="1">
      <c r="A134" s="37"/>
      <c r="B134" s="38"/>
      <c r="C134" s="218" t="s">
        <v>303</v>
      </c>
      <c r="D134" s="218" t="s">
        <v>157</v>
      </c>
      <c r="E134" s="219" t="s">
        <v>998</v>
      </c>
      <c r="F134" s="220" t="s">
        <v>999</v>
      </c>
      <c r="G134" s="221" t="s">
        <v>195</v>
      </c>
      <c r="H134" s="222">
        <v>40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332</v>
      </c>
      <c r="AT134" s="230" t="s">
        <v>157</v>
      </c>
      <c r="AU134" s="230" t="s">
        <v>86</v>
      </c>
      <c r="AY134" s="16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332</v>
      </c>
      <c r="BM134" s="230" t="s">
        <v>382</v>
      </c>
    </row>
    <row r="135" spans="1:65" s="2" customFormat="1" ht="16.5" customHeight="1">
      <c r="A135" s="37"/>
      <c r="B135" s="38"/>
      <c r="C135" s="218" t="s">
        <v>309</v>
      </c>
      <c r="D135" s="218" t="s">
        <v>157</v>
      </c>
      <c r="E135" s="219" t="s">
        <v>1000</v>
      </c>
      <c r="F135" s="220" t="s">
        <v>1001</v>
      </c>
      <c r="G135" s="221" t="s">
        <v>195</v>
      </c>
      <c r="H135" s="222">
        <v>20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44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332</v>
      </c>
      <c r="AT135" s="230" t="s">
        <v>157</v>
      </c>
      <c r="AU135" s="230" t="s">
        <v>86</v>
      </c>
      <c r="AY135" s="16" t="s">
        <v>153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332</v>
      </c>
      <c r="BM135" s="230" t="s">
        <v>436</v>
      </c>
    </row>
    <row r="136" spans="1:65" s="2" customFormat="1" ht="16.5" customHeight="1">
      <c r="A136" s="37"/>
      <c r="B136" s="38"/>
      <c r="C136" s="218" t="s">
        <v>314</v>
      </c>
      <c r="D136" s="218" t="s">
        <v>157</v>
      </c>
      <c r="E136" s="219" t="s">
        <v>1002</v>
      </c>
      <c r="F136" s="220" t="s">
        <v>1003</v>
      </c>
      <c r="G136" s="221" t="s">
        <v>195</v>
      </c>
      <c r="H136" s="222">
        <v>40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332</v>
      </c>
      <c r="AT136" s="230" t="s">
        <v>157</v>
      </c>
      <c r="AU136" s="230" t="s">
        <v>86</v>
      </c>
      <c r="AY136" s="16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332</v>
      </c>
      <c r="BM136" s="230" t="s">
        <v>447</v>
      </c>
    </row>
    <row r="137" spans="1:65" s="2" customFormat="1" ht="16.5" customHeight="1">
      <c r="A137" s="37"/>
      <c r="B137" s="38"/>
      <c r="C137" s="218" t="s">
        <v>319</v>
      </c>
      <c r="D137" s="218" t="s">
        <v>157</v>
      </c>
      <c r="E137" s="219" t="s">
        <v>1004</v>
      </c>
      <c r="F137" s="220" t="s">
        <v>1005</v>
      </c>
      <c r="G137" s="221" t="s">
        <v>195</v>
      </c>
      <c r="H137" s="222">
        <v>160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332</v>
      </c>
      <c r="AT137" s="230" t="s">
        <v>157</v>
      </c>
      <c r="AU137" s="230" t="s">
        <v>86</v>
      </c>
      <c r="AY137" s="16" t="s">
        <v>153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332</v>
      </c>
      <c r="BM137" s="230" t="s">
        <v>459</v>
      </c>
    </row>
    <row r="138" spans="1:65" s="2" customFormat="1" ht="16.5" customHeight="1">
      <c r="A138" s="37"/>
      <c r="B138" s="38"/>
      <c r="C138" s="218" t="s">
        <v>8</v>
      </c>
      <c r="D138" s="218" t="s">
        <v>157</v>
      </c>
      <c r="E138" s="219" t="s">
        <v>1006</v>
      </c>
      <c r="F138" s="220" t="s">
        <v>1007</v>
      </c>
      <c r="G138" s="221" t="s">
        <v>195</v>
      </c>
      <c r="H138" s="222">
        <v>120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332</v>
      </c>
      <c r="AT138" s="230" t="s">
        <v>157</v>
      </c>
      <c r="AU138" s="230" t="s">
        <v>86</v>
      </c>
      <c r="AY138" s="16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332</v>
      </c>
      <c r="BM138" s="230" t="s">
        <v>470</v>
      </c>
    </row>
    <row r="139" spans="1:65" s="2" customFormat="1" ht="16.5" customHeight="1">
      <c r="A139" s="37"/>
      <c r="B139" s="38"/>
      <c r="C139" s="218" t="s">
        <v>332</v>
      </c>
      <c r="D139" s="218" t="s">
        <v>157</v>
      </c>
      <c r="E139" s="219" t="s">
        <v>1008</v>
      </c>
      <c r="F139" s="220" t="s">
        <v>1009</v>
      </c>
      <c r="G139" s="221" t="s">
        <v>195</v>
      </c>
      <c r="H139" s="222">
        <v>120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332</v>
      </c>
      <c r="AT139" s="230" t="s">
        <v>157</v>
      </c>
      <c r="AU139" s="230" t="s">
        <v>86</v>
      </c>
      <c r="AY139" s="16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332</v>
      </c>
      <c r="BM139" s="230" t="s">
        <v>405</v>
      </c>
    </row>
    <row r="140" spans="1:65" s="2" customFormat="1" ht="33" customHeight="1">
      <c r="A140" s="37"/>
      <c r="B140" s="38"/>
      <c r="C140" s="218" t="s">
        <v>337</v>
      </c>
      <c r="D140" s="218" t="s">
        <v>157</v>
      </c>
      <c r="E140" s="219" t="s">
        <v>1010</v>
      </c>
      <c r="F140" s="220" t="s">
        <v>1011</v>
      </c>
      <c r="G140" s="221" t="s">
        <v>195</v>
      </c>
      <c r="H140" s="222">
        <v>120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332</v>
      </c>
      <c r="AT140" s="230" t="s">
        <v>157</v>
      </c>
      <c r="AU140" s="230" t="s">
        <v>86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332</v>
      </c>
      <c r="BM140" s="230" t="s">
        <v>492</v>
      </c>
    </row>
    <row r="141" spans="1:65" s="2" customFormat="1" ht="33" customHeight="1">
      <c r="A141" s="37"/>
      <c r="B141" s="38"/>
      <c r="C141" s="218" t="s">
        <v>364</v>
      </c>
      <c r="D141" s="218" t="s">
        <v>157</v>
      </c>
      <c r="E141" s="219" t="s">
        <v>1012</v>
      </c>
      <c r="F141" s="220" t="s">
        <v>1013</v>
      </c>
      <c r="G141" s="221" t="s">
        <v>195</v>
      </c>
      <c r="H141" s="222">
        <v>90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332</v>
      </c>
      <c r="AT141" s="230" t="s">
        <v>157</v>
      </c>
      <c r="AU141" s="230" t="s">
        <v>86</v>
      </c>
      <c r="AY141" s="16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332</v>
      </c>
      <c r="BM141" s="230" t="s">
        <v>502</v>
      </c>
    </row>
    <row r="142" spans="1:65" s="2" customFormat="1" ht="33" customHeight="1">
      <c r="A142" s="37"/>
      <c r="B142" s="38"/>
      <c r="C142" s="218" t="s">
        <v>368</v>
      </c>
      <c r="D142" s="218" t="s">
        <v>157</v>
      </c>
      <c r="E142" s="219" t="s">
        <v>1014</v>
      </c>
      <c r="F142" s="220" t="s">
        <v>1015</v>
      </c>
      <c r="G142" s="221" t="s">
        <v>195</v>
      </c>
      <c r="H142" s="222">
        <v>70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332</v>
      </c>
      <c r="AT142" s="230" t="s">
        <v>157</v>
      </c>
      <c r="AU142" s="230" t="s">
        <v>86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332</v>
      </c>
      <c r="BM142" s="230" t="s">
        <v>513</v>
      </c>
    </row>
    <row r="143" spans="1:65" s="2" customFormat="1" ht="16.5" customHeight="1">
      <c r="A143" s="37"/>
      <c r="B143" s="38"/>
      <c r="C143" s="218" t="s">
        <v>372</v>
      </c>
      <c r="D143" s="218" t="s">
        <v>157</v>
      </c>
      <c r="E143" s="219" t="s">
        <v>1016</v>
      </c>
      <c r="F143" s="220" t="s">
        <v>1017</v>
      </c>
      <c r="G143" s="221" t="s">
        <v>195</v>
      </c>
      <c r="H143" s="222">
        <v>20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332</v>
      </c>
      <c r="AT143" s="230" t="s">
        <v>157</v>
      </c>
      <c r="AU143" s="230" t="s">
        <v>86</v>
      </c>
      <c r="AY143" s="16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332</v>
      </c>
      <c r="BM143" s="230" t="s">
        <v>523</v>
      </c>
    </row>
    <row r="144" spans="1:63" s="12" customFormat="1" ht="25.9" customHeight="1">
      <c r="A144" s="12"/>
      <c r="B144" s="202"/>
      <c r="C144" s="203"/>
      <c r="D144" s="204" t="s">
        <v>78</v>
      </c>
      <c r="E144" s="205" t="s">
        <v>1018</v>
      </c>
      <c r="F144" s="205" t="s">
        <v>1019</v>
      </c>
      <c r="G144" s="203"/>
      <c r="H144" s="203"/>
      <c r="I144" s="206"/>
      <c r="J144" s="207">
        <f>BK144</f>
        <v>0</v>
      </c>
      <c r="K144" s="203"/>
      <c r="L144" s="208"/>
      <c r="M144" s="209"/>
      <c r="N144" s="210"/>
      <c r="O144" s="210"/>
      <c r="P144" s="211">
        <f>SUM(P145:P158)</f>
        <v>0</v>
      </c>
      <c r="Q144" s="210"/>
      <c r="R144" s="211">
        <f>SUM(R145:R158)</f>
        <v>0</v>
      </c>
      <c r="S144" s="210"/>
      <c r="T144" s="212">
        <f>SUM(T145:T158)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86</v>
      </c>
      <c r="AT144" s="214" t="s">
        <v>78</v>
      </c>
      <c r="AU144" s="214" t="s">
        <v>79</v>
      </c>
      <c r="AY144" s="213" t="s">
        <v>153</v>
      </c>
      <c r="BK144" s="215">
        <f>SUM(BK145:BK158)</f>
        <v>0</v>
      </c>
    </row>
    <row r="145" spans="1:65" s="2" customFormat="1" ht="24.15" customHeight="1">
      <c r="A145" s="37"/>
      <c r="B145" s="38"/>
      <c r="C145" s="218" t="s">
        <v>7</v>
      </c>
      <c r="D145" s="218" t="s">
        <v>157</v>
      </c>
      <c r="E145" s="219" t="s">
        <v>1020</v>
      </c>
      <c r="F145" s="220" t="s">
        <v>1021</v>
      </c>
      <c r="G145" s="221" t="s">
        <v>645</v>
      </c>
      <c r="H145" s="222">
        <v>8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332</v>
      </c>
      <c r="AT145" s="230" t="s">
        <v>157</v>
      </c>
      <c r="AU145" s="230" t="s">
        <v>86</v>
      </c>
      <c r="AY145" s="16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332</v>
      </c>
      <c r="BM145" s="230" t="s">
        <v>533</v>
      </c>
    </row>
    <row r="146" spans="1:65" s="2" customFormat="1" ht="24.15" customHeight="1">
      <c r="A146" s="37"/>
      <c r="B146" s="38"/>
      <c r="C146" s="218" t="s">
        <v>382</v>
      </c>
      <c r="D146" s="218" t="s">
        <v>157</v>
      </c>
      <c r="E146" s="219" t="s">
        <v>1022</v>
      </c>
      <c r="F146" s="220" t="s">
        <v>1023</v>
      </c>
      <c r="G146" s="221" t="s">
        <v>645</v>
      </c>
      <c r="H146" s="222">
        <v>2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44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332</v>
      </c>
      <c r="AT146" s="230" t="s">
        <v>157</v>
      </c>
      <c r="AU146" s="230" t="s">
        <v>86</v>
      </c>
      <c r="AY146" s="16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332</v>
      </c>
      <c r="BM146" s="230" t="s">
        <v>1024</v>
      </c>
    </row>
    <row r="147" spans="1:65" s="2" customFormat="1" ht="24.15" customHeight="1">
      <c r="A147" s="37"/>
      <c r="B147" s="38"/>
      <c r="C147" s="218" t="s">
        <v>430</v>
      </c>
      <c r="D147" s="218" t="s">
        <v>157</v>
      </c>
      <c r="E147" s="219" t="s">
        <v>1025</v>
      </c>
      <c r="F147" s="220" t="s">
        <v>1026</v>
      </c>
      <c r="G147" s="221" t="s">
        <v>645</v>
      </c>
      <c r="H147" s="222">
        <v>8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332</v>
      </c>
      <c r="AT147" s="230" t="s">
        <v>157</v>
      </c>
      <c r="AU147" s="230" t="s">
        <v>86</v>
      </c>
      <c r="AY147" s="16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332</v>
      </c>
      <c r="BM147" s="230" t="s">
        <v>553</v>
      </c>
    </row>
    <row r="148" spans="1:65" s="2" customFormat="1" ht="16.5" customHeight="1">
      <c r="A148" s="37"/>
      <c r="B148" s="38"/>
      <c r="C148" s="218" t="s">
        <v>436</v>
      </c>
      <c r="D148" s="218" t="s">
        <v>157</v>
      </c>
      <c r="E148" s="219" t="s">
        <v>1027</v>
      </c>
      <c r="F148" s="220" t="s">
        <v>1028</v>
      </c>
      <c r="G148" s="221" t="s">
        <v>645</v>
      </c>
      <c r="H148" s="222">
        <v>17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44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332</v>
      </c>
      <c r="AT148" s="230" t="s">
        <v>157</v>
      </c>
      <c r="AU148" s="230" t="s">
        <v>86</v>
      </c>
      <c r="AY148" s="16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332</v>
      </c>
      <c r="BM148" s="230" t="s">
        <v>561</v>
      </c>
    </row>
    <row r="149" spans="1:65" s="2" customFormat="1" ht="21.75" customHeight="1">
      <c r="A149" s="37"/>
      <c r="B149" s="38"/>
      <c r="C149" s="218" t="s">
        <v>442</v>
      </c>
      <c r="D149" s="218" t="s">
        <v>157</v>
      </c>
      <c r="E149" s="219" t="s">
        <v>1029</v>
      </c>
      <c r="F149" s="220" t="s">
        <v>1030</v>
      </c>
      <c r="G149" s="221" t="s">
        <v>645</v>
      </c>
      <c r="H149" s="222">
        <v>8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332</v>
      </c>
      <c r="AT149" s="230" t="s">
        <v>157</v>
      </c>
      <c r="AU149" s="230" t="s">
        <v>86</v>
      </c>
      <c r="AY149" s="16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332</v>
      </c>
      <c r="BM149" s="230" t="s">
        <v>570</v>
      </c>
    </row>
    <row r="150" spans="1:65" s="2" customFormat="1" ht="21.75" customHeight="1">
      <c r="A150" s="37"/>
      <c r="B150" s="38"/>
      <c r="C150" s="218" t="s">
        <v>447</v>
      </c>
      <c r="D150" s="218" t="s">
        <v>157</v>
      </c>
      <c r="E150" s="219" t="s">
        <v>1031</v>
      </c>
      <c r="F150" s="220" t="s">
        <v>1032</v>
      </c>
      <c r="G150" s="221" t="s">
        <v>645</v>
      </c>
      <c r="H150" s="222">
        <v>115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332</v>
      </c>
      <c r="AT150" s="230" t="s">
        <v>157</v>
      </c>
      <c r="AU150" s="230" t="s">
        <v>86</v>
      </c>
      <c r="AY150" s="16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332</v>
      </c>
      <c r="BM150" s="230" t="s">
        <v>580</v>
      </c>
    </row>
    <row r="151" spans="1:65" s="2" customFormat="1" ht="24.15" customHeight="1">
      <c r="A151" s="37"/>
      <c r="B151" s="38"/>
      <c r="C151" s="218" t="s">
        <v>453</v>
      </c>
      <c r="D151" s="218" t="s">
        <v>157</v>
      </c>
      <c r="E151" s="219" t="s">
        <v>1033</v>
      </c>
      <c r="F151" s="220" t="s">
        <v>1034</v>
      </c>
      <c r="G151" s="221" t="s">
        <v>645</v>
      </c>
      <c r="H151" s="222">
        <v>3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332</v>
      </c>
      <c r="AT151" s="230" t="s">
        <v>157</v>
      </c>
      <c r="AU151" s="230" t="s">
        <v>86</v>
      </c>
      <c r="AY151" s="16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332</v>
      </c>
      <c r="BM151" s="230" t="s">
        <v>590</v>
      </c>
    </row>
    <row r="152" spans="1:65" s="2" customFormat="1" ht="16.5" customHeight="1">
      <c r="A152" s="37"/>
      <c r="B152" s="38"/>
      <c r="C152" s="218" t="s">
        <v>459</v>
      </c>
      <c r="D152" s="218" t="s">
        <v>157</v>
      </c>
      <c r="E152" s="219" t="s">
        <v>1035</v>
      </c>
      <c r="F152" s="220" t="s">
        <v>1036</v>
      </c>
      <c r="G152" s="221" t="s">
        <v>645</v>
      </c>
      <c r="H152" s="222">
        <v>30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332</v>
      </c>
      <c r="AT152" s="230" t="s">
        <v>157</v>
      </c>
      <c r="AU152" s="230" t="s">
        <v>86</v>
      </c>
      <c r="AY152" s="16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332</v>
      </c>
      <c r="BM152" s="230" t="s">
        <v>599</v>
      </c>
    </row>
    <row r="153" spans="1:65" s="2" customFormat="1" ht="16.5" customHeight="1">
      <c r="A153" s="37"/>
      <c r="B153" s="38"/>
      <c r="C153" s="218" t="s">
        <v>464</v>
      </c>
      <c r="D153" s="218" t="s">
        <v>157</v>
      </c>
      <c r="E153" s="219" t="s">
        <v>1037</v>
      </c>
      <c r="F153" s="220" t="s">
        <v>1038</v>
      </c>
      <c r="G153" s="221" t="s">
        <v>645</v>
      </c>
      <c r="H153" s="222">
        <v>22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44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332</v>
      </c>
      <c r="AT153" s="230" t="s">
        <v>157</v>
      </c>
      <c r="AU153" s="230" t="s">
        <v>86</v>
      </c>
      <c r="AY153" s="16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332</v>
      </c>
      <c r="BM153" s="230" t="s">
        <v>609</v>
      </c>
    </row>
    <row r="154" spans="1:65" s="2" customFormat="1" ht="16.5" customHeight="1">
      <c r="A154" s="37"/>
      <c r="B154" s="38"/>
      <c r="C154" s="218" t="s">
        <v>470</v>
      </c>
      <c r="D154" s="218" t="s">
        <v>157</v>
      </c>
      <c r="E154" s="219" t="s">
        <v>1039</v>
      </c>
      <c r="F154" s="220" t="s">
        <v>1040</v>
      </c>
      <c r="G154" s="221" t="s">
        <v>645</v>
      </c>
      <c r="H154" s="222">
        <v>5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332</v>
      </c>
      <c r="AT154" s="230" t="s">
        <v>157</v>
      </c>
      <c r="AU154" s="230" t="s">
        <v>86</v>
      </c>
      <c r="AY154" s="16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332</v>
      </c>
      <c r="BM154" s="230" t="s">
        <v>617</v>
      </c>
    </row>
    <row r="155" spans="1:65" s="2" customFormat="1" ht="16.5" customHeight="1">
      <c r="A155" s="37"/>
      <c r="B155" s="38"/>
      <c r="C155" s="218" t="s">
        <v>478</v>
      </c>
      <c r="D155" s="218" t="s">
        <v>157</v>
      </c>
      <c r="E155" s="219" t="s">
        <v>1041</v>
      </c>
      <c r="F155" s="220" t="s">
        <v>1042</v>
      </c>
      <c r="G155" s="221" t="s">
        <v>645</v>
      </c>
      <c r="H155" s="222">
        <v>1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44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332</v>
      </c>
      <c r="AT155" s="230" t="s">
        <v>157</v>
      </c>
      <c r="AU155" s="230" t="s">
        <v>86</v>
      </c>
      <c r="AY155" s="16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332</v>
      </c>
      <c r="BM155" s="230" t="s">
        <v>1043</v>
      </c>
    </row>
    <row r="156" spans="1:65" s="2" customFormat="1" ht="16.5" customHeight="1">
      <c r="A156" s="37"/>
      <c r="B156" s="38"/>
      <c r="C156" s="218" t="s">
        <v>405</v>
      </c>
      <c r="D156" s="218" t="s">
        <v>157</v>
      </c>
      <c r="E156" s="219" t="s">
        <v>1044</v>
      </c>
      <c r="F156" s="220" t="s">
        <v>1045</v>
      </c>
      <c r="G156" s="221" t="s">
        <v>645</v>
      </c>
      <c r="H156" s="222">
        <v>6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332</v>
      </c>
      <c r="AT156" s="230" t="s">
        <v>157</v>
      </c>
      <c r="AU156" s="230" t="s">
        <v>86</v>
      </c>
      <c r="AY156" s="16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332</v>
      </c>
      <c r="BM156" s="230" t="s">
        <v>632</v>
      </c>
    </row>
    <row r="157" spans="1:65" s="2" customFormat="1" ht="37.8" customHeight="1">
      <c r="A157" s="37"/>
      <c r="B157" s="38"/>
      <c r="C157" s="218" t="s">
        <v>487</v>
      </c>
      <c r="D157" s="218" t="s">
        <v>157</v>
      </c>
      <c r="E157" s="219" t="s">
        <v>1046</v>
      </c>
      <c r="F157" s="220" t="s">
        <v>1047</v>
      </c>
      <c r="G157" s="221" t="s">
        <v>645</v>
      </c>
      <c r="H157" s="222">
        <v>1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332</v>
      </c>
      <c r="AT157" s="230" t="s">
        <v>157</v>
      </c>
      <c r="AU157" s="230" t="s">
        <v>86</v>
      </c>
      <c r="AY157" s="16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332</v>
      </c>
      <c r="BM157" s="230" t="s">
        <v>642</v>
      </c>
    </row>
    <row r="158" spans="1:65" s="2" customFormat="1" ht="24.15" customHeight="1">
      <c r="A158" s="37"/>
      <c r="B158" s="38"/>
      <c r="C158" s="218" t="s">
        <v>492</v>
      </c>
      <c r="D158" s="218" t="s">
        <v>157</v>
      </c>
      <c r="E158" s="219" t="s">
        <v>1048</v>
      </c>
      <c r="F158" s="220" t="s">
        <v>1049</v>
      </c>
      <c r="G158" s="221" t="s">
        <v>1050</v>
      </c>
      <c r="H158" s="222">
        <v>1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44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332</v>
      </c>
      <c r="AT158" s="230" t="s">
        <v>157</v>
      </c>
      <c r="AU158" s="230" t="s">
        <v>86</v>
      </c>
      <c r="AY158" s="16" t="s">
        <v>153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86</v>
      </c>
      <c r="BK158" s="231">
        <f>ROUND(I158*H158,2)</f>
        <v>0</v>
      </c>
      <c r="BL158" s="16" t="s">
        <v>332</v>
      </c>
      <c r="BM158" s="230" t="s">
        <v>655</v>
      </c>
    </row>
    <row r="159" spans="1:63" s="12" customFormat="1" ht="25.9" customHeight="1">
      <c r="A159" s="12"/>
      <c r="B159" s="202"/>
      <c r="C159" s="203"/>
      <c r="D159" s="204" t="s">
        <v>78</v>
      </c>
      <c r="E159" s="205" t="s">
        <v>1051</v>
      </c>
      <c r="F159" s="205" t="s">
        <v>1052</v>
      </c>
      <c r="G159" s="203"/>
      <c r="H159" s="203"/>
      <c r="I159" s="206"/>
      <c r="J159" s="207">
        <f>BK159</f>
        <v>0</v>
      </c>
      <c r="K159" s="203"/>
      <c r="L159" s="208"/>
      <c r="M159" s="209"/>
      <c r="N159" s="210"/>
      <c r="O159" s="210"/>
      <c r="P159" s="211">
        <f>SUM(P160:P168)</f>
        <v>0</v>
      </c>
      <c r="Q159" s="210"/>
      <c r="R159" s="211">
        <f>SUM(R160:R168)</f>
        <v>0</v>
      </c>
      <c r="S159" s="210"/>
      <c r="T159" s="212">
        <f>SUM(T160:T168)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86</v>
      </c>
      <c r="AT159" s="214" t="s">
        <v>78</v>
      </c>
      <c r="AU159" s="214" t="s">
        <v>79</v>
      </c>
      <c r="AY159" s="213" t="s">
        <v>153</v>
      </c>
      <c r="BK159" s="215">
        <f>SUM(BK160:BK168)</f>
        <v>0</v>
      </c>
    </row>
    <row r="160" spans="1:65" s="2" customFormat="1" ht="21.75" customHeight="1">
      <c r="A160" s="37"/>
      <c r="B160" s="38"/>
      <c r="C160" s="218" t="s">
        <v>497</v>
      </c>
      <c r="D160" s="218" t="s">
        <v>157</v>
      </c>
      <c r="E160" s="219" t="s">
        <v>1053</v>
      </c>
      <c r="F160" s="220" t="s">
        <v>1054</v>
      </c>
      <c r="G160" s="221" t="s">
        <v>645</v>
      </c>
      <c r="H160" s="222">
        <v>79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332</v>
      </c>
      <c r="AT160" s="230" t="s">
        <v>157</v>
      </c>
      <c r="AU160" s="230" t="s">
        <v>86</v>
      </c>
      <c r="AY160" s="16" t="s">
        <v>153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86</v>
      </c>
      <c r="BK160" s="231">
        <f>ROUND(I160*H160,2)</f>
        <v>0</v>
      </c>
      <c r="BL160" s="16" t="s">
        <v>332</v>
      </c>
      <c r="BM160" s="230" t="s">
        <v>1055</v>
      </c>
    </row>
    <row r="161" spans="1:65" s="2" customFormat="1" ht="21.75" customHeight="1">
      <c r="A161" s="37"/>
      <c r="B161" s="38"/>
      <c r="C161" s="218" t="s">
        <v>502</v>
      </c>
      <c r="D161" s="218" t="s">
        <v>157</v>
      </c>
      <c r="E161" s="219" t="s">
        <v>1056</v>
      </c>
      <c r="F161" s="220" t="s">
        <v>1057</v>
      </c>
      <c r="G161" s="221" t="s">
        <v>645</v>
      </c>
      <c r="H161" s="222">
        <v>5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44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332</v>
      </c>
      <c r="AT161" s="230" t="s">
        <v>157</v>
      </c>
      <c r="AU161" s="230" t="s">
        <v>86</v>
      </c>
      <c r="AY161" s="16" t="s">
        <v>153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332</v>
      </c>
      <c r="BM161" s="230" t="s">
        <v>670</v>
      </c>
    </row>
    <row r="162" spans="1:65" s="2" customFormat="1" ht="21.75" customHeight="1">
      <c r="A162" s="37"/>
      <c r="B162" s="38"/>
      <c r="C162" s="218" t="s">
        <v>508</v>
      </c>
      <c r="D162" s="218" t="s">
        <v>157</v>
      </c>
      <c r="E162" s="219" t="s">
        <v>1058</v>
      </c>
      <c r="F162" s="220" t="s">
        <v>1059</v>
      </c>
      <c r="G162" s="221" t="s">
        <v>645</v>
      </c>
      <c r="H162" s="222">
        <v>7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332</v>
      </c>
      <c r="AT162" s="230" t="s">
        <v>157</v>
      </c>
      <c r="AU162" s="230" t="s">
        <v>86</v>
      </c>
      <c r="AY162" s="16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332</v>
      </c>
      <c r="BM162" s="230" t="s">
        <v>680</v>
      </c>
    </row>
    <row r="163" spans="1:65" s="2" customFormat="1" ht="21.75" customHeight="1">
      <c r="A163" s="37"/>
      <c r="B163" s="38"/>
      <c r="C163" s="218" t="s">
        <v>513</v>
      </c>
      <c r="D163" s="218" t="s">
        <v>157</v>
      </c>
      <c r="E163" s="219" t="s">
        <v>1060</v>
      </c>
      <c r="F163" s="220" t="s">
        <v>1061</v>
      </c>
      <c r="G163" s="221" t="s">
        <v>645</v>
      </c>
      <c r="H163" s="222">
        <v>4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44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332</v>
      </c>
      <c r="AT163" s="230" t="s">
        <v>157</v>
      </c>
      <c r="AU163" s="230" t="s">
        <v>86</v>
      </c>
      <c r="AY163" s="16" t="s">
        <v>153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332</v>
      </c>
      <c r="BM163" s="230" t="s">
        <v>688</v>
      </c>
    </row>
    <row r="164" spans="1:65" s="2" customFormat="1" ht="21.75" customHeight="1">
      <c r="A164" s="37"/>
      <c r="B164" s="38"/>
      <c r="C164" s="218" t="s">
        <v>518</v>
      </c>
      <c r="D164" s="218" t="s">
        <v>157</v>
      </c>
      <c r="E164" s="219" t="s">
        <v>1062</v>
      </c>
      <c r="F164" s="220" t="s">
        <v>1063</v>
      </c>
      <c r="G164" s="221" t="s">
        <v>645</v>
      </c>
      <c r="H164" s="222">
        <v>3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44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332</v>
      </c>
      <c r="AT164" s="230" t="s">
        <v>157</v>
      </c>
      <c r="AU164" s="230" t="s">
        <v>86</v>
      </c>
      <c r="AY164" s="16" t="s">
        <v>153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86</v>
      </c>
      <c r="BK164" s="231">
        <f>ROUND(I164*H164,2)</f>
        <v>0</v>
      </c>
      <c r="BL164" s="16" t="s">
        <v>332</v>
      </c>
      <c r="BM164" s="230" t="s">
        <v>698</v>
      </c>
    </row>
    <row r="165" spans="1:65" s="2" customFormat="1" ht="21.75" customHeight="1">
      <c r="A165" s="37"/>
      <c r="B165" s="38"/>
      <c r="C165" s="218" t="s">
        <v>523</v>
      </c>
      <c r="D165" s="218" t="s">
        <v>157</v>
      </c>
      <c r="E165" s="219" t="s">
        <v>1064</v>
      </c>
      <c r="F165" s="220" t="s">
        <v>1065</v>
      </c>
      <c r="G165" s="221" t="s">
        <v>645</v>
      </c>
      <c r="H165" s="222">
        <v>6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332</v>
      </c>
      <c r="AT165" s="230" t="s">
        <v>157</v>
      </c>
      <c r="AU165" s="230" t="s">
        <v>86</v>
      </c>
      <c r="AY165" s="16" t="s">
        <v>153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332</v>
      </c>
      <c r="BM165" s="230" t="s">
        <v>710</v>
      </c>
    </row>
    <row r="166" spans="1:65" s="2" customFormat="1" ht="24.15" customHeight="1">
      <c r="A166" s="37"/>
      <c r="B166" s="38"/>
      <c r="C166" s="218" t="s">
        <v>528</v>
      </c>
      <c r="D166" s="218" t="s">
        <v>157</v>
      </c>
      <c r="E166" s="219" t="s">
        <v>1066</v>
      </c>
      <c r="F166" s="220" t="s">
        <v>1067</v>
      </c>
      <c r="G166" s="221" t="s">
        <v>645</v>
      </c>
      <c r="H166" s="222">
        <v>32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44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332</v>
      </c>
      <c r="AT166" s="230" t="s">
        <v>157</v>
      </c>
      <c r="AU166" s="230" t="s">
        <v>86</v>
      </c>
      <c r="AY166" s="16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86</v>
      </c>
      <c r="BK166" s="231">
        <f>ROUND(I166*H166,2)</f>
        <v>0</v>
      </c>
      <c r="BL166" s="16" t="s">
        <v>332</v>
      </c>
      <c r="BM166" s="230" t="s">
        <v>722</v>
      </c>
    </row>
    <row r="167" spans="1:65" s="2" customFormat="1" ht="16.5" customHeight="1">
      <c r="A167" s="37"/>
      <c r="B167" s="38"/>
      <c r="C167" s="218" t="s">
        <v>533</v>
      </c>
      <c r="D167" s="218" t="s">
        <v>157</v>
      </c>
      <c r="E167" s="219" t="s">
        <v>1068</v>
      </c>
      <c r="F167" s="220" t="s">
        <v>1069</v>
      </c>
      <c r="G167" s="221" t="s">
        <v>645</v>
      </c>
      <c r="H167" s="222">
        <v>20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44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332</v>
      </c>
      <c r="AT167" s="230" t="s">
        <v>157</v>
      </c>
      <c r="AU167" s="230" t="s">
        <v>86</v>
      </c>
      <c r="AY167" s="16" t="s">
        <v>153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86</v>
      </c>
      <c r="BK167" s="231">
        <f>ROUND(I167*H167,2)</f>
        <v>0</v>
      </c>
      <c r="BL167" s="16" t="s">
        <v>332</v>
      </c>
      <c r="BM167" s="230" t="s">
        <v>733</v>
      </c>
    </row>
    <row r="168" spans="1:65" s="2" customFormat="1" ht="16.5" customHeight="1">
      <c r="A168" s="37"/>
      <c r="B168" s="38"/>
      <c r="C168" s="218" t="s">
        <v>561</v>
      </c>
      <c r="D168" s="218" t="s">
        <v>157</v>
      </c>
      <c r="E168" s="219" t="s">
        <v>1070</v>
      </c>
      <c r="F168" s="220" t="s">
        <v>1071</v>
      </c>
      <c r="G168" s="221" t="s">
        <v>645</v>
      </c>
      <c r="H168" s="222">
        <v>2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44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332</v>
      </c>
      <c r="AT168" s="230" t="s">
        <v>157</v>
      </c>
      <c r="AU168" s="230" t="s">
        <v>86</v>
      </c>
      <c r="AY168" s="16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332</v>
      </c>
      <c r="BM168" s="230" t="s">
        <v>1072</v>
      </c>
    </row>
    <row r="169" spans="1:63" s="12" customFormat="1" ht="25.9" customHeight="1">
      <c r="A169" s="12"/>
      <c r="B169" s="202"/>
      <c r="C169" s="203"/>
      <c r="D169" s="204" t="s">
        <v>78</v>
      </c>
      <c r="E169" s="205" t="s">
        <v>1073</v>
      </c>
      <c r="F169" s="205" t="s">
        <v>1074</v>
      </c>
      <c r="G169" s="203"/>
      <c r="H169" s="203"/>
      <c r="I169" s="206"/>
      <c r="J169" s="207">
        <f>BK169</f>
        <v>0</v>
      </c>
      <c r="K169" s="203"/>
      <c r="L169" s="208"/>
      <c r="M169" s="209"/>
      <c r="N169" s="210"/>
      <c r="O169" s="210"/>
      <c r="P169" s="211">
        <f>SUM(P170:P173)</f>
        <v>0</v>
      </c>
      <c r="Q169" s="210"/>
      <c r="R169" s="211">
        <f>SUM(R170:R173)</f>
        <v>0</v>
      </c>
      <c r="S169" s="210"/>
      <c r="T169" s="212">
        <f>SUM(T170:T173)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86</v>
      </c>
      <c r="AT169" s="214" t="s">
        <v>78</v>
      </c>
      <c r="AU169" s="214" t="s">
        <v>79</v>
      </c>
      <c r="AY169" s="213" t="s">
        <v>153</v>
      </c>
      <c r="BK169" s="215">
        <f>SUM(BK170:BK173)</f>
        <v>0</v>
      </c>
    </row>
    <row r="170" spans="1:65" s="2" customFormat="1" ht="37.8" customHeight="1">
      <c r="A170" s="37"/>
      <c r="B170" s="38"/>
      <c r="C170" s="218" t="s">
        <v>557</v>
      </c>
      <c r="D170" s="218" t="s">
        <v>157</v>
      </c>
      <c r="E170" s="219" t="s">
        <v>1075</v>
      </c>
      <c r="F170" s="220" t="s">
        <v>1076</v>
      </c>
      <c r="G170" s="221" t="s">
        <v>965</v>
      </c>
      <c r="H170" s="222">
        <v>1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44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332</v>
      </c>
      <c r="AT170" s="230" t="s">
        <v>157</v>
      </c>
      <c r="AU170" s="230" t="s">
        <v>86</v>
      </c>
      <c r="AY170" s="16" t="s">
        <v>153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86</v>
      </c>
      <c r="BK170" s="231">
        <f>ROUND(I170*H170,2)</f>
        <v>0</v>
      </c>
      <c r="BL170" s="16" t="s">
        <v>332</v>
      </c>
      <c r="BM170" s="230" t="s">
        <v>1077</v>
      </c>
    </row>
    <row r="171" spans="1:65" s="2" customFormat="1" ht="24.15" customHeight="1">
      <c r="A171" s="37"/>
      <c r="B171" s="38"/>
      <c r="C171" s="218" t="s">
        <v>538</v>
      </c>
      <c r="D171" s="218" t="s">
        <v>157</v>
      </c>
      <c r="E171" s="219" t="s">
        <v>1078</v>
      </c>
      <c r="F171" s="220" t="s">
        <v>1079</v>
      </c>
      <c r="G171" s="221" t="s">
        <v>1050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44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332</v>
      </c>
      <c r="AT171" s="230" t="s">
        <v>157</v>
      </c>
      <c r="AU171" s="230" t="s">
        <v>86</v>
      </c>
      <c r="AY171" s="16" t="s">
        <v>153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86</v>
      </c>
      <c r="BK171" s="231">
        <f>ROUND(I171*H171,2)</f>
        <v>0</v>
      </c>
      <c r="BL171" s="16" t="s">
        <v>332</v>
      </c>
      <c r="BM171" s="230" t="s">
        <v>748</v>
      </c>
    </row>
    <row r="172" spans="1:65" s="2" customFormat="1" ht="21.75" customHeight="1">
      <c r="A172" s="37"/>
      <c r="B172" s="38"/>
      <c r="C172" s="218" t="s">
        <v>1024</v>
      </c>
      <c r="D172" s="218" t="s">
        <v>157</v>
      </c>
      <c r="E172" s="219" t="s">
        <v>1080</v>
      </c>
      <c r="F172" s="220" t="s">
        <v>1081</v>
      </c>
      <c r="G172" s="221" t="s">
        <v>645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44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332</v>
      </c>
      <c r="AT172" s="230" t="s">
        <v>157</v>
      </c>
      <c r="AU172" s="230" t="s">
        <v>86</v>
      </c>
      <c r="AY172" s="16" t="s">
        <v>153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86</v>
      </c>
      <c r="BK172" s="231">
        <f>ROUND(I172*H172,2)</f>
        <v>0</v>
      </c>
      <c r="BL172" s="16" t="s">
        <v>332</v>
      </c>
      <c r="BM172" s="230" t="s">
        <v>758</v>
      </c>
    </row>
    <row r="173" spans="1:65" s="2" customFormat="1" ht="16.5" customHeight="1">
      <c r="A173" s="37"/>
      <c r="B173" s="38"/>
      <c r="C173" s="218" t="s">
        <v>548</v>
      </c>
      <c r="D173" s="218" t="s">
        <v>157</v>
      </c>
      <c r="E173" s="219" t="s">
        <v>1082</v>
      </c>
      <c r="F173" s="220" t="s">
        <v>1083</v>
      </c>
      <c r="G173" s="221" t="s">
        <v>645</v>
      </c>
      <c r="H173" s="222">
        <v>1</v>
      </c>
      <c r="I173" s="223"/>
      <c r="J173" s="224">
        <f>ROUND(I173*H173,2)</f>
        <v>0</v>
      </c>
      <c r="K173" s="225"/>
      <c r="L173" s="43"/>
      <c r="M173" s="270" t="s">
        <v>1</v>
      </c>
      <c r="N173" s="271" t="s">
        <v>44</v>
      </c>
      <c r="O173" s="272"/>
      <c r="P173" s="273">
        <f>O173*H173</f>
        <v>0</v>
      </c>
      <c r="Q173" s="273">
        <v>0</v>
      </c>
      <c r="R173" s="273">
        <f>Q173*H173</f>
        <v>0</v>
      </c>
      <c r="S173" s="273">
        <v>0</v>
      </c>
      <c r="T173" s="27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332</v>
      </c>
      <c r="AT173" s="230" t="s">
        <v>157</v>
      </c>
      <c r="AU173" s="230" t="s">
        <v>86</v>
      </c>
      <c r="AY173" s="16" t="s">
        <v>153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86</v>
      </c>
      <c r="BK173" s="231">
        <f>ROUND(I173*H173,2)</f>
        <v>0</v>
      </c>
      <c r="BL173" s="16" t="s">
        <v>332</v>
      </c>
      <c r="BM173" s="230" t="s">
        <v>768</v>
      </c>
    </row>
    <row r="174" spans="1:31" s="2" customFormat="1" ht="6.95" customHeight="1">
      <c r="A174" s="37"/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43"/>
      <c r="M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</sheetData>
  <sheetProtection password="CC35" sheet="1" objects="1" scenarios="1" formatColumns="0" formatRows="0" autoFilter="0"/>
  <autoFilter ref="C120:K17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1084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Milan Dušek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ROUND((SUM(BE119:BE135)),2)</f>
        <v>0</v>
      </c>
      <c r="G33" s="37"/>
      <c r="H33" s="37"/>
      <c r="I33" s="154">
        <v>0.21</v>
      </c>
      <c r="J33" s="153">
        <f>ROUND(((SUM(BE119:BE135))*I33),2)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ROUND((SUM(BF119:BF135)),2)</f>
        <v>0</v>
      </c>
      <c r="G34" s="37"/>
      <c r="H34" s="37"/>
      <c r="I34" s="154">
        <v>0.15</v>
      </c>
      <c r="J34" s="153">
        <f>ROUND(((SUM(BF119:BF135))*I34),2)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ROUND((SUM(BG119:BG135)),2)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ROUND((SUM(BH119:BH135)),2)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ROUND((SUM(BI119:BI135)),2)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EPS - EPS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1085</v>
      </c>
      <c r="E98" s="187"/>
      <c r="F98" s="187"/>
      <c r="G98" s="187"/>
      <c r="H98" s="187"/>
      <c r="I98" s="187"/>
      <c r="J98" s="188">
        <f>J121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1086</v>
      </c>
      <c r="E99" s="187"/>
      <c r="F99" s="187"/>
      <c r="G99" s="187"/>
      <c r="H99" s="187"/>
      <c r="I99" s="187"/>
      <c r="J99" s="188">
        <f>J134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138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Stavební úprava a změna využití- modulární učebna IB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EPS - EPS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Areál Vysoké školy ekonomické v Praze</v>
      </c>
      <c r="G113" s="39"/>
      <c r="H113" s="39"/>
      <c r="I113" s="31" t="s">
        <v>22</v>
      </c>
      <c r="J113" s="78" t="str">
        <f>IF(J12="","",J12)</f>
        <v>21. 7. 2023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VŠE</v>
      </c>
      <c r="G115" s="39"/>
      <c r="H115" s="39"/>
      <c r="I115" s="31" t="s">
        <v>32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35</v>
      </c>
      <c r="J116" s="35" t="str">
        <f>E24</f>
        <v>Ing. Milan Dušek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139</v>
      </c>
      <c r="D118" s="193" t="s">
        <v>64</v>
      </c>
      <c r="E118" s="193" t="s">
        <v>60</v>
      </c>
      <c r="F118" s="193" t="s">
        <v>61</v>
      </c>
      <c r="G118" s="193" t="s">
        <v>140</v>
      </c>
      <c r="H118" s="193" t="s">
        <v>141</v>
      </c>
      <c r="I118" s="193" t="s">
        <v>142</v>
      </c>
      <c r="J118" s="194" t="s">
        <v>114</v>
      </c>
      <c r="K118" s="195" t="s">
        <v>143</v>
      </c>
      <c r="L118" s="196"/>
      <c r="M118" s="99" t="s">
        <v>1</v>
      </c>
      <c r="N118" s="100" t="s">
        <v>43</v>
      </c>
      <c r="O118" s="100" t="s">
        <v>144</v>
      </c>
      <c r="P118" s="100" t="s">
        <v>145</v>
      </c>
      <c r="Q118" s="100" t="s">
        <v>146</v>
      </c>
      <c r="R118" s="100" t="s">
        <v>147</v>
      </c>
      <c r="S118" s="100" t="s">
        <v>148</v>
      </c>
      <c r="T118" s="101" t="s">
        <v>149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150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0</v>
      </c>
      <c r="S119" s="103"/>
      <c r="T119" s="200">
        <f>T120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116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386</v>
      </c>
      <c r="F120" s="205" t="s">
        <v>387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P121+P134</f>
        <v>0</v>
      </c>
      <c r="Q120" s="210"/>
      <c r="R120" s="211">
        <f>R121+R134</f>
        <v>0</v>
      </c>
      <c r="S120" s="210"/>
      <c r="T120" s="212">
        <f>T121+T134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78</v>
      </c>
      <c r="AU120" s="214" t="s">
        <v>79</v>
      </c>
      <c r="AY120" s="213" t="s">
        <v>153</v>
      </c>
      <c r="BK120" s="215">
        <f>BK121+BK134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1087</v>
      </c>
      <c r="F121" s="216" t="s">
        <v>1088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SUM(P122:P133)</f>
        <v>0</v>
      </c>
      <c r="Q121" s="210"/>
      <c r="R121" s="211">
        <f>SUM(R122:R133)</f>
        <v>0</v>
      </c>
      <c r="S121" s="210"/>
      <c r="T121" s="212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78</v>
      </c>
      <c r="AU121" s="214" t="s">
        <v>86</v>
      </c>
      <c r="AY121" s="213" t="s">
        <v>153</v>
      </c>
      <c r="BK121" s="215">
        <f>SUM(BK122:BK133)</f>
        <v>0</v>
      </c>
    </row>
    <row r="122" spans="1:65" s="2" customFormat="1" ht="16.5" customHeight="1">
      <c r="A122" s="37"/>
      <c r="B122" s="38"/>
      <c r="C122" s="218" t="s">
        <v>86</v>
      </c>
      <c r="D122" s="218" t="s">
        <v>157</v>
      </c>
      <c r="E122" s="219" t="s">
        <v>1089</v>
      </c>
      <c r="F122" s="220" t="s">
        <v>1090</v>
      </c>
      <c r="G122" s="221" t="s">
        <v>195</v>
      </c>
      <c r="H122" s="222">
        <v>380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44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332</v>
      </c>
      <c r="AT122" s="230" t="s">
        <v>157</v>
      </c>
      <c r="AU122" s="230" t="s">
        <v>88</v>
      </c>
      <c r="AY122" s="16" t="s">
        <v>153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86</v>
      </c>
      <c r="BK122" s="231">
        <f>ROUND(I122*H122,2)</f>
        <v>0</v>
      </c>
      <c r="BL122" s="16" t="s">
        <v>332</v>
      </c>
      <c r="BM122" s="230" t="s">
        <v>88</v>
      </c>
    </row>
    <row r="123" spans="1:65" s="2" customFormat="1" ht="16.5" customHeight="1">
      <c r="A123" s="37"/>
      <c r="B123" s="38"/>
      <c r="C123" s="218" t="s">
        <v>88</v>
      </c>
      <c r="D123" s="218" t="s">
        <v>157</v>
      </c>
      <c r="E123" s="219" t="s">
        <v>1091</v>
      </c>
      <c r="F123" s="220" t="s">
        <v>1092</v>
      </c>
      <c r="G123" s="221" t="s">
        <v>195</v>
      </c>
      <c r="H123" s="222">
        <v>300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332</v>
      </c>
      <c r="AT123" s="230" t="s">
        <v>157</v>
      </c>
      <c r="AU123" s="230" t="s">
        <v>88</v>
      </c>
      <c r="AY123" s="16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332</v>
      </c>
      <c r="BM123" s="230" t="s">
        <v>161</v>
      </c>
    </row>
    <row r="124" spans="1:65" s="2" customFormat="1" ht="16.5" customHeight="1">
      <c r="A124" s="37"/>
      <c r="B124" s="38"/>
      <c r="C124" s="218" t="s">
        <v>262</v>
      </c>
      <c r="D124" s="218" t="s">
        <v>157</v>
      </c>
      <c r="E124" s="219" t="s">
        <v>1093</v>
      </c>
      <c r="F124" s="220" t="s">
        <v>1094</v>
      </c>
      <c r="G124" s="221" t="s">
        <v>645</v>
      </c>
      <c r="H124" s="222">
        <v>910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44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332</v>
      </c>
      <c r="AT124" s="230" t="s">
        <v>157</v>
      </c>
      <c r="AU124" s="230" t="s">
        <v>88</v>
      </c>
      <c r="AY124" s="16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332</v>
      </c>
      <c r="BM124" s="230" t="s">
        <v>154</v>
      </c>
    </row>
    <row r="125" spans="1:65" s="2" customFormat="1" ht="24.15" customHeight="1">
      <c r="A125" s="37"/>
      <c r="B125" s="38"/>
      <c r="C125" s="218" t="s">
        <v>161</v>
      </c>
      <c r="D125" s="218" t="s">
        <v>157</v>
      </c>
      <c r="E125" s="219" t="s">
        <v>1095</v>
      </c>
      <c r="F125" s="220" t="s">
        <v>1096</v>
      </c>
      <c r="G125" s="221" t="s">
        <v>645</v>
      </c>
      <c r="H125" s="222">
        <v>460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332</v>
      </c>
      <c r="AT125" s="230" t="s">
        <v>157</v>
      </c>
      <c r="AU125" s="230" t="s">
        <v>88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332</v>
      </c>
      <c r="BM125" s="230" t="s">
        <v>181</v>
      </c>
    </row>
    <row r="126" spans="1:65" s="2" customFormat="1" ht="24.15" customHeight="1">
      <c r="A126" s="37"/>
      <c r="B126" s="38"/>
      <c r="C126" s="218" t="s">
        <v>271</v>
      </c>
      <c r="D126" s="218" t="s">
        <v>157</v>
      </c>
      <c r="E126" s="219" t="s">
        <v>1097</v>
      </c>
      <c r="F126" s="220" t="s">
        <v>1098</v>
      </c>
      <c r="G126" s="221" t="s">
        <v>645</v>
      </c>
      <c r="H126" s="222">
        <v>21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332</v>
      </c>
      <c r="AT126" s="230" t="s">
        <v>157</v>
      </c>
      <c r="AU126" s="230" t="s">
        <v>88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332</v>
      </c>
      <c r="BM126" s="230" t="s">
        <v>294</v>
      </c>
    </row>
    <row r="127" spans="1:65" s="2" customFormat="1" ht="24.15" customHeight="1">
      <c r="A127" s="37"/>
      <c r="B127" s="38"/>
      <c r="C127" s="218" t="s">
        <v>154</v>
      </c>
      <c r="D127" s="218" t="s">
        <v>157</v>
      </c>
      <c r="E127" s="219" t="s">
        <v>1099</v>
      </c>
      <c r="F127" s="220" t="s">
        <v>1100</v>
      </c>
      <c r="G127" s="221" t="s">
        <v>645</v>
      </c>
      <c r="H127" s="222">
        <v>2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332</v>
      </c>
      <c r="AT127" s="230" t="s">
        <v>157</v>
      </c>
      <c r="AU127" s="230" t="s">
        <v>88</v>
      </c>
      <c r="AY127" s="16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332</v>
      </c>
      <c r="BM127" s="230" t="s">
        <v>309</v>
      </c>
    </row>
    <row r="128" spans="1:65" s="2" customFormat="1" ht="16.5" customHeight="1">
      <c r="A128" s="37"/>
      <c r="B128" s="38"/>
      <c r="C128" s="218" t="s">
        <v>279</v>
      </c>
      <c r="D128" s="218" t="s">
        <v>157</v>
      </c>
      <c r="E128" s="219" t="s">
        <v>1101</v>
      </c>
      <c r="F128" s="220" t="s">
        <v>1102</v>
      </c>
      <c r="G128" s="221" t="s">
        <v>965</v>
      </c>
      <c r="H128" s="222">
        <v>1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332</v>
      </c>
      <c r="AT128" s="230" t="s">
        <v>157</v>
      </c>
      <c r="AU128" s="230" t="s">
        <v>88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332</v>
      </c>
      <c r="BM128" s="230" t="s">
        <v>319</v>
      </c>
    </row>
    <row r="129" spans="1:65" s="2" customFormat="1" ht="16.5" customHeight="1">
      <c r="A129" s="37"/>
      <c r="B129" s="38"/>
      <c r="C129" s="218" t="s">
        <v>181</v>
      </c>
      <c r="D129" s="218" t="s">
        <v>157</v>
      </c>
      <c r="E129" s="219" t="s">
        <v>1103</v>
      </c>
      <c r="F129" s="220" t="s">
        <v>1104</v>
      </c>
      <c r="G129" s="221" t="s">
        <v>965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332</v>
      </c>
      <c r="AT129" s="230" t="s">
        <v>157</v>
      </c>
      <c r="AU129" s="230" t="s">
        <v>88</v>
      </c>
      <c r="AY129" s="16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332</v>
      </c>
      <c r="BM129" s="230" t="s">
        <v>332</v>
      </c>
    </row>
    <row r="130" spans="1:65" s="2" customFormat="1" ht="16.5" customHeight="1">
      <c r="A130" s="37"/>
      <c r="B130" s="38"/>
      <c r="C130" s="218" t="s">
        <v>228</v>
      </c>
      <c r="D130" s="218" t="s">
        <v>157</v>
      </c>
      <c r="E130" s="219" t="s">
        <v>1105</v>
      </c>
      <c r="F130" s="220" t="s">
        <v>1106</v>
      </c>
      <c r="G130" s="221" t="s">
        <v>965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332</v>
      </c>
      <c r="AT130" s="230" t="s">
        <v>157</v>
      </c>
      <c r="AU130" s="230" t="s">
        <v>88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332</v>
      </c>
      <c r="BM130" s="230" t="s">
        <v>364</v>
      </c>
    </row>
    <row r="131" spans="1:65" s="2" customFormat="1" ht="16.5" customHeight="1">
      <c r="A131" s="37"/>
      <c r="B131" s="38"/>
      <c r="C131" s="218" t="s">
        <v>294</v>
      </c>
      <c r="D131" s="218" t="s">
        <v>157</v>
      </c>
      <c r="E131" s="219" t="s">
        <v>1107</v>
      </c>
      <c r="F131" s="220" t="s">
        <v>1108</v>
      </c>
      <c r="G131" s="221" t="s">
        <v>965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332</v>
      </c>
      <c r="AT131" s="230" t="s">
        <v>157</v>
      </c>
      <c r="AU131" s="230" t="s">
        <v>88</v>
      </c>
      <c r="AY131" s="16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332</v>
      </c>
      <c r="BM131" s="230" t="s">
        <v>372</v>
      </c>
    </row>
    <row r="132" spans="1:65" s="2" customFormat="1" ht="16.5" customHeight="1">
      <c r="A132" s="37"/>
      <c r="B132" s="38"/>
      <c r="C132" s="218" t="s">
        <v>303</v>
      </c>
      <c r="D132" s="218" t="s">
        <v>157</v>
      </c>
      <c r="E132" s="219" t="s">
        <v>1109</v>
      </c>
      <c r="F132" s="220" t="s">
        <v>1110</v>
      </c>
      <c r="G132" s="221" t="s">
        <v>645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332</v>
      </c>
      <c r="AT132" s="230" t="s">
        <v>157</v>
      </c>
      <c r="AU132" s="230" t="s">
        <v>88</v>
      </c>
      <c r="AY132" s="16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332</v>
      </c>
      <c r="BM132" s="230" t="s">
        <v>382</v>
      </c>
    </row>
    <row r="133" spans="1:65" s="2" customFormat="1" ht="16.5" customHeight="1">
      <c r="A133" s="37"/>
      <c r="B133" s="38"/>
      <c r="C133" s="218" t="s">
        <v>314</v>
      </c>
      <c r="D133" s="218" t="s">
        <v>157</v>
      </c>
      <c r="E133" s="219" t="s">
        <v>1111</v>
      </c>
      <c r="F133" s="220" t="s">
        <v>1112</v>
      </c>
      <c r="G133" s="221" t="s">
        <v>965</v>
      </c>
      <c r="H133" s="222">
        <v>1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332</v>
      </c>
      <c r="AT133" s="230" t="s">
        <v>157</v>
      </c>
      <c r="AU133" s="230" t="s">
        <v>88</v>
      </c>
      <c r="AY133" s="16" t="s">
        <v>153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332</v>
      </c>
      <c r="BM133" s="230" t="s">
        <v>1113</v>
      </c>
    </row>
    <row r="134" spans="1:63" s="12" customFormat="1" ht="22.8" customHeight="1">
      <c r="A134" s="12"/>
      <c r="B134" s="202"/>
      <c r="C134" s="203"/>
      <c r="D134" s="204" t="s">
        <v>78</v>
      </c>
      <c r="E134" s="216" t="s">
        <v>1114</v>
      </c>
      <c r="F134" s="216" t="s">
        <v>1115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P135</f>
        <v>0</v>
      </c>
      <c r="Q134" s="210"/>
      <c r="R134" s="211">
        <f>R135</f>
        <v>0</v>
      </c>
      <c r="S134" s="210"/>
      <c r="T134" s="21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88</v>
      </c>
      <c r="AT134" s="214" t="s">
        <v>78</v>
      </c>
      <c r="AU134" s="214" t="s">
        <v>86</v>
      </c>
      <c r="AY134" s="213" t="s">
        <v>153</v>
      </c>
      <c r="BK134" s="215">
        <f>BK135</f>
        <v>0</v>
      </c>
    </row>
    <row r="135" spans="1:65" s="2" customFormat="1" ht="24.15" customHeight="1">
      <c r="A135" s="37"/>
      <c r="B135" s="38"/>
      <c r="C135" s="218" t="s">
        <v>309</v>
      </c>
      <c r="D135" s="218" t="s">
        <v>157</v>
      </c>
      <c r="E135" s="219" t="s">
        <v>1116</v>
      </c>
      <c r="F135" s="220" t="s">
        <v>1117</v>
      </c>
      <c r="G135" s="221" t="s">
        <v>965</v>
      </c>
      <c r="H135" s="222">
        <v>1</v>
      </c>
      <c r="I135" s="223"/>
      <c r="J135" s="224">
        <f>ROUND(I135*H135,2)</f>
        <v>0</v>
      </c>
      <c r="K135" s="225"/>
      <c r="L135" s="43"/>
      <c r="M135" s="270" t="s">
        <v>1</v>
      </c>
      <c r="N135" s="271" t="s">
        <v>44</v>
      </c>
      <c r="O135" s="272"/>
      <c r="P135" s="273">
        <f>O135*H135</f>
        <v>0</v>
      </c>
      <c r="Q135" s="273">
        <v>0</v>
      </c>
      <c r="R135" s="273">
        <f>Q135*H135</f>
        <v>0</v>
      </c>
      <c r="S135" s="273">
        <v>0</v>
      </c>
      <c r="T135" s="27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332</v>
      </c>
      <c r="AT135" s="230" t="s">
        <v>157</v>
      </c>
      <c r="AU135" s="230" t="s">
        <v>88</v>
      </c>
      <c r="AY135" s="16" t="s">
        <v>153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332</v>
      </c>
      <c r="BM135" s="230" t="s">
        <v>1118</v>
      </c>
    </row>
    <row r="136" spans="1:31" s="2" customFormat="1" ht="6.95" customHeight="1">
      <c r="A136" s="37"/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43"/>
      <c r="M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</sheetData>
  <sheetProtection password="CC35" sheet="1" objects="1" scenarios="1" formatColumns="0" formatRows="0" autoFilter="0"/>
  <autoFilter ref="C118:K13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1119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Milan Dušek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ROUND((SUM(BE118:BE153)),2)</f>
        <v>0</v>
      </c>
      <c r="G33" s="37"/>
      <c r="H33" s="37"/>
      <c r="I33" s="154">
        <v>0.21</v>
      </c>
      <c r="J33" s="153">
        <f>ROUND(((SUM(BE118:BE153))*I33),2)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ROUND((SUM(BF118:BF153)),2)</f>
        <v>0</v>
      </c>
      <c r="G34" s="37"/>
      <c r="H34" s="37"/>
      <c r="I34" s="154">
        <v>0.15</v>
      </c>
      <c r="J34" s="153">
        <f>ROUND(((SUM(BF118:BF153))*I34),2)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ROUND((SUM(BG118:BG153)),2)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ROUND((SUM(BH118:BH153)),2)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ROUND((SUM(BI118:BI153)),2)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El.slab - Elektro slaboproud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J118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1120</v>
      </c>
      <c r="E97" s="181"/>
      <c r="F97" s="181"/>
      <c r="G97" s="181"/>
      <c r="H97" s="181"/>
      <c r="I97" s="181"/>
      <c r="J97" s="182">
        <f>J119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1121</v>
      </c>
      <c r="E98" s="181"/>
      <c r="F98" s="181"/>
      <c r="G98" s="181"/>
      <c r="H98" s="181"/>
      <c r="I98" s="181"/>
      <c r="J98" s="182">
        <f>J146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62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138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9"/>
      <c r="D108" s="39"/>
      <c r="E108" s="173" t="str">
        <f>E7</f>
        <v>Stavební úprava a změna využití- modulární učebna IB</v>
      </c>
      <c r="F108" s="31"/>
      <c r="G108" s="31"/>
      <c r="H108" s="31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110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E9</f>
        <v>El.slab - Elektro slaboproud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F12</f>
        <v>Areál Vysoké školy ekonomické v Praze</v>
      </c>
      <c r="G112" s="39"/>
      <c r="H112" s="39"/>
      <c r="I112" s="31" t="s">
        <v>22</v>
      </c>
      <c r="J112" s="78" t="str">
        <f>IF(J12="","",J12)</f>
        <v>21. 7. 2023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E15</f>
        <v>VŠE</v>
      </c>
      <c r="G114" s="39"/>
      <c r="H114" s="39"/>
      <c r="I114" s="31" t="s">
        <v>32</v>
      </c>
      <c r="J114" s="35" t="str">
        <f>E21</f>
        <v xml:space="preserve"> 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IF(E18="","",E18)</f>
        <v>Vyplň údaj</v>
      </c>
      <c r="G115" s="39"/>
      <c r="H115" s="39"/>
      <c r="I115" s="31" t="s">
        <v>35</v>
      </c>
      <c r="J115" s="35" t="str">
        <f>E24</f>
        <v>Ing. Milan Dušek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90"/>
      <c r="B117" s="191"/>
      <c r="C117" s="192" t="s">
        <v>139</v>
      </c>
      <c r="D117" s="193" t="s">
        <v>64</v>
      </c>
      <c r="E117" s="193" t="s">
        <v>60</v>
      </c>
      <c r="F117" s="193" t="s">
        <v>61</v>
      </c>
      <c r="G117" s="193" t="s">
        <v>140</v>
      </c>
      <c r="H117" s="193" t="s">
        <v>141</v>
      </c>
      <c r="I117" s="193" t="s">
        <v>142</v>
      </c>
      <c r="J117" s="194" t="s">
        <v>114</v>
      </c>
      <c r="K117" s="195" t="s">
        <v>143</v>
      </c>
      <c r="L117" s="196"/>
      <c r="M117" s="99" t="s">
        <v>1</v>
      </c>
      <c r="N117" s="100" t="s">
        <v>43</v>
      </c>
      <c r="O117" s="100" t="s">
        <v>144</v>
      </c>
      <c r="P117" s="100" t="s">
        <v>145</v>
      </c>
      <c r="Q117" s="100" t="s">
        <v>146</v>
      </c>
      <c r="R117" s="100" t="s">
        <v>147</v>
      </c>
      <c r="S117" s="100" t="s">
        <v>148</v>
      </c>
      <c r="T117" s="101" t="s">
        <v>149</v>
      </c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:63" s="2" customFormat="1" ht="22.8" customHeight="1">
      <c r="A118" s="37"/>
      <c r="B118" s="38"/>
      <c r="C118" s="106" t="s">
        <v>150</v>
      </c>
      <c r="D118" s="39"/>
      <c r="E118" s="39"/>
      <c r="F118" s="39"/>
      <c r="G118" s="39"/>
      <c r="H118" s="39"/>
      <c r="I118" s="39"/>
      <c r="J118" s="197">
        <f>BK118</f>
        <v>0</v>
      </c>
      <c r="K118" s="39"/>
      <c r="L118" s="43"/>
      <c r="M118" s="102"/>
      <c r="N118" s="198"/>
      <c r="O118" s="103"/>
      <c r="P118" s="199">
        <f>P119+P146</f>
        <v>0</v>
      </c>
      <c r="Q118" s="103"/>
      <c r="R118" s="199">
        <f>R119+R146</f>
        <v>0</v>
      </c>
      <c r="S118" s="103"/>
      <c r="T118" s="200">
        <f>T119+T146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116</v>
      </c>
      <c r="BK118" s="201">
        <f>BK119+BK146</f>
        <v>0</v>
      </c>
    </row>
    <row r="119" spans="1:63" s="12" customFormat="1" ht="25.9" customHeight="1">
      <c r="A119" s="12"/>
      <c r="B119" s="202"/>
      <c r="C119" s="203"/>
      <c r="D119" s="204" t="s">
        <v>78</v>
      </c>
      <c r="E119" s="205" t="s">
        <v>1122</v>
      </c>
      <c r="F119" s="205" t="s">
        <v>1123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SUM(P120:P145)</f>
        <v>0</v>
      </c>
      <c r="Q119" s="210"/>
      <c r="R119" s="211">
        <f>SUM(R120:R145)</f>
        <v>0</v>
      </c>
      <c r="S119" s="210"/>
      <c r="T119" s="212">
        <f>SUM(T120:T145)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86</v>
      </c>
      <c r="AT119" s="214" t="s">
        <v>78</v>
      </c>
      <c r="AU119" s="214" t="s">
        <v>79</v>
      </c>
      <c r="AY119" s="213" t="s">
        <v>153</v>
      </c>
      <c r="BK119" s="215">
        <f>SUM(BK120:BK145)</f>
        <v>0</v>
      </c>
    </row>
    <row r="120" spans="1:65" s="2" customFormat="1" ht="16.5" customHeight="1">
      <c r="A120" s="37"/>
      <c r="B120" s="38"/>
      <c r="C120" s="218" t="s">
        <v>86</v>
      </c>
      <c r="D120" s="218" t="s">
        <v>157</v>
      </c>
      <c r="E120" s="219" t="s">
        <v>1124</v>
      </c>
      <c r="F120" s="220" t="s">
        <v>1125</v>
      </c>
      <c r="G120" s="221" t="s">
        <v>1126</v>
      </c>
      <c r="H120" s="222">
        <v>30</v>
      </c>
      <c r="I120" s="223"/>
      <c r="J120" s="224">
        <f>ROUND(I120*H120,2)</f>
        <v>0</v>
      </c>
      <c r="K120" s="225"/>
      <c r="L120" s="43"/>
      <c r="M120" s="226" t="s">
        <v>1</v>
      </c>
      <c r="N120" s="227" t="s">
        <v>44</v>
      </c>
      <c r="O120" s="90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30" t="s">
        <v>161</v>
      </c>
      <c r="AT120" s="230" t="s">
        <v>157</v>
      </c>
      <c r="AU120" s="230" t="s">
        <v>86</v>
      </c>
      <c r="AY120" s="16" t="s">
        <v>153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6" t="s">
        <v>86</v>
      </c>
      <c r="BK120" s="231">
        <f>ROUND(I120*H120,2)</f>
        <v>0</v>
      </c>
      <c r="BL120" s="16" t="s">
        <v>161</v>
      </c>
      <c r="BM120" s="230" t="s">
        <v>88</v>
      </c>
    </row>
    <row r="121" spans="1:65" s="2" customFormat="1" ht="16.5" customHeight="1">
      <c r="A121" s="37"/>
      <c r="B121" s="38"/>
      <c r="C121" s="218" t="s">
        <v>88</v>
      </c>
      <c r="D121" s="218" t="s">
        <v>157</v>
      </c>
      <c r="E121" s="219" t="s">
        <v>1127</v>
      </c>
      <c r="F121" s="220" t="s">
        <v>1128</v>
      </c>
      <c r="G121" s="221" t="s">
        <v>1126</v>
      </c>
      <c r="H121" s="222">
        <v>180</v>
      </c>
      <c r="I121" s="223"/>
      <c r="J121" s="224">
        <f>ROUND(I121*H121,2)</f>
        <v>0</v>
      </c>
      <c r="K121" s="225"/>
      <c r="L121" s="43"/>
      <c r="M121" s="226" t="s">
        <v>1</v>
      </c>
      <c r="N121" s="227" t="s">
        <v>44</v>
      </c>
      <c r="O121" s="90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30" t="s">
        <v>161</v>
      </c>
      <c r="AT121" s="230" t="s">
        <v>157</v>
      </c>
      <c r="AU121" s="230" t="s">
        <v>86</v>
      </c>
      <c r="AY121" s="16" t="s">
        <v>153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6" t="s">
        <v>86</v>
      </c>
      <c r="BK121" s="231">
        <f>ROUND(I121*H121,2)</f>
        <v>0</v>
      </c>
      <c r="BL121" s="16" t="s">
        <v>161</v>
      </c>
      <c r="BM121" s="230" t="s">
        <v>161</v>
      </c>
    </row>
    <row r="122" spans="1:65" s="2" customFormat="1" ht="16.5" customHeight="1">
      <c r="A122" s="37"/>
      <c r="B122" s="38"/>
      <c r="C122" s="218" t="s">
        <v>262</v>
      </c>
      <c r="D122" s="218" t="s">
        <v>157</v>
      </c>
      <c r="E122" s="219" t="s">
        <v>1129</v>
      </c>
      <c r="F122" s="220" t="s">
        <v>1130</v>
      </c>
      <c r="G122" s="221" t="s">
        <v>1126</v>
      </c>
      <c r="H122" s="222">
        <v>25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44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161</v>
      </c>
      <c r="AT122" s="230" t="s">
        <v>157</v>
      </c>
      <c r="AU122" s="230" t="s">
        <v>86</v>
      </c>
      <c r="AY122" s="16" t="s">
        <v>153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86</v>
      </c>
      <c r="BK122" s="231">
        <f>ROUND(I122*H122,2)</f>
        <v>0</v>
      </c>
      <c r="BL122" s="16" t="s">
        <v>161</v>
      </c>
      <c r="BM122" s="230" t="s">
        <v>154</v>
      </c>
    </row>
    <row r="123" spans="1:65" s="2" customFormat="1" ht="16.5" customHeight="1">
      <c r="A123" s="37"/>
      <c r="B123" s="38"/>
      <c r="C123" s="218" t="s">
        <v>161</v>
      </c>
      <c r="D123" s="218" t="s">
        <v>157</v>
      </c>
      <c r="E123" s="219" t="s">
        <v>1131</v>
      </c>
      <c r="F123" s="220" t="s">
        <v>1132</v>
      </c>
      <c r="G123" s="221" t="s">
        <v>645</v>
      </c>
      <c r="H123" s="222">
        <v>49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161</v>
      </c>
      <c r="AT123" s="230" t="s">
        <v>157</v>
      </c>
      <c r="AU123" s="230" t="s">
        <v>86</v>
      </c>
      <c r="AY123" s="16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161</v>
      </c>
      <c r="BM123" s="230" t="s">
        <v>181</v>
      </c>
    </row>
    <row r="124" spans="1:65" s="2" customFormat="1" ht="16.5" customHeight="1">
      <c r="A124" s="37"/>
      <c r="B124" s="38"/>
      <c r="C124" s="218" t="s">
        <v>271</v>
      </c>
      <c r="D124" s="218" t="s">
        <v>157</v>
      </c>
      <c r="E124" s="219" t="s">
        <v>1133</v>
      </c>
      <c r="F124" s="220" t="s">
        <v>1134</v>
      </c>
      <c r="G124" s="221" t="s">
        <v>645</v>
      </c>
      <c r="H124" s="222">
        <v>11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44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161</v>
      </c>
      <c r="AT124" s="230" t="s">
        <v>157</v>
      </c>
      <c r="AU124" s="230" t="s">
        <v>86</v>
      </c>
      <c r="AY124" s="16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161</v>
      </c>
      <c r="BM124" s="230" t="s">
        <v>294</v>
      </c>
    </row>
    <row r="125" spans="1:65" s="2" customFormat="1" ht="24.15" customHeight="1">
      <c r="A125" s="37"/>
      <c r="B125" s="38"/>
      <c r="C125" s="218" t="s">
        <v>154</v>
      </c>
      <c r="D125" s="218" t="s">
        <v>157</v>
      </c>
      <c r="E125" s="219" t="s">
        <v>1135</v>
      </c>
      <c r="F125" s="220" t="s">
        <v>1136</v>
      </c>
      <c r="G125" s="221" t="s">
        <v>645</v>
      </c>
      <c r="H125" s="222">
        <v>12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161</v>
      </c>
      <c r="AT125" s="230" t="s">
        <v>157</v>
      </c>
      <c r="AU125" s="230" t="s">
        <v>86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161</v>
      </c>
      <c r="BM125" s="230" t="s">
        <v>309</v>
      </c>
    </row>
    <row r="126" spans="1:65" s="2" customFormat="1" ht="24.15" customHeight="1">
      <c r="A126" s="37"/>
      <c r="B126" s="38"/>
      <c r="C126" s="218" t="s">
        <v>279</v>
      </c>
      <c r="D126" s="218" t="s">
        <v>157</v>
      </c>
      <c r="E126" s="219" t="s">
        <v>1137</v>
      </c>
      <c r="F126" s="220" t="s">
        <v>1138</v>
      </c>
      <c r="G126" s="221" t="s">
        <v>1126</v>
      </c>
      <c r="H126" s="222">
        <v>25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161</v>
      </c>
      <c r="AT126" s="230" t="s">
        <v>157</v>
      </c>
      <c r="AU126" s="230" t="s">
        <v>86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161</v>
      </c>
      <c r="BM126" s="230" t="s">
        <v>319</v>
      </c>
    </row>
    <row r="127" spans="1:65" s="2" customFormat="1" ht="24.15" customHeight="1">
      <c r="A127" s="37"/>
      <c r="B127" s="38"/>
      <c r="C127" s="218" t="s">
        <v>181</v>
      </c>
      <c r="D127" s="218" t="s">
        <v>157</v>
      </c>
      <c r="E127" s="219" t="s">
        <v>1139</v>
      </c>
      <c r="F127" s="220" t="s">
        <v>1140</v>
      </c>
      <c r="G127" s="221" t="s">
        <v>1126</v>
      </c>
      <c r="H127" s="222">
        <v>20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161</v>
      </c>
      <c r="AT127" s="230" t="s">
        <v>157</v>
      </c>
      <c r="AU127" s="230" t="s">
        <v>86</v>
      </c>
      <c r="AY127" s="16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161</v>
      </c>
      <c r="BM127" s="230" t="s">
        <v>332</v>
      </c>
    </row>
    <row r="128" spans="1:65" s="2" customFormat="1" ht="24.15" customHeight="1">
      <c r="A128" s="37"/>
      <c r="B128" s="38"/>
      <c r="C128" s="218" t="s">
        <v>228</v>
      </c>
      <c r="D128" s="218" t="s">
        <v>157</v>
      </c>
      <c r="E128" s="219" t="s">
        <v>1141</v>
      </c>
      <c r="F128" s="220" t="s">
        <v>1142</v>
      </c>
      <c r="G128" s="221" t="s">
        <v>1126</v>
      </c>
      <c r="H128" s="222">
        <v>20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161</v>
      </c>
      <c r="AT128" s="230" t="s">
        <v>157</v>
      </c>
      <c r="AU128" s="230" t="s">
        <v>86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161</v>
      </c>
      <c r="BM128" s="230" t="s">
        <v>364</v>
      </c>
    </row>
    <row r="129" spans="1:65" s="2" customFormat="1" ht="16.5" customHeight="1">
      <c r="A129" s="37"/>
      <c r="B129" s="38"/>
      <c r="C129" s="218" t="s">
        <v>294</v>
      </c>
      <c r="D129" s="218" t="s">
        <v>157</v>
      </c>
      <c r="E129" s="219" t="s">
        <v>1143</v>
      </c>
      <c r="F129" s="220" t="s">
        <v>1144</v>
      </c>
      <c r="G129" s="221" t="s">
        <v>645</v>
      </c>
      <c r="H129" s="222">
        <v>450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161</v>
      </c>
      <c r="AT129" s="230" t="s">
        <v>157</v>
      </c>
      <c r="AU129" s="230" t="s">
        <v>86</v>
      </c>
      <c r="AY129" s="16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161</v>
      </c>
      <c r="BM129" s="230" t="s">
        <v>372</v>
      </c>
    </row>
    <row r="130" spans="1:65" s="2" customFormat="1" ht="16.5" customHeight="1">
      <c r="A130" s="37"/>
      <c r="B130" s="38"/>
      <c r="C130" s="218" t="s">
        <v>303</v>
      </c>
      <c r="D130" s="218" t="s">
        <v>157</v>
      </c>
      <c r="E130" s="219" t="s">
        <v>1145</v>
      </c>
      <c r="F130" s="220" t="s">
        <v>1146</v>
      </c>
      <c r="G130" s="221" t="s">
        <v>1126</v>
      </c>
      <c r="H130" s="222">
        <v>4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161</v>
      </c>
      <c r="AT130" s="230" t="s">
        <v>157</v>
      </c>
      <c r="AU130" s="230" t="s">
        <v>86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161</v>
      </c>
      <c r="BM130" s="230" t="s">
        <v>382</v>
      </c>
    </row>
    <row r="131" spans="1:65" s="2" customFormat="1" ht="33" customHeight="1">
      <c r="A131" s="37"/>
      <c r="B131" s="38"/>
      <c r="C131" s="218" t="s">
        <v>309</v>
      </c>
      <c r="D131" s="218" t="s">
        <v>157</v>
      </c>
      <c r="E131" s="219" t="s">
        <v>1147</v>
      </c>
      <c r="F131" s="220" t="s">
        <v>1148</v>
      </c>
      <c r="G131" s="221" t="s">
        <v>1126</v>
      </c>
      <c r="H131" s="222">
        <v>13800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161</v>
      </c>
      <c r="AT131" s="230" t="s">
        <v>157</v>
      </c>
      <c r="AU131" s="230" t="s">
        <v>86</v>
      </c>
      <c r="AY131" s="16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161</v>
      </c>
      <c r="BM131" s="230" t="s">
        <v>436</v>
      </c>
    </row>
    <row r="132" spans="1:65" s="2" customFormat="1" ht="16.5" customHeight="1">
      <c r="A132" s="37"/>
      <c r="B132" s="38"/>
      <c r="C132" s="218" t="s">
        <v>314</v>
      </c>
      <c r="D132" s="218" t="s">
        <v>157</v>
      </c>
      <c r="E132" s="219" t="s">
        <v>1149</v>
      </c>
      <c r="F132" s="220" t="s">
        <v>1150</v>
      </c>
      <c r="G132" s="221" t="s">
        <v>645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161</v>
      </c>
      <c r="AT132" s="230" t="s">
        <v>157</v>
      </c>
      <c r="AU132" s="230" t="s">
        <v>86</v>
      </c>
      <c r="AY132" s="16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161</v>
      </c>
      <c r="BM132" s="230" t="s">
        <v>447</v>
      </c>
    </row>
    <row r="133" spans="1:65" s="2" customFormat="1" ht="24.15" customHeight="1">
      <c r="A133" s="37"/>
      <c r="B133" s="38"/>
      <c r="C133" s="218" t="s">
        <v>319</v>
      </c>
      <c r="D133" s="218" t="s">
        <v>157</v>
      </c>
      <c r="E133" s="219" t="s">
        <v>1151</v>
      </c>
      <c r="F133" s="220" t="s">
        <v>1152</v>
      </c>
      <c r="G133" s="221" t="s">
        <v>645</v>
      </c>
      <c r="H133" s="222">
        <v>8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161</v>
      </c>
      <c r="AT133" s="230" t="s">
        <v>157</v>
      </c>
      <c r="AU133" s="230" t="s">
        <v>86</v>
      </c>
      <c r="AY133" s="16" t="s">
        <v>153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161</v>
      </c>
      <c r="BM133" s="230" t="s">
        <v>459</v>
      </c>
    </row>
    <row r="134" spans="1:65" s="2" customFormat="1" ht="16.5" customHeight="1">
      <c r="A134" s="37"/>
      <c r="B134" s="38"/>
      <c r="C134" s="218" t="s">
        <v>8</v>
      </c>
      <c r="D134" s="218" t="s">
        <v>157</v>
      </c>
      <c r="E134" s="219" t="s">
        <v>1153</v>
      </c>
      <c r="F134" s="220" t="s">
        <v>1154</v>
      </c>
      <c r="G134" s="221" t="s">
        <v>645</v>
      </c>
      <c r="H134" s="222">
        <v>13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161</v>
      </c>
      <c r="AT134" s="230" t="s">
        <v>157</v>
      </c>
      <c r="AU134" s="230" t="s">
        <v>86</v>
      </c>
      <c r="AY134" s="16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161</v>
      </c>
      <c r="BM134" s="230" t="s">
        <v>470</v>
      </c>
    </row>
    <row r="135" spans="1:65" s="2" customFormat="1" ht="16.5" customHeight="1">
      <c r="A135" s="37"/>
      <c r="B135" s="38"/>
      <c r="C135" s="218" t="s">
        <v>332</v>
      </c>
      <c r="D135" s="218" t="s">
        <v>157</v>
      </c>
      <c r="E135" s="219" t="s">
        <v>1155</v>
      </c>
      <c r="F135" s="220" t="s">
        <v>1156</v>
      </c>
      <c r="G135" s="221" t="s">
        <v>645</v>
      </c>
      <c r="H135" s="222">
        <v>47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44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161</v>
      </c>
      <c r="AT135" s="230" t="s">
        <v>157</v>
      </c>
      <c r="AU135" s="230" t="s">
        <v>86</v>
      </c>
      <c r="AY135" s="16" t="s">
        <v>153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86</v>
      </c>
      <c r="BK135" s="231">
        <f>ROUND(I135*H135,2)</f>
        <v>0</v>
      </c>
      <c r="BL135" s="16" t="s">
        <v>161</v>
      </c>
      <c r="BM135" s="230" t="s">
        <v>405</v>
      </c>
    </row>
    <row r="136" spans="1:65" s="2" customFormat="1" ht="16.5" customHeight="1">
      <c r="A136" s="37"/>
      <c r="B136" s="38"/>
      <c r="C136" s="218" t="s">
        <v>337</v>
      </c>
      <c r="D136" s="218" t="s">
        <v>157</v>
      </c>
      <c r="E136" s="219" t="s">
        <v>1157</v>
      </c>
      <c r="F136" s="220" t="s">
        <v>1158</v>
      </c>
      <c r="G136" s="221" t="s">
        <v>645</v>
      </c>
      <c r="H136" s="222">
        <v>179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161</v>
      </c>
      <c r="AT136" s="230" t="s">
        <v>157</v>
      </c>
      <c r="AU136" s="230" t="s">
        <v>86</v>
      </c>
      <c r="AY136" s="16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161</v>
      </c>
      <c r="BM136" s="230" t="s">
        <v>492</v>
      </c>
    </row>
    <row r="137" spans="1:65" s="2" customFormat="1" ht="16.5" customHeight="1">
      <c r="A137" s="37"/>
      <c r="B137" s="38"/>
      <c r="C137" s="218" t="s">
        <v>364</v>
      </c>
      <c r="D137" s="218" t="s">
        <v>157</v>
      </c>
      <c r="E137" s="219" t="s">
        <v>1159</v>
      </c>
      <c r="F137" s="220" t="s">
        <v>1160</v>
      </c>
      <c r="G137" s="221" t="s">
        <v>645</v>
      </c>
      <c r="H137" s="222">
        <v>1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161</v>
      </c>
      <c r="AT137" s="230" t="s">
        <v>157</v>
      </c>
      <c r="AU137" s="230" t="s">
        <v>86</v>
      </c>
      <c r="AY137" s="16" t="s">
        <v>153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161</v>
      </c>
      <c r="BM137" s="230" t="s">
        <v>502</v>
      </c>
    </row>
    <row r="138" spans="1:65" s="2" customFormat="1" ht="16.5" customHeight="1">
      <c r="A138" s="37"/>
      <c r="B138" s="38"/>
      <c r="C138" s="218" t="s">
        <v>368</v>
      </c>
      <c r="D138" s="218" t="s">
        <v>157</v>
      </c>
      <c r="E138" s="219" t="s">
        <v>1161</v>
      </c>
      <c r="F138" s="220" t="s">
        <v>1162</v>
      </c>
      <c r="G138" s="221" t="s">
        <v>645</v>
      </c>
      <c r="H138" s="222">
        <v>1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161</v>
      </c>
      <c r="AT138" s="230" t="s">
        <v>157</v>
      </c>
      <c r="AU138" s="230" t="s">
        <v>86</v>
      </c>
      <c r="AY138" s="16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161</v>
      </c>
      <c r="BM138" s="230" t="s">
        <v>513</v>
      </c>
    </row>
    <row r="139" spans="1:65" s="2" customFormat="1" ht="24.15" customHeight="1">
      <c r="A139" s="37"/>
      <c r="B139" s="38"/>
      <c r="C139" s="218" t="s">
        <v>372</v>
      </c>
      <c r="D139" s="218" t="s">
        <v>157</v>
      </c>
      <c r="E139" s="219" t="s">
        <v>1163</v>
      </c>
      <c r="F139" s="220" t="s">
        <v>1164</v>
      </c>
      <c r="G139" s="221" t="s">
        <v>645</v>
      </c>
      <c r="H139" s="222">
        <v>2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161</v>
      </c>
      <c r="AT139" s="230" t="s">
        <v>157</v>
      </c>
      <c r="AU139" s="230" t="s">
        <v>86</v>
      </c>
      <c r="AY139" s="16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161</v>
      </c>
      <c r="BM139" s="230" t="s">
        <v>523</v>
      </c>
    </row>
    <row r="140" spans="1:65" s="2" customFormat="1" ht="16.5" customHeight="1">
      <c r="A140" s="37"/>
      <c r="B140" s="38"/>
      <c r="C140" s="218" t="s">
        <v>7</v>
      </c>
      <c r="D140" s="218" t="s">
        <v>157</v>
      </c>
      <c r="E140" s="219" t="s">
        <v>1165</v>
      </c>
      <c r="F140" s="220" t="s">
        <v>1166</v>
      </c>
      <c r="G140" s="221" t="s">
        <v>965</v>
      </c>
      <c r="H140" s="222">
        <v>1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161</v>
      </c>
      <c r="AT140" s="230" t="s">
        <v>157</v>
      </c>
      <c r="AU140" s="230" t="s">
        <v>86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161</v>
      </c>
      <c r="BM140" s="230" t="s">
        <v>533</v>
      </c>
    </row>
    <row r="141" spans="1:65" s="2" customFormat="1" ht="16.5" customHeight="1">
      <c r="A141" s="37"/>
      <c r="B141" s="38"/>
      <c r="C141" s="218" t="s">
        <v>382</v>
      </c>
      <c r="D141" s="218" t="s">
        <v>157</v>
      </c>
      <c r="E141" s="219" t="s">
        <v>1167</v>
      </c>
      <c r="F141" s="220" t="s">
        <v>1168</v>
      </c>
      <c r="G141" s="221" t="s">
        <v>645</v>
      </c>
      <c r="H141" s="222">
        <v>2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161</v>
      </c>
      <c r="AT141" s="230" t="s">
        <v>157</v>
      </c>
      <c r="AU141" s="230" t="s">
        <v>86</v>
      </c>
      <c r="AY141" s="16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161</v>
      </c>
      <c r="BM141" s="230" t="s">
        <v>1024</v>
      </c>
    </row>
    <row r="142" spans="1:65" s="2" customFormat="1" ht="16.5" customHeight="1">
      <c r="A142" s="37"/>
      <c r="B142" s="38"/>
      <c r="C142" s="218" t="s">
        <v>430</v>
      </c>
      <c r="D142" s="218" t="s">
        <v>157</v>
      </c>
      <c r="E142" s="219" t="s">
        <v>1169</v>
      </c>
      <c r="F142" s="220" t="s">
        <v>1170</v>
      </c>
      <c r="G142" s="221" t="s">
        <v>645</v>
      </c>
      <c r="H142" s="222">
        <v>2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161</v>
      </c>
      <c r="AT142" s="230" t="s">
        <v>157</v>
      </c>
      <c r="AU142" s="230" t="s">
        <v>86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161</v>
      </c>
      <c r="BM142" s="230" t="s">
        <v>553</v>
      </c>
    </row>
    <row r="143" spans="1:65" s="2" customFormat="1" ht="16.5" customHeight="1">
      <c r="A143" s="37"/>
      <c r="B143" s="38"/>
      <c r="C143" s="218" t="s">
        <v>436</v>
      </c>
      <c r="D143" s="218" t="s">
        <v>157</v>
      </c>
      <c r="E143" s="219" t="s">
        <v>1171</v>
      </c>
      <c r="F143" s="220" t="s">
        <v>1172</v>
      </c>
      <c r="G143" s="221" t="s">
        <v>645</v>
      </c>
      <c r="H143" s="222">
        <v>2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161</v>
      </c>
      <c r="AT143" s="230" t="s">
        <v>157</v>
      </c>
      <c r="AU143" s="230" t="s">
        <v>86</v>
      </c>
      <c r="AY143" s="16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161</v>
      </c>
      <c r="BM143" s="230" t="s">
        <v>561</v>
      </c>
    </row>
    <row r="144" spans="1:65" s="2" customFormat="1" ht="16.5" customHeight="1">
      <c r="A144" s="37"/>
      <c r="B144" s="38"/>
      <c r="C144" s="218" t="s">
        <v>442</v>
      </c>
      <c r="D144" s="218" t="s">
        <v>157</v>
      </c>
      <c r="E144" s="219" t="s">
        <v>1173</v>
      </c>
      <c r="F144" s="220" t="s">
        <v>1174</v>
      </c>
      <c r="G144" s="221" t="s">
        <v>965</v>
      </c>
      <c r="H144" s="222">
        <v>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161</v>
      </c>
      <c r="AT144" s="230" t="s">
        <v>157</v>
      </c>
      <c r="AU144" s="230" t="s">
        <v>86</v>
      </c>
      <c r="AY144" s="16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161</v>
      </c>
      <c r="BM144" s="230" t="s">
        <v>570</v>
      </c>
    </row>
    <row r="145" spans="1:65" s="2" customFormat="1" ht="16.5" customHeight="1">
      <c r="A145" s="37"/>
      <c r="B145" s="38"/>
      <c r="C145" s="218" t="s">
        <v>447</v>
      </c>
      <c r="D145" s="218" t="s">
        <v>157</v>
      </c>
      <c r="E145" s="219" t="s">
        <v>1175</v>
      </c>
      <c r="F145" s="220" t="s">
        <v>1176</v>
      </c>
      <c r="G145" s="221" t="s">
        <v>965</v>
      </c>
      <c r="H145" s="222">
        <v>1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161</v>
      </c>
      <c r="AT145" s="230" t="s">
        <v>157</v>
      </c>
      <c r="AU145" s="230" t="s">
        <v>86</v>
      </c>
      <c r="AY145" s="16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161</v>
      </c>
      <c r="BM145" s="230" t="s">
        <v>580</v>
      </c>
    </row>
    <row r="146" spans="1:63" s="12" customFormat="1" ht="25.9" customHeight="1">
      <c r="A146" s="12"/>
      <c r="B146" s="202"/>
      <c r="C146" s="203"/>
      <c r="D146" s="204" t="s">
        <v>78</v>
      </c>
      <c r="E146" s="205" t="s">
        <v>1177</v>
      </c>
      <c r="F146" s="205" t="s">
        <v>1178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SUM(P147:P153)</f>
        <v>0</v>
      </c>
      <c r="Q146" s="210"/>
      <c r="R146" s="211">
        <f>SUM(R147:R153)</f>
        <v>0</v>
      </c>
      <c r="S146" s="210"/>
      <c r="T146" s="212">
        <f>SUM(T147:T153)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86</v>
      </c>
      <c r="AT146" s="214" t="s">
        <v>78</v>
      </c>
      <c r="AU146" s="214" t="s">
        <v>79</v>
      </c>
      <c r="AY146" s="213" t="s">
        <v>153</v>
      </c>
      <c r="BK146" s="215">
        <f>SUM(BK147:BK153)</f>
        <v>0</v>
      </c>
    </row>
    <row r="147" spans="1:65" s="2" customFormat="1" ht="16.5" customHeight="1">
      <c r="A147" s="37"/>
      <c r="B147" s="38"/>
      <c r="C147" s="218" t="s">
        <v>453</v>
      </c>
      <c r="D147" s="218" t="s">
        <v>157</v>
      </c>
      <c r="E147" s="219" t="s">
        <v>1179</v>
      </c>
      <c r="F147" s="220" t="s">
        <v>1180</v>
      </c>
      <c r="G147" s="221" t="s">
        <v>1126</v>
      </c>
      <c r="H147" s="222">
        <v>120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161</v>
      </c>
      <c r="AT147" s="230" t="s">
        <v>157</v>
      </c>
      <c r="AU147" s="230" t="s">
        <v>86</v>
      </c>
      <c r="AY147" s="16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161</v>
      </c>
      <c r="BM147" s="230" t="s">
        <v>590</v>
      </c>
    </row>
    <row r="148" spans="1:65" s="2" customFormat="1" ht="16.5" customHeight="1">
      <c r="A148" s="37"/>
      <c r="B148" s="38"/>
      <c r="C148" s="218" t="s">
        <v>459</v>
      </c>
      <c r="D148" s="218" t="s">
        <v>157</v>
      </c>
      <c r="E148" s="219" t="s">
        <v>1181</v>
      </c>
      <c r="F148" s="220" t="s">
        <v>1182</v>
      </c>
      <c r="G148" s="221" t="s">
        <v>645</v>
      </c>
      <c r="H148" s="222">
        <v>12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44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161</v>
      </c>
      <c r="AT148" s="230" t="s">
        <v>157</v>
      </c>
      <c r="AU148" s="230" t="s">
        <v>86</v>
      </c>
      <c r="AY148" s="16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161</v>
      </c>
      <c r="BM148" s="230" t="s">
        <v>599</v>
      </c>
    </row>
    <row r="149" spans="1:65" s="2" customFormat="1" ht="24.15" customHeight="1">
      <c r="A149" s="37"/>
      <c r="B149" s="38"/>
      <c r="C149" s="218" t="s">
        <v>464</v>
      </c>
      <c r="D149" s="218" t="s">
        <v>157</v>
      </c>
      <c r="E149" s="219" t="s">
        <v>1183</v>
      </c>
      <c r="F149" s="220" t="s">
        <v>1184</v>
      </c>
      <c r="G149" s="221" t="s">
        <v>645</v>
      </c>
      <c r="H149" s="222">
        <v>23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161</v>
      </c>
      <c r="AT149" s="230" t="s">
        <v>157</v>
      </c>
      <c r="AU149" s="230" t="s">
        <v>86</v>
      </c>
      <c r="AY149" s="16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161</v>
      </c>
      <c r="BM149" s="230" t="s">
        <v>609</v>
      </c>
    </row>
    <row r="150" spans="1:65" s="2" customFormat="1" ht="24.15" customHeight="1">
      <c r="A150" s="37"/>
      <c r="B150" s="38"/>
      <c r="C150" s="218" t="s">
        <v>470</v>
      </c>
      <c r="D150" s="218" t="s">
        <v>157</v>
      </c>
      <c r="E150" s="219" t="s">
        <v>1185</v>
      </c>
      <c r="F150" s="220" t="s">
        <v>1186</v>
      </c>
      <c r="G150" s="221" t="s">
        <v>645</v>
      </c>
      <c r="H150" s="222">
        <v>1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161</v>
      </c>
      <c r="AT150" s="230" t="s">
        <v>157</v>
      </c>
      <c r="AU150" s="230" t="s">
        <v>86</v>
      </c>
      <c r="AY150" s="16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161</v>
      </c>
      <c r="BM150" s="230" t="s">
        <v>617</v>
      </c>
    </row>
    <row r="151" spans="1:65" s="2" customFormat="1" ht="24.15" customHeight="1">
      <c r="A151" s="37"/>
      <c r="B151" s="38"/>
      <c r="C151" s="218" t="s">
        <v>478</v>
      </c>
      <c r="D151" s="218" t="s">
        <v>157</v>
      </c>
      <c r="E151" s="219" t="s">
        <v>1187</v>
      </c>
      <c r="F151" s="220" t="s">
        <v>1188</v>
      </c>
      <c r="G151" s="221" t="s">
        <v>1126</v>
      </c>
      <c r="H151" s="222">
        <v>400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161</v>
      </c>
      <c r="AT151" s="230" t="s">
        <v>157</v>
      </c>
      <c r="AU151" s="230" t="s">
        <v>86</v>
      </c>
      <c r="AY151" s="16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161</v>
      </c>
      <c r="BM151" s="230" t="s">
        <v>1043</v>
      </c>
    </row>
    <row r="152" spans="1:65" s="2" customFormat="1" ht="21.75" customHeight="1">
      <c r="A152" s="37"/>
      <c r="B152" s="38"/>
      <c r="C152" s="218" t="s">
        <v>405</v>
      </c>
      <c r="D152" s="218" t="s">
        <v>157</v>
      </c>
      <c r="E152" s="219" t="s">
        <v>1189</v>
      </c>
      <c r="F152" s="220" t="s">
        <v>1190</v>
      </c>
      <c r="G152" s="221" t="s">
        <v>645</v>
      </c>
      <c r="H152" s="222">
        <v>650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161</v>
      </c>
      <c r="AT152" s="230" t="s">
        <v>157</v>
      </c>
      <c r="AU152" s="230" t="s">
        <v>86</v>
      </c>
      <c r="AY152" s="16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161</v>
      </c>
      <c r="BM152" s="230" t="s">
        <v>632</v>
      </c>
    </row>
    <row r="153" spans="1:65" s="2" customFormat="1" ht="16.5" customHeight="1">
      <c r="A153" s="37"/>
      <c r="B153" s="38"/>
      <c r="C153" s="218" t="s">
        <v>487</v>
      </c>
      <c r="D153" s="218" t="s">
        <v>157</v>
      </c>
      <c r="E153" s="219" t="s">
        <v>1191</v>
      </c>
      <c r="F153" s="220" t="s">
        <v>1192</v>
      </c>
      <c r="G153" s="221" t="s">
        <v>645</v>
      </c>
      <c r="H153" s="222">
        <v>1</v>
      </c>
      <c r="I153" s="223"/>
      <c r="J153" s="224">
        <f>ROUND(I153*H153,2)</f>
        <v>0</v>
      </c>
      <c r="K153" s="225"/>
      <c r="L153" s="43"/>
      <c r="M153" s="270" t="s">
        <v>1</v>
      </c>
      <c r="N153" s="271" t="s">
        <v>44</v>
      </c>
      <c r="O153" s="272"/>
      <c r="P153" s="273">
        <f>O153*H153</f>
        <v>0</v>
      </c>
      <c r="Q153" s="273">
        <v>0</v>
      </c>
      <c r="R153" s="273">
        <f>Q153*H153</f>
        <v>0</v>
      </c>
      <c r="S153" s="273">
        <v>0</v>
      </c>
      <c r="T153" s="27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161</v>
      </c>
      <c r="AT153" s="230" t="s">
        <v>157</v>
      </c>
      <c r="AU153" s="230" t="s">
        <v>86</v>
      </c>
      <c r="AY153" s="16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161</v>
      </c>
      <c r="BM153" s="230" t="s">
        <v>642</v>
      </c>
    </row>
    <row r="154" spans="1:31" s="2" customFormat="1" ht="6.95" customHeight="1">
      <c r="A154" s="37"/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43"/>
      <c r="M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</row>
  </sheetData>
  <sheetProtection password="CC35" sheet="1" objects="1" scenarios="1" formatColumns="0" formatRows="0" autoFilter="0"/>
  <autoFilter ref="C117:K15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1193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Milan Dušek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ROUND((SUM(BE122:BE168)),2)</f>
        <v>0</v>
      </c>
      <c r="G33" s="37"/>
      <c r="H33" s="37"/>
      <c r="I33" s="154">
        <v>0.21</v>
      </c>
      <c r="J33" s="153">
        <f>ROUND(((SUM(BE122:BE168))*I33),2)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ROUND((SUM(BF122:BF168)),2)</f>
        <v>0</v>
      </c>
      <c r="G34" s="37"/>
      <c r="H34" s="37"/>
      <c r="I34" s="154">
        <v>0.15</v>
      </c>
      <c r="J34" s="153">
        <f>ROUND(((SUM(BF122:BF168))*I34),2)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ROUND((SUM(BG122:BG168)),2)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ROUND((SUM(BH122:BH168)),2)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ROUND((SUM(BI122:BI168)),2)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VZT - VZT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124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1194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134</v>
      </c>
      <c r="E100" s="187"/>
      <c r="F100" s="187"/>
      <c r="G100" s="187"/>
      <c r="H100" s="187"/>
      <c r="I100" s="187"/>
      <c r="J100" s="188">
        <f>J130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126</v>
      </c>
      <c r="E101" s="187"/>
      <c r="F101" s="187"/>
      <c r="G101" s="187"/>
      <c r="H101" s="187"/>
      <c r="I101" s="187"/>
      <c r="J101" s="188">
        <f>J132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137</v>
      </c>
      <c r="E102" s="181"/>
      <c r="F102" s="181"/>
      <c r="G102" s="181"/>
      <c r="H102" s="181"/>
      <c r="I102" s="181"/>
      <c r="J102" s="182">
        <f>J164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Stavební úprava a změna využití- modulární učebna IB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110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VZT - VZT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Areál Vysoké školy ekonomické v Praze</v>
      </c>
      <c r="G116" s="39"/>
      <c r="H116" s="39"/>
      <c r="I116" s="31" t="s">
        <v>22</v>
      </c>
      <c r="J116" s="78" t="str">
        <f>IF(J12="","",J12)</f>
        <v>21. 7. 2023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VŠE</v>
      </c>
      <c r="G118" s="39"/>
      <c r="H118" s="39"/>
      <c r="I118" s="31" t="s">
        <v>32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>Ing. Milan Dušek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139</v>
      </c>
      <c r="D121" s="193" t="s">
        <v>64</v>
      </c>
      <c r="E121" s="193" t="s">
        <v>60</v>
      </c>
      <c r="F121" s="193" t="s">
        <v>61</v>
      </c>
      <c r="G121" s="193" t="s">
        <v>140</v>
      </c>
      <c r="H121" s="193" t="s">
        <v>141</v>
      </c>
      <c r="I121" s="193" t="s">
        <v>142</v>
      </c>
      <c r="J121" s="194" t="s">
        <v>114</v>
      </c>
      <c r="K121" s="195" t="s">
        <v>143</v>
      </c>
      <c r="L121" s="196"/>
      <c r="M121" s="99" t="s">
        <v>1</v>
      </c>
      <c r="N121" s="100" t="s">
        <v>43</v>
      </c>
      <c r="O121" s="100" t="s">
        <v>144</v>
      </c>
      <c r="P121" s="100" t="s">
        <v>145</v>
      </c>
      <c r="Q121" s="100" t="s">
        <v>146</v>
      </c>
      <c r="R121" s="100" t="s">
        <v>147</v>
      </c>
      <c r="S121" s="100" t="s">
        <v>148</v>
      </c>
      <c r="T121" s="101" t="s">
        <v>149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150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P123+P164</f>
        <v>0</v>
      </c>
      <c r="Q122" s="103"/>
      <c r="R122" s="199">
        <f>R123+R164</f>
        <v>0</v>
      </c>
      <c r="S122" s="103"/>
      <c r="T122" s="200">
        <f>T123+T164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116</v>
      </c>
      <c r="BK122" s="201">
        <f>BK123+BK164</f>
        <v>0</v>
      </c>
    </row>
    <row r="123" spans="1:63" s="12" customFormat="1" ht="25.9" customHeight="1">
      <c r="A123" s="12"/>
      <c r="B123" s="202"/>
      <c r="C123" s="203"/>
      <c r="D123" s="204" t="s">
        <v>78</v>
      </c>
      <c r="E123" s="205" t="s">
        <v>386</v>
      </c>
      <c r="F123" s="205" t="s">
        <v>387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P124+P128+P130+P132</f>
        <v>0</v>
      </c>
      <c r="Q123" s="210"/>
      <c r="R123" s="211">
        <f>R124+R128+R130+R132</f>
        <v>0</v>
      </c>
      <c r="S123" s="210"/>
      <c r="T123" s="212">
        <f>T124+T128+T130+T132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88</v>
      </c>
      <c r="AT123" s="214" t="s">
        <v>78</v>
      </c>
      <c r="AU123" s="214" t="s">
        <v>79</v>
      </c>
      <c r="AY123" s="213" t="s">
        <v>153</v>
      </c>
      <c r="BK123" s="215">
        <f>BK124+BK128+BK130+BK132</f>
        <v>0</v>
      </c>
    </row>
    <row r="124" spans="1:63" s="12" customFormat="1" ht="22.8" customHeight="1">
      <c r="A124" s="12"/>
      <c r="B124" s="202"/>
      <c r="C124" s="203"/>
      <c r="D124" s="204" t="s">
        <v>78</v>
      </c>
      <c r="E124" s="216" t="s">
        <v>395</v>
      </c>
      <c r="F124" s="216" t="s">
        <v>396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SUM(P125:P127)</f>
        <v>0</v>
      </c>
      <c r="Q124" s="210"/>
      <c r="R124" s="211">
        <f>SUM(R125:R127)</f>
        <v>0</v>
      </c>
      <c r="S124" s="210"/>
      <c r="T124" s="212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88</v>
      </c>
      <c r="AT124" s="214" t="s">
        <v>78</v>
      </c>
      <c r="AU124" s="214" t="s">
        <v>86</v>
      </c>
      <c r="AY124" s="213" t="s">
        <v>153</v>
      </c>
      <c r="BK124" s="215">
        <f>SUM(BK125:BK127)</f>
        <v>0</v>
      </c>
    </row>
    <row r="125" spans="1:65" s="2" customFormat="1" ht="24.15" customHeight="1">
      <c r="A125" s="37"/>
      <c r="B125" s="38"/>
      <c r="C125" s="218" t="s">
        <v>86</v>
      </c>
      <c r="D125" s="218" t="s">
        <v>157</v>
      </c>
      <c r="E125" s="219" t="s">
        <v>1195</v>
      </c>
      <c r="F125" s="220" t="s">
        <v>1196</v>
      </c>
      <c r="G125" s="221" t="s">
        <v>160</v>
      </c>
      <c r="H125" s="222">
        <v>80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332</v>
      </c>
      <c r="AT125" s="230" t="s">
        <v>157</v>
      </c>
      <c r="AU125" s="230" t="s">
        <v>88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332</v>
      </c>
      <c r="BM125" s="230" t="s">
        <v>590</v>
      </c>
    </row>
    <row r="126" spans="1:65" s="2" customFormat="1" ht="24.15" customHeight="1">
      <c r="A126" s="37"/>
      <c r="B126" s="38"/>
      <c r="C126" s="218" t="s">
        <v>88</v>
      </c>
      <c r="D126" s="218" t="s">
        <v>157</v>
      </c>
      <c r="E126" s="219" t="s">
        <v>1197</v>
      </c>
      <c r="F126" s="220" t="s">
        <v>1198</v>
      </c>
      <c r="G126" s="221" t="s">
        <v>160</v>
      </c>
      <c r="H126" s="222">
        <v>250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332</v>
      </c>
      <c r="AT126" s="230" t="s">
        <v>157</v>
      </c>
      <c r="AU126" s="230" t="s">
        <v>88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332</v>
      </c>
      <c r="BM126" s="230" t="s">
        <v>599</v>
      </c>
    </row>
    <row r="127" spans="1:47" s="2" customFormat="1" ht="12">
      <c r="A127" s="37"/>
      <c r="B127" s="38"/>
      <c r="C127" s="39"/>
      <c r="D127" s="234" t="s">
        <v>434</v>
      </c>
      <c r="E127" s="39"/>
      <c r="F127" s="266" t="s">
        <v>1199</v>
      </c>
      <c r="G127" s="39"/>
      <c r="H127" s="39"/>
      <c r="I127" s="267"/>
      <c r="J127" s="39"/>
      <c r="K127" s="39"/>
      <c r="L127" s="43"/>
      <c r="M127" s="268"/>
      <c r="N127" s="269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434</v>
      </c>
      <c r="AU127" s="16" t="s">
        <v>88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1200</v>
      </c>
      <c r="F128" s="216" t="s">
        <v>1201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88</v>
      </c>
      <c r="AT128" s="214" t="s">
        <v>78</v>
      </c>
      <c r="AU128" s="214" t="s">
        <v>86</v>
      </c>
      <c r="AY128" s="213" t="s">
        <v>153</v>
      </c>
      <c r="BK128" s="215">
        <f>BK129</f>
        <v>0</v>
      </c>
    </row>
    <row r="129" spans="1:65" s="2" customFormat="1" ht="24.15" customHeight="1">
      <c r="A129" s="37"/>
      <c r="B129" s="38"/>
      <c r="C129" s="218" t="s">
        <v>492</v>
      </c>
      <c r="D129" s="218" t="s">
        <v>157</v>
      </c>
      <c r="E129" s="219" t="s">
        <v>1202</v>
      </c>
      <c r="F129" s="220" t="s">
        <v>1203</v>
      </c>
      <c r="G129" s="221" t="s">
        <v>965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332</v>
      </c>
      <c r="AT129" s="230" t="s">
        <v>157</v>
      </c>
      <c r="AU129" s="230" t="s">
        <v>88</v>
      </c>
      <c r="AY129" s="16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332</v>
      </c>
      <c r="BM129" s="230" t="s">
        <v>1204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859</v>
      </c>
      <c r="F130" s="216" t="s">
        <v>860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P131</f>
        <v>0</v>
      </c>
      <c r="Q130" s="210"/>
      <c r="R130" s="211">
        <f>R131</f>
        <v>0</v>
      </c>
      <c r="S130" s="210"/>
      <c r="T130" s="21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88</v>
      </c>
      <c r="AT130" s="214" t="s">
        <v>78</v>
      </c>
      <c r="AU130" s="214" t="s">
        <v>86</v>
      </c>
      <c r="AY130" s="213" t="s">
        <v>153</v>
      </c>
      <c r="BK130" s="215">
        <f>BK131</f>
        <v>0</v>
      </c>
    </row>
    <row r="131" spans="1:65" s="2" customFormat="1" ht="24.15" customHeight="1">
      <c r="A131" s="37"/>
      <c r="B131" s="38"/>
      <c r="C131" s="218" t="s">
        <v>262</v>
      </c>
      <c r="D131" s="218" t="s">
        <v>157</v>
      </c>
      <c r="E131" s="219" t="s">
        <v>1205</v>
      </c>
      <c r="F131" s="220" t="s">
        <v>1206</v>
      </c>
      <c r="G131" s="221" t="s">
        <v>160</v>
      </c>
      <c r="H131" s="222">
        <v>12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332</v>
      </c>
      <c r="AT131" s="230" t="s">
        <v>157</v>
      </c>
      <c r="AU131" s="230" t="s">
        <v>88</v>
      </c>
      <c r="AY131" s="16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332</v>
      </c>
      <c r="BM131" s="230" t="s">
        <v>580</v>
      </c>
    </row>
    <row r="132" spans="1:63" s="12" customFormat="1" ht="22.8" customHeight="1">
      <c r="A132" s="12"/>
      <c r="B132" s="202"/>
      <c r="C132" s="203"/>
      <c r="D132" s="204" t="s">
        <v>78</v>
      </c>
      <c r="E132" s="216" t="s">
        <v>428</v>
      </c>
      <c r="F132" s="216" t="s">
        <v>429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SUM(P133:P163)</f>
        <v>0</v>
      </c>
      <c r="Q132" s="210"/>
      <c r="R132" s="211">
        <f>SUM(R133:R163)</f>
        <v>0</v>
      </c>
      <c r="S132" s="210"/>
      <c r="T132" s="212">
        <f>SUM(T133:T163)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88</v>
      </c>
      <c r="AT132" s="214" t="s">
        <v>78</v>
      </c>
      <c r="AU132" s="214" t="s">
        <v>86</v>
      </c>
      <c r="AY132" s="213" t="s">
        <v>153</v>
      </c>
      <c r="BK132" s="215">
        <f>SUM(BK133:BK163)</f>
        <v>0</v>
      </c>
    </row>
    <row r="133" spans="1:65" s="2" customFormat="1" ht="33" customHeight="1">
      <c r="A133" s="37"/>
      <c r="B133" s="38"/>
      <c r="C133" s="218" t="s">
        <v>161</v>
      </c>
      <c r="D133" s="218" t="s">
        <v>157</v>
      </c>
      <c r="E133" s="219" t="s">
        <v>1207</v>
      </c>
      <c r="F133" s="220" t="s">
        <v>1208</v>
      </c>
      <c r="G133" s="221" t="s">
        <v>645</v>
      </c>
      <c r="H133" s="222">
        <v>1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44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332</v>
      </c>
      <c r="AT133" s="230" t="s">
        <v>157</v>
      </c>
      <c r="AU133" s="230" t="s">
        <v>88</v>
      </c>
      <c r="AY133" s="16" t="s">
        <v>153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86</v>
      </c>
      <c r="BK133" s="231">
        <f>ROUND(I133*H133,2)</f>
        <v>0</v>
      </c>
      <c r="BL133" s="16" t="s">
        <v>332</v>
      </c>
      <c r="BM133" s="230" t="s">
        <v>1209</v>
      </c>
    </row>
    <row r="134" spans="1:65" s="2" customFormat="1" ht="24.15" customHeight="1">
      <c r="A134" s="37"/>
      <c r="B134" s="38"/>
      <c r="C134" s="218" t="s">
        <v>271</v>
      </c>
      <c r="D134" s="218" t="s">
        <v>157</v>
      </c>
      <c r="E134" s="219" t="s">
        <v>1210</v>
      </c>
      <c r="F134" s="220" t="s">
        <v>1211</v>
      </c>
      <c r="G134" s="221" t="s">
        <v>645</v>
      </c>
      <c r="H134" s="222">
        <v>1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332</v>
      </c>
      <c r="AT134" s="230" t="s">
        <v>157</v>
      </c>
      <c r="AU134" s="230" t="s">
        <v>88</v>
      </c>
      <c r="AY134" s="16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332</v>
      </c>
      <c r="BM134" s="230" t="s">
        <v>88</v>
      </c>
    </row>
    <row r="135" spans="1:47" s="2" customFormat="1" ht="12">
      <c r="A135" s="37"/>
      <c r="B135" s="38"/>
      <c r="C135" s="39"/>
      <c r="D135" s="234" t="s">
        <v>434</v>
      </c>
      <c r="E135" s="39"/>
      <c r="F135" s="266" t="s">
        <v>1212</v>
      </c>
      <c r="G135" s="39"/>
      <c r="H135" s="39"/>
      <c r="I135" s="267"/>
      <c r="J135" s="39"/>
      <c r="K135" s="39"/>
      <c r="L135" s="43"/>
      <c r="M135" s="268"/>
      <c r="N135" s="269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434</v>
      </c>
      <c r="AU135" s="16" t="s">
        <v>88</v>
      </c>
    </row>
    <row r="136" spans="1:65" s="2" customFormat="1" ht="24.15" customHeight="1">
      <c r="A136" s="37"/>
      <c r="B136" s="38"/>
      <c r="C136" s="218" t="s">
        <v>154</v>
      </c>
      <c r="D136" s="218" t="s">
        <v>157</v>
      </c>
      <c r="E136" s="219" t="s">
        <v>1213</v>
      </c>
      <c r="F136" s="220" t="s">
        <v>1214</v>
      </c>
      <c r="G136" s="221" t="s">
        <v>645</v>
      </c>
      <c r="H136" s="222">
        <v>1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332</v>
      </c>
      <c r="AT136" s="230" t="s">
        <v>157</v>
      </c>
      <c r="AU136" s="230" t="s">
        <v>88</v>
      </c>
      <c r="AY136" s="16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332</v>
      </c>
      <c r="BM136" s="230" t="s">
        <v>161</v>
      </c>
    </row>
    <row r="137" spans="1:65" s="2" customFormat="1" ht="24.15" customHeight="1">
      <c r="A137" s="37"/>
      <c r="B137" s="38"/>
      <c r="C137" s="218" t="s">
        <v>279</v>
      </c>
      <c r="D137" s="218" t="s">
        <v>157</v>
      </c>
      <c r="E137" s="219" t="s">
        <v>1215</v>
      </c>
      <c r="F137" s="220" t="s">
        <v>1216</v>
      </c>
      <c r="G137" s="221" t="s">
        <v>645</v>
      </c>
      <c r="H137" s="222">
        <v>1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332</v>
      </c>
      <c r="AT137" s="230" t="s">
        <v>157</v>
      </c>
      <c r="AU137" s="230" t="s">
        <v>88</v>
      </c>
      <c r="AY137" s="16" t="s">
        <v>153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86</v>
      </c>
      <c r="BK137" s="231">
        <f>ROUND(I137*H137,2)</f>
        <v>0</v>
      </c>
      <c r="BL137" s="16" t="s">
        <v>332</v>
      </c>
      <c r="BM137" s="230" t="s">
        <v>154</v>
      </c>
    </row>
    <row r="138" spans="1:47" s="2" customFormat="1" ht="12">
      <c r="A138" s="37"/>
      <c r="B138" s="38"/>
      <c r="C138" s="39"/>
      <c r="D138" s="234" t="s">
        <v>434</v>
      </c>
      <c r="E138" s="39"/>
      <c r="F138" s="266" t="s">
        <v>1217</v>
      </c>
      <c r="G138" s="39"/>
      <c r="H138" s="39"/>
      <c r="I138" s="267"/>
      <c r="J138" s="39"/>
      <c r="K138" s="39"/>
      <c r="L138" s="43"/>
      <c r="M138" s="268"/>
      <c r="N138" s="269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434</v>
      </c>
      <c r="AU138" s="16" t="s">
        <v>88</v>
      </c>
    </row>
    <row r="139" spans="1:65" s="2" customFormat="1" ht="16.5" customHeight="1">
      <c r="A139" s="37"/>
      <c r="B139" s="38"/>
      <c r="C139" s="218" t="s">
        <v>181</v>
      </c>
      <c r="D139" s="218" t="s">
        <v>157</v>
      </c>
      <c r="E139" s="219" t="s">
        <v>1218</v>
      </c>
      <c r="F139" s="220" t="s">
        <v>1219</v>
      </c>
      <c r="G139" s="221" t="s">
        <v>645</v>
      </c>
      <c r="H139" s="222">
        <v>2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332</v>
      </c>
      <c r="AT139" s="230" t="s">
        <v>157</v>
      </c>
      <c r="AU139" s="230" t="s">
        <v>88</v>
      </c>
      <c r="AY139" s="16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332</v>
      </c>
      <c r="BM139" s="230" t="s">
        <v>181</v>
      </c>
    </row>
    <row r="140" spans="1:65" s="2" customFormat="1" ht="16.5" customHeight="1">
      <c r="A140" s="37"/>
      <c r="B140" s="38"/>
      <c r="C140" s="218" t="s">
        <v>228</v>
      </c>
      <c r="D140" s="218" t="s">
        <v>157</v>
      </c>
      <c r="E140" s="219" t="s">
        <v>1220</v>
      </c>
      <c r="F140" s="220" t="s">
        <v>1221</v>
      </c>
      <c r="G140" s="221" t="s">
        <v>645</v>
      </c>
      <c r="H140" s="222">
        <v>12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332</v>
      </c>
      <c r="AT140" s="230" t="s">
        <v>157</v>
      </c>
      <c r="AU140" s="230" t="s">
        <v>88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332</v>
      </c>
      <c r="BM140" s="230" t="s">
        <v>294</v>
      </c>
    </row>
    <row r="141" spans="1:65" s="2" customFormat="1" ht="16.5" customHeight="1">
      <c r="A141" s="37"/>
      <c r="B141" s="38"/>
      <c r="C141" s="218" t="s">
        <v>294</v>
      </c>
      <c r="D141" s="218" t="s">
        <v>157</v>
      </c>
      <c r="E141" s="219" t="s">
        <v>1222</v>
      </c>
      <c r="F141" s="220" t="s">
        <v>1223</v>
      </c>
      <c r="G141" s="221" t="s">
        <v>645</v>
      </c>
      <c r="H141" s="222">
        <v>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332</v>
      </c>
      <c r="AT141" s="230" t="s">
        <v>157</v>
      </c>
      <c r="AU141" s="230" t="s">
        <v>88</v>
      </c>
      <c r="AY141" s="16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332</v>
      </c>
      <c r="BM141" s="230" t="s">
        <v>309</v>
      </c>
    </row>
    <row r="142" spans="1:65" s="2" customFormat="1" ht="16.5" customHeight="1">
      <c r="A142" s="37"/>
      <c r="B142" s="38"/>
      <c r="C142" s="218" t="s">
        <v>303</v>
      </c>
      <c r="D142" s="218" t="s">
        <v>157</v>
      </c>
      <c r="E142" s="219" t="s">
        <v>1224</v>
      </c>
      <c r="F142" s="220" t="s">
        <v>1225</v>
      </c>
      <c r="G142" s="221" t="s">
        <v>645</v>
      </c>
      <c r="H142" s="222">
        <v>2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332</v>
      </c>
      <c r="AT142" s="230" t="s">
        <v>157</v>
      </c>
      <c r="AU142" s="230" t="s">
        <v>88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332</v>
      </c>
      <c r="BM142" s="230" t="s">
        <v>319</v>
      </c>
    </row>
    <row r="143" spans="1:65" s="2" customFormat="1" ht="16.5" customHeight="1">
      <c r="A143" s="37"/>
      <c r="B143" s="38"/>
      <c r="C143" s="218" t="s">
        <v>309</v>
      </c>
      <c r="D143" s="218" t="s">
        <v>157</v>
      </c>
      <c r="E143" s="219" t="s">
        <v>1226</v>
      </c>
      <c r="F143" s="220" t="s">
        <v>1227</v>
      </c>
      <c r="G143" s="221" t="s">
        <v>645</v>
      </c>
      <c r="H143" s="222">
        <v>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332</v>
      </c>
      <c r="AT143" s="230" t="s">
        <v>157</v>
      </c>
      <c r="AU143" s="230" t="s">
        <v>88</v>
      </c>
      <c r="AY143" s="16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332</v>
      </c>
      <c r="BM143" s="230" t="s">
        <v>332</v>
      </c>
    </row>
    <row r="144" spans="1:65" s="2" customFormat="1" ht="24.15" customHeight="1">
      <c r="A144" s="37"/>
      <c r="B144" s="38"/>
      <c r="C144" s="218" t="s">
        <v>314</v>
      </c>
      <c r="D144" s="218" t="s">
        <v>157</v>
      </c>
      <c r="E144" s="219" t="s">
        <v>1228</v>
      </c>
      <c r="F144" s="220" t="s">
        <v>1229</v>
      </c>
      <c r="G144" s="221" t="s">
        <v>645</v>
      </c>
      <c r="H144" s="222">
        <v>14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332</v>
      </c>
      <c r="AT144" s="230" t="s">
        <v>157</v>
      </c>
      <c r="AU144" s="230" t="s">
        <v>88</v>
      </c>
      <c r="AY144" s="16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332</v>
      </c>
      <c r="BM144" s="230" t="s">
        <v>364</v>
      </c>
    </row>
    <row r="145" spans="1:47" s="2" customFormat="1" ht="12">
      <c r="A145" s="37"/>
      <c r="B145" s="38"/>
      <c r="C145" s="39"/>
      <c r="D145" s="234" t="s">
        <v>434</v>
      </c>
      <c r="E145" s="39"/>
      <c r="F145" s="266" t="s">
        <v>1230</v>
      </c>
      <c r="G145" s="39"/>
      <c r="H145" s="39"/>
      <c r="I145" s="267"/>
      <c r="J145" s="39"/>
      <c r="K145" s="39"/>
      <c r="L145" s="43"/>
      <c r="M145" s="268"/>
      <c r="N145" s="269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434</v>
      </c>
      <c r="AU145" s="16" t="s">
        <v>88</v>
      </c>
    </row>
    <row r="146" spans="1:65" s="2" customFormat="1" ht="24.15" customHeight="1">
      <c r="A146" s="37"/>
      <c r="B146" s="38"/>
      <c r="C146" s="218" t="s">
        <v>319</v>
      </c>
      <c r="D146" s="218" t="s">
        <v>157</v>
      </c>
      <c r="E146" s="219" t="s">
        <v>1231</v>
      </c>
      <c r="F146" s="220" t="s">
        <v>1232</v>
      </c>
      <c r="G146" s="221" t="s">
        <v>645</v>
      </c>
      <c r="H146" s="222">
        <v>7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44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332</v>
      </c>
      <c r="AT146" s="230" t="s">
        <v>157</v>
      </c>
      <c r="AU146" s="230" t="s">
        <v>88</v>
      </c>
      <c r="AY146" s="16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332</v>
      </c>
      <c r="BM146" s="230" t="s">
        <v>372</v>
      </c>
    </row>
    <row r="147" spans="1:47" s="2" customFormat="1" ht="12">
      <c r="A147" s="37"/>
      <c r="B147" s="38"/>
      <c r="C147" s="39"/>
      <c r="D147" s="234" t="s">
        <v>434</v>
      </c>
      <c r="E147" s="39"/>
      <c r="F147" s="266" t="s">
        <v>1233</v>
      </c>
      <c r="G147" s="39"/>
      <c r="H147" s="39"/>
      <c r="I147" s="267"/>
      <c r="J147" s="39"/>
      <c r="K147" s="39"/>
      <c r="L147" s="43"/>
      <c r="M147" s="268"/>
      <c r="N147" s="269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434</v>
      </c>
      <c r="AU147" s="16" t="s">
        <v>88</v>
      </c>
    </row>
    <row r="148" spans="1:65" s="2" customFormat="1" ht="21.75" customHeight="1">
      <c r="A148" s="37"/>
      <c r="B148" s="38"/>
      <c r="C148" s="218" t="s">
        <v>8</v>
      </c>
      <c r="D148" s="218" t="s">
        <v>157</v>
      </c>
      <c r="E148" s="219" t="s">
        <v>1234</v>
      </c>
      <c r="F148" s="220" t="s">
        <v>1235</v>
      </c>
      <c r="G148" s="221" t="s">
        <v>195</v>
      </c>
      <c r="H148" s="222">
        <v>2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44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332</v>
      </c>
      <c r="AT148" s="230" t="s">
        <v>157</v>
      </c>
      <c r="AU148" s="230" t="s">
        <v>88</v>
      </c>
      <c r="AY148" s="16" t="s">
        <v>153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86</v>
      </c>
      <c r="BK148" s="231">
        <f>ROUND(I148*H148,2)</f>
        <v>0</v>
      </c>
      <c r="BL148" s="16" t="s">
        <v>332</v>
      </c>
      <c r="BM148" s="230" t="s">
        <v>382</v>
      </c>
    </row>
    <row r="149" spans="1:65" s="2" customFormat="1" ht="16.5" customHeight="1">
      <c r="A149" s="37"/>
      <c r="B149" s="38"/>
      <c r="C149" s="218" t="s">
        <v>332</v>
      </c>
      <c r="D149" s="218" t="s">
        <v>157</v>
      </c>
      <c r="E149" s="219" t="s">
        <v>1236</v>
      </c>
      <c r="F149" s="220" t="s">
        <v>1237</v>
      </c>
      <c r="G149" s="221" t="s">
        <v>195</v>
      </c>
      <c r="H149" s="222">
        <v>4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332</v>
      </c>
      <c r="AT149" s="230" t="s">
        <v>157</v>
      </c>
      <c r="AU149" s="230" t="s">
        <v>88</v>
      </c>
      <c r="AY149" s="16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332</v>
      </c>
      <c r="BM149" s="230" t="s">
        <v>436</v>
      </c>
    </row>
    <row r="150" spans="1:65" s="2" customFormat="1" ht="16.5" customHeight="1">
      <c r="A150" s="37"/>
      <c r="B150" s="38"/>
      <c r="C150" s="218" t="s">
        <v>337</v>
      </c>
      <c r="D150" s="218" t="s">
        <v>157</v>
      </c>
      <c r="E150" s="219" t="s">
        <v>1238</v>
      </c>
      <c r="F150" s="220" t="s">
        <v>1239</v>
      </c>
      <c r="G150" s="221" t="s">
        <v>195</v>
      </c>
      <c r="H150" s="222">
        <v>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332</v>
      </c>
      <c r="AT150" s="230" t="s">
        <v>157</v>
      </c>
      <c r="AU150" s="230" t="s">
        <v>88</v>
      </c>
      <c r="AY150" s="16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332</v>
      </c>
      <c r="BM150" s="230" t="s">
        <v>447</v>
      </c>
    </row>
    <row r="151" spans="1:65" s="2" customFormat="1" ht="16.5" customHeight="1">
      <c r="A151" s="37"/>
      <c r="B151" s="38"/>
      <c r="C151" s="218" t="s">
        <v>364</v>
      </c>
      <c r="D151" s="218" t="s">
        <v>157</v>
      </c>
      <c r="E151" s="219" t="s">
        <v>1240</v>
      </c>
      <c r="F151" s="220" t="s">
        <v>1241</v>
      </c>
      <c r="G151" s="221" t="s">
        <v>195</v>
      </c>
      <c r="H151" s="222">
        <v>50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332</v>
      </c>
      <c r="AT151" s="230" t="s">
        <v>157</v>
      </c>
      <c r="AU151" s="230" t="s">
        <v>88</v>
      </c>
      <c r="AY151" s="16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332</v>
      </c>
      <c r="BM151" s="230" t="s">
        <v>459</v>
      </c>
    </row>
    <row r="152" spans="1:65" s="2" customFormat="1" ht="16.5" customHeight="1">
      <c r="A152" s="37"/>
      <c r="B152" s="38"/>
      <c r="C152" s="218" t="s">
        <v>368</v>
      </c>
      <c r="D152" s="218" t="s">
        <v>157</v>
      </c>
      <c r="E152" s="219" t="s">
        <v>1242</v>
      </c>
      <c r="F152" s="220" t="s">
        <v>1243</v>
      </c>
      <c r="G152" s="221" t="s">
        <v>195</v>
      </c>
      <c r="H152" s="222">
        <v>6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332</v>
      </c>
      <c r="AT152" s="230" t="s">
        <v>157</v>
      </c>
      <c r="AU152" s="230" t="s">
        <v>88</v>
      </c>
      <c r="AY152" s="16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332</v>
      </c>
      <c r="BM152" s="230" t="s">
        <v>470</v>
      </c>
    </row>
    <row r="153" spans="1:65" s="2" customFormat="1" ht="16.5" customHeight="1">
      <c r="A153" s="37"/>
      <c r="B153" s="38"/>
      <c r="C153" s="218" t="s">
        <v>372</v>
      </c>
      <c r="D153" s="218" t="s">
        <v>157</v>
      </c>
      <c r="E153" s="219" t="s">
        <v>1244</v>
      </c>
      <c r="F153" s="220" t="s">
        <v>1237</v>
      </c>
      <c r="G153" s="221" t="s">
        <v>195</v>
      </c>
      <c r="H153" s="222">
        <v>4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44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332</v>
      </c>
      <c r="AT153" s="230" t="s">
        <v>157</v>
      </c>
      <c r="AU153" s="230" t="s">
        <v>88</v>
      </c>
      <c r="AY153" s="16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332</v>
      </c>
      <c r="BM153" s="230" t="s">
        <v>405</v>
      </c>
    </row>
    <row r="154" spans="1:65" s="2" customFormat="1" ht="16.5" customHeight="1">
      <c r="A154" s="37"/>
      <c r="B154" s="38"/>
      <c r="C154" s="218" t="s">
        <v>7</v>
      </c>
      <c r="D154" s="218" t="s">
        <v>157</v>
      </c>
      <c r="E154" s="219" t="s">
        <v>1245</v>
      </c>
      <c r="F154" s="220" t="s">
        <v>1239</v>
      </c>
      <c r="G154" s="221" t="s">
        <v>195</v>
      </c>
      <c r="H154" s="222">
        <v>1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332</v>
      </c>
      <c r="AT154" s="230" t="s">
        <v>157</v>
      </c>
      <c r="AU154" s="230" t="s">
        <v>88</v>
      </c>
      <c r="AY154" s="16" t="s">
        <v>153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86</v>
      </c>
      <c r="BK154" s="231">
        <f>ROUND(I154*H154,2)</f>
        <v>0</v>
      </c>
      <c r="BL154" s="16" t="s">
        <v>332</v>
      </c>
      <c r="BM154" s="230" t="s">
        <v>492</v>
      </c>
    </row>
    <row r="155" spans="1:65" s="2" customFormat="1" ht="16.5" customHeight="1">
      <c r="A155" s="37"/>
      <c r="B155" s="38"/>
      <c r="C155" s="218" t="s">
        <v>382</v>
      </c>
      <c r="D155" s="218" t="s">
        <v>157</v>
      </c>
      <c r="E155" s="219" t="s">
        <v>1246</v>
      </c>
      <c r="F155" s="220" t="s">
        <v>1241</v>
      </c>
      <c r="G155" s="221" t="s">
        <v>195</v>
      </c>
      <c r="H155" s="222">
        <v>24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44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332</v>
      </c>
      <c r="AT155" s="230" t="s">
        <v>157</v>
      </c>
      <c r="AU155" s="230" t="s">
        <v>88</v>
      </c>
      <c r="AY155" s="16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332</v>
      </c>
      <c r="BM155" s="230" t="s">
        <v>502</v>
      </c>
    </row>
    <row r="156" spans="1:65" s="2" customFormat="1" ht="16.5" customHeight="1">
      <c r="A156" s="37"/>
      <c r="B156" s="38"/>
      <c r="C156" s="218" t="s">
        <v>430</v>
      </c>
      <c r="D156" s="218" t="s">
        <v>157</v>
      </c>
      <c r="E156" s="219" t="s">
        <v>1247</v>
      </c>
      <c r="F156" s="220" t="s">
        <v>1248</v>
      </c>
      <c r="G156" s="221" t="s">
        <v>195</v>
      </c>
      <c r="H156" s="222">
        <v>20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332</v>
      </c>
      <c r="AT156" s="230" t="s">
        <v>157</v>
      </c>
      <c r="AU156" s="230" t="s">
        <v>88</v>
      </c>
      <c r="AY156" s="16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332</v>
      </c>
      <c r="BM156" s="230" t="s">
        <v>513</v>
      </c>
    </row>
    <row r="157" spans="1:65" s="2" customFormat="1" ht="24.15" customHeight="1">
      <c r="A157" s="37"/>
      <c r="B157" s="38"/>
      <c r="C157" s="218" t="s">
        <v>436</v>
      </c>
      <c r="D157" s="218" t="s">
        <v>157</v>
      </c>
      <c r="E157" s="219" t="s">
        <v>1249</v>
      </c>
      <c r="F157" s="220" t="s">
        <v>1250</v>
      </c>
      <c r="G157" s="221" t="s">
        <v>160</v>
      </c>
      <c r="H157" s="222">
        <v>65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332</v>
      </c>
      <c r="AT157" s="230" t="s">
        <v>157</v>
      </c>
      <c r="AU157" s="230" t="s">
        <v>88</v>
      </c>
      <c r="AY157" s="16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332</v>
      </c>
      <c r="BM157" s="230" t="s">
        <v>523</v>
      </c>
    </row>
    <row r="158" spans="1:65" s="2" customFormat="1" ht="16.5" customHeight="1">
      <c r="A158" s="37"/>
      <c r="B158" s="38"/>
      <c r="C158" s="218" t="s">
        <v>442</v>
      </c>
      <c r="D158" s="218" t="s">
        <v>157</v>
      </c>
      <c r="E158" s="219" t="s">
        <v>1251</v>
      </c>
      <c r="F158" s="220" t="s">
        <v>1252</v>
      </c>
      <c r="G158" s="221" t="s">
        <v>160</v>
      </c>
      <c r="H158" s="222">
        <v>140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44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332</v>
      </c>
      <c r="AT158" s="230" t="s">
        <v>157</v>
      </c>
      <c r="AU158" s="230" t="s">
        <v>88</v>
      </c>
      <c r="AY158" s="16" t="s">
        <v>153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86</v>
      </c>
      <c r="BK158" s="231">
        <f>ROUND(I158*H158,2)</f>
        <v>0</v>
      </c>
      <c r="BL158" s="16" t="s">
        <v>332</v>
      </c>
      <c r="BM158" s="230" t="s">
        <v>533</v>
      </c>
    </row>
    <row r="159" spans="1:65" s="2" customFormat="1" ht="16.5" customHeight="1">
      <c r="A159" s="37"/>
      <c r="B159" s="38"/>
      <c r="C159" s="218" t="s">
        <v>447</v>
      </c>
      <c r="D159" s="218" t="s">
        <v>157</v>
      </c>
      <c r="E159" s="219" t="s">
        <v>1253</v>
      </c>
      <c r="F159" s="220" t="s">
        <v>1254</v>
      </c>
      <c r="G159" s="221" t="s">
        <v>160</v>
      </c>
      <c r="H159" s="222">
        <v>35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44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332</v>
      </c>
      <c r="AT159" s="230" t="s">
        <v>157</v>
      </c>
      <c r="AU159" s="230" t="s">
        <v>88</v>
      </c>
      <c r="AY159" s="16" t="s">
        <v>153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332</v>
      </c>
      <c r="BM159" s="230" t="s">
        <v>1024</v>
      </c>
    </row>
    <row r="160" spans="1:65" s="2" customFormat="1" ht="16.5" customHeight="1">
      <c r="A160" s="37"/>
      <c r="B160" s="38"/>
      <c r="C160" s="218" t="s">
        <v>453</v>
      </c>
      <c r="D160" s="218" t="s">
        <v>157</v>
      </c>
      <c r="E160" s="219" t="s">
        <v>1255</v>
      </c>
      <c r="F160" s="220" t="s">
        <v>1256</v>
      </c>
      <c r="G160" s="221" t="s">
        <v>160</v>
      </c>
      <c r="H160" s="222">
        <v>22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332</v>
      </c>
      <c r="AT160" s="230" t="s">
        <v>157</v>
      </c>
      <c r="AU160" s="230" t="s">
        <v>88</v>
      </c>
      <c r="AY160" s="16" t="s">
        <v>153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86</v>
      </c>
      <c r="BK160" s="231">
        <f>ROUND(I160*H160,2)</f>
        <v>0</v>
      </c>
      <c r="BL160" s="16" t="s">
        <v>332</v>
      </c>
      <c r="BM160" s="230" t="s">
        <v>553</v>
      </c>
    </row>
    <row r="161" spans="1:65" s="2" customFormat="1" ht="16.5" customHeight="1">
      <c r="A161" s="37"/>
      <c r="B161" s="38"/>
      <c r="C161" s="218" t="s">
        <v>459</v>
      </c>
      <c r="D161" s="218" t="s">
        <v>157</v>
      </c>
      <c r="E161" s="219" t="s">
        <v>1257</v>
      </c>
      <c r="F161" s="220" t="s">
        <v>1258</v>
      </c>
      <c r="G161" s="221" t="s">
        <v>695</v>
      </c>
      <c r="H161" s="222">
        <v>170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44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332</v>
      </c>
      <c r="AT161" s="230" t="s">
        <v>157</v>
      </c>
      <c r="AU161" s="230" t="s">
        <v>88</v>
      </c>
      <c r="AY161" s="16" t="s">
        <v>153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332</v>
      </c>
      <c r="BM161" s="230" t="s">
        <v>561</v>
      </c>
    </row>
    <row r="162" spans="1:65" s="2" customFormat="1" ht="21.75" customHeight="1">
      <c r="A162" s="37"/>
      <c r="B162" s="38"/>
      <c r="C162" s="218" t="s">
        <v>464</v>
      </c>
      <c r="D162" s="218" t="s">
        <v>157</v>
      </c>
      <c r="E162" s="219" t="s">
        <v>1259</v>
      </c>
      <c r="F162" s="220" t="s">
        <v>1260</v>
      </c>
      <c r="G162" s="221" t="s">
        <v>695</v>
      </c>
      <c r="H162" s="222">
        <v>220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332</v>
      </c>
      <c r="AT162" s="230" t="s">
        <v>157</v>
      </c>
      <c r="AU162" s="230" t="s">
        <v>88</v>
      </c>
      <c r="AY162" s="16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332</v>
      </c>
      <c r="BM162" s="230" t="s">
        <v>570</v>
      </c>
    </row>
    <row r="163" spans="1:65" s="2" customFormat="1" ht="16.5" customHeight="1">
      <c r="A163" s="37"/>
      <c r="B163" s="38"/>
      <c r="C163" s="218" t="s">
        <v>497</v>
      </c>
      <c r="D163" s="218" t="s">
        <v>157</v>
      </c>
      <c r="E163" s="219" t="s">
        <v>1261</v>
      </c>
      <c r="F163" s="220" t="s">
        <v>1112</v>
      </c>
      <c r="G163" s="221" t="s">
        <v>965</v>
      </c>
      <c r="H163" s="222">
        <v>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44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332</v>
      </c>
      <c r="AT163" s="230" t="s">
        <v>157</v>
      </c>
      <c r="AU163" s="230" t="s">
        <v>88</v>
      </c>
      <c r="AY163" s="16" t="s">
        <v>153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332</v>
      </c>
      <c r="BM163" s="230" t="s">
        <v>1262</v>
      </c>
    </row>
    <row r="164" spans="1:63" s="12" customFormat="1" ht="25.9" customHeight="1">
      <c r="A164" s="12"/>
      <c r="B164" s="202"/>
      <c r="C164" s="203"/>
      <c r="D164" s="204" t="s">
        <v>78</v>
      </c>
      <c r="E164" s="205" t="s">
        <v>960</v>
      </c>
      <c r="F164" s="205" t="s">
        <v>961</v>
      </c>
      <c r="G164" s="203"/>
      <c r="H164" s="203"/>
      <c r="I164" s="206"/>
      <c r="J164" s="207">
        <f>BK164</f>
        <v>0</v>
      </c>
      <c r="K164" s="203"/>
      <c r="L164" s="208"/>
      <c r="M164" s="209"/>
      <c r="N164" s="210"/>
      <c r="O164" s="210"/>
      <c r="P164" s="211">
        <f>SUM(P165:P168)</f>
        <v>0</v>
      </c>
      <c r="Q164" s="210"/>
      <c r="R164" s="211">
        <f>SUM(R165:R168)</f>
        <v>0</v>
      </c>
      <c r="S164" s="210"/>
      <c r="T164" s="212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161</v>
      </c>
      <c r="AT164" s="214" t="s">
        <v>78</v>
      </c>
      <c r="AU164" s="214" t="s">
        <v>79</v>
      </c>
      <c r="AY164" s="213" t="s">
        <v>153</v>
      </c>
      <c r="BK164" s="215">
        <f>SUM(BK165:BK168)</f>
        <v>0</v>
      </c>
    </row>
    <row r="165" spans="1:65" s="2" customFormat="1" ht="16.5" customHeight="1">
      <c r="A165" s="37"/>
      <c r="B165" s="38"/>
      <c r="C165" s="218" t="s">
        <v>470</v>
      </c>
      <c r="D165" s="218" t="s">
        <v>157</v>
      </c>
      <c r="E165" s="219" t="s">
        <v>1263</v>
      </c>
      <c r="F165" s="220" t="s">
        <v>1264</v>
      </c>
      <c r="G165" s="221" t="s">
        <v>1265</v>
      </c>
      <c r="H165" s="222">
        <v>60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332</v>
      </c>
      <c r="AT165" s="230" t="s">
        <v>157</v>
      </c>
      <c r="AU165" s="230" t="s">
        <v>86</v>
      </c>
      <c r="AY165" s="16" t="s">
        <v>153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332</v>
      </c>
      <c r="BM165" s="230" t="s">
        <v>609</v>
      </c>
    </row>
    <row r="166" spans="1:65" s="2" customFormat="1" ht="16.5" customHeight="1">
      <c r="A166" s="37"/>
      <c r="B166" s="38"/>
      <c r="C166" s="218" t="s">
        <v>478</v>
      </c>
      <c r="D166" s="218" t="s">
        <v>157</v>
      </c>
      <c r="E166" s="219" t="s">
        <v>1266</v>
      </c>
      <c r="F166" s="220" t="s">
        <v>1267</v>
      </c>
      <c r="G166" s="221" t="s">
        <v>1265</v>
      </c>
      <c r="H166" s="222">
        <v>30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44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332</v>
      </c>
      <c r="AT166" s="230" t="s">
        <v>157</v>
      </c>
      <c r="AU166" s="230" t="s">
        <v>86</v>
      </c>
      <c r="AY166" s="16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86</v>
      </c>
      <c r="BK166" s="231">
        <f>ROUND(I166*H166,2)</f>
        <v>0</v>
      </c>
      <c r="BL166" s="16" t="s">
        <v>332</v>
      </c>
      <c r="BM166" s="230" t="s">
        <v>617</v>
      </c>
    </row>
    <row r="167" spans="1:65" s="2" customFormat="1" ht="16.5" customHeight="1">
      <c r="A167" s="37"/>
      <c r="B167" s="38"/>
      <c r="C167" s="218" t="s">
        <v>405</v>
      </c>
      <c r="D167" s="218" t="s">
        <v>157</v>
      </c>
      <c r="E167" s="219" t="s">
        <v>1268</v>
      </c>
      <c r="F167" s="220" t="s">
        <v>1269</v>
      </c>
      <c r="G167" s="221" t="s">
        <v>1265</v>
      </c>
      <c r="H167" s="222">
        <v>30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44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332</v>
      </c>
      <c r="AT167" s="230" t="s">
        <v>157</v>
      </c>
      <c r="AU167" s="230" t="s">
        <v>86</v>
      </c>
      <c r="AY167" s="16" t="s">
        <v>153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86</v>
      </c>
      <c r="BK167" s="231">
        <f>ROUND(I167*H167,2)</f>
        <v>0</v>
      </c>
      <c r="BL167" s="16" t="s">
        <v>332</v>
      </c>
      <c r="BM167" s="230" t="s">
        <v>1043</v>
      </c>
    </row>
    <row r="168" spans="1:65" s="2" customFormat="1" ht="16.5" customHeight="1">
      <c r="A168" s="37"/>
      <c r="B168" s="38"/>
      <c r="C168" s="218" t="s">
        <v>487</v>
      </c>
      <c r="D168" s="218" t="s">
        <v>157</v>
      </c>
      <c r="E168" s="219" t="s">
        <v>1270</v>
      </c>
      <c r="F168" s="220" t="s">
        <v>1271</v>
      </c>
      <c r="G168" s="221" t="s">
        <v>1265</v>
      </c>
      <c r="H168" s="222">
        <v>4</v>
      </c>
      <c r="I168" s="223"/>
      <c r="J168" s="224">
        <f>ROUND(I168*H168,2)</f>
        <v>0</v>
      </c>
      <c r="K168" s="225"/>
      <c r="L168" s="43"/>
      <c r="M168" s="270" t="s">
        <v>1</v>
      </c>
      <c r="N168" s="271" t="s">
        <v>44</v>
      </c>
      <c r="O168" s="272"/>
      <c r="P168" s="273">
        <f>O168*H168</f>
        <v>0</v>
      </c>
      <c r="Q168" s="273">
        <v>0</v>
      </c>
      <c r="R168" s="273">
        <f>Q168*H168</f>
        <v>0</v>
      </c>
      <c r="S168" s="273">
        <v>0</v>
      </c>
      <c r="T168" s="27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332</v>
      </c>
      <c r="AT168" s="230" t="s">
        <v>157</v>
      </c>
      <c r="AU168" s="230" t="s">
        <v>86</v>
      </c>
      <c r="AY168" s="16" t="s">
        <v>153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86</v>
      </c>
      <c r="BK168" s="231">
        <f>ROUND(I168*H168,2)</f>
        <v>0</v>
      </c>
      <c r="BL168" s="16" t="s">
        <v>332</v>
      </c>
      <c r="BM168" s="230" t="s">
        <v>632</v>
      </c>
    </row>
    <row r="169" spans="1:31" s="2" customFormat="1" ht="6.95" customHeight="1">
      <c r="A169" s="37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password="CC35" sheet="1" objects="1" scenarios="1" formatColumns="0" formatRows="0" autoFilter="0"/>
  <autoFilter ref="C121:K16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1272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>Ing. Milan Dušek</v>
      </c>
      <c r="F24" s="37"/>
      <c r="G24" s="37"/>
      <c r="H24" s="37"/>
      <c r="I24" s="139" t="s">
        <v>28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ROUND((SUM(BE122:BE166)),2)</f>
        <v>0</v>
      </c>
      <c r="G33" s="37"/>
      <c r="H33" s="37"/>
      <c r="I33" s="154">
        <v>0.21</v>
      </c>
      <c r="J33" s="153">
        <f>ROUND(((SUM(BE122:BE166))*I33),2)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ROUND((SUM(BF122:BF166)),2)</f>
        <v>0</v>
      </c>
      <c r="G34" s="37"/>
      <c r="H34" s="37"/>
      <c r="I34" s="154">
        <v>0.15</v>
      </c>
      <c r="J34" s="153">
        <f>ROUND(((SUM(BF122:BF166))*I34),2)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ROUND((SUM(BG122:BG166)),2)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ROUND((SUM(BH122:BH166)),2)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ROUND((SUM(BI122:BI166)),2)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ZTI - Zdravotně technické instalace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1273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1274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1275</v>
      </c>
      <c r="E100" s="187"/>
      <c r="F100" s="187"/>
      <c r="G100" s="187"/>
      <c r="H100" s="187"/>
      <c r="I100" s="187"/>
      <c r="J100" s="188">
        <f>J148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1276</v>
      </c>
      <c r="E101" s="187"/>
      <c r="F101" s="187"/>
      <c r="G101" s="187"/>
      <c r="H101" s="187"/>
      <c r="I101" s="187"/>
      <c r="J101" s="188">
        <f>J160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133</v>
      </c>
      <c r="E102" s="187"/>
      <c r="F102" s="187"/>
      <c r="G102" s="187"/>
      <c r="H102" s="187"/>
      <c r="I102" s="187"/>
      <c r="J102" s="188">
        <f>J164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Stavební úprava a změna využití- modulární učebna IB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110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ZTI - Zdravotně technické instalace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Areál Vysoké školy ekonomické v Praze</v>
      </c>
      <c r="G116" s="39"/>
      <c r="H116" s="39"/>
      <c r="I116" s="31" t="s">
        <v>22</v>
      </c>
      <c r="J116" s="78" t="str">
        <f>IF(J12="","",J12)</f>
        <v>21. 7. 2023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VŠE</v>
      </c>
      <c r="G118" s="39"/>
      <c r="H118" s="39"/>
      <c r="I118" s="31" t="s">
        <v>32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35</v>
      </c>
      <c r="J119" s="35" t="str">
        <f>E24</f>
        <v>Ing. Milan Dušek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139</v>
      </c>
      <c r="D121" s="193" t="s">
        <v>64</v>
      </c>
      <c r="E121" s="193" t="s">
        <v>60</v>
      </c>
      <c r="F121" s="193" t="s">
        <v>61</v>
      </c>
      <c r="G121" s="193" t="s">
        <v>140</v>
      </c>
      <c r="H121" s="193" t="s">
        <v>141</v>
      </c>
      <c r="I121" s="193" t="s">
        <v>142</v>
      </c>
      <c r="J121" s="194" t="s">
        <v>114</v>
      </c>
      <c r="K121" s="195" t="s">
        <v>143</v>
      </c>
      <c r="L121" s="196"/>
      <c r="M121" s="99" t="s">
        <v>1</v>
      </c>
      <c r="N121" s="100" t="s">
        <v>43</v>
      </c>
      <c r="O121" s="100" t="s">
        <v>144</v>
      </c>
      <c r="P121" s="100" t="s">
        <v>145</v>
      </c>
      <c r="Q121" s="100" t="s">
        <v>146</v>
      </c>
      <c r="R121" s="100" t="s">
        <v>147</v>
      </c>
      <c r="S121" s="100" t="s">
        <v>148</v>
      </c>
      <c r="T121" s="101" t="s">
        <v>149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150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0.15328</v>
      </c>
      <c r="S122" s="103"/>
      <c r="T122" s="200">
        <f>T123</f>
        <v>0.00228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116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78</v>
      </c>
      <c r="E123" s="205" t="s">
        <v>386</v>
      </c>
      <c r="F123" s="205" t="s">
        <v>387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P124+P133+P148+P160+P164</f>
        <v>0</v>
      </c>
      <c r="Q123" s="210"/>
      <c r="R123" s="211">
        <f>R124+R133+R148+R160+R164</f>
        <v>0.15328</v>
      </c>
      <c r="S123" s="210"/>
      <c r="T123" s="212">
        <f>T124+T133+T148+T160+T164</f>
        <v>0.00228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88</v>
      </c>
      <c r="AT123" s="214" t="s">
        <v>78</v>
      </c>
      <c r="AU123" s="214" t="s">
        <v>79</v>
      </c>
      <c r="AY123" s="213" t="s">
        <v>153</v>
      </c>
      <c r="BK123" s="215">
        <f>BK124+BK133+BK148+BK160+BK164</f>
        <v>0</v>
      </c>
    </row>
    <row r="124" spans="1:63" s="12" customFormat="1" ht="22.8" customHeight="1">
      <c r="A124" s="12"/>
      <c r="B124" s="202"/>
      <c r="C124" s="203"/>
      <c r="D124" s="204" t="s">
        <v>78</v>
      </c>
      <c r="E124" s="216" t="s">
        <v>1277</v>
      </c>
      <c r="F124" s="216" t="s">
        <v>1278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SUM(P125:P132)</f>
        <v>0</v>
      </c>
      <c r="Q124" s="210"/>
      <c r="R124" s="211">
        <f>SUM(R125:R132)</f>
        <v>0.015629999999999998</v>
      </c>
      <c r="S124" s="210"/>
      <c r="T124" s="212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88</v>
      </c>
      <c r="AT124" s="214" t="s">
        <v>78</v>
      </c>
      <c r="AU124" s="214" t="s">
        <v>86</v>
      </c>
      <c r="AY124" s="213" t="s">
        <v>153</v>
      </c>
      <c r="BK124" s="215">
        <f>SUM(BK125:BK132)</f>
        <v>0</v>
      </c>
    </row>
    <row r="125" spans="1:65" s="2" customFormat="1" ht="16.5" customHeight="1">
      <c r="A125" s="37"/>
      <c r="B125" s="38"/>
      <c r="C125" s="218" t="s">
        <v>86</v>
      </c>
      <c r="D125" s="218" t="s">
        <v>157</v>
      </c>
      <c r="E125" s="219" t="s">
        <v>1279</v>
      </c>
      <c r="F125" s="220" t="s">
        <v>1280</v>
      </c>
      <c r="G125" s="221" t="s">
        <v>222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0.00179</v>
      </c>
      <c r="R125" s="228">
        <f>Q125*H125</f>
        <v>0.00179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332</v>
      </c>
      <c r="AT125" s="230" t="s">
        <v>157</v>
      </c>
      <c r="AU125" s="230" t="s">
        <v>88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332</v>
      </c>
      <c r="BM125" s="230" t="s">
        <v>1281</v>
      </c>
    </row>
    <row r="126" spans="1:65" s="2" customFormat="1" ht="21.75" customHeight="1">
      <c r="A126" s="37"/>
      <c r="B126" s="38"/>
      <c r="C126" s="218" t="s">
        <v>88</v>
      </c>
      <c r="D126" s="218" t="s">
        <v>157</v>
      </c>
      <c r="E126" s="219" t="s">
        <v>1282</v>
      </c>
      <c r="F126" s="220" t="s">
        <v>1283</v>
      </c>
      <c r="G126" s="221" t="s">
        <v>195</v>
      </c>
      <c r="H126" s="222">
        <v>3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0.00142</v>
      </c>
      <c r="R126" s="228">
        <f>Q126*H126</f>
        <v>0.00426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332</v>
      </c>
      <c r="AT126" s="230" t="s">
        <v>157</v>
      </c>
      <c r="AU126" s="230" t="s">
        <v>88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332</v>
      </c>
      <c r="BM126" s="230" t="s">
        <v>1284</v>
      </c>
    </row>
    <row r="127" spans="1:65" s="2" customFormat="1" ht="16.5" customHeight="1">
      <c r="A127" s="37"/>
      <c r="B127" s="38"/>
      <c r="C127" s="218" t="s">
        <v>262</v>
      </c>
      <c r="D127" s="218" t="s">
        <v>157</v>
      </c>
      <c r="E127" s="219" t="s">
        <v>1285</v>
      </c>
      <c r="F127" s="220" t="s">
        <v>1286</v>
      </c>
      <c r="G127" s="221" t="s">
        <v>195</v>
      </c>
      <c r="H127" s="222">
        <v>3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0.00047</v>
      </c>
      <c r="R127" s="228">
        <f>Q127*H127</f>
        <v>0.00141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332</v>
      </c>
      <c r="AT127" s="230" t="s">
        <v>157</v>
      </c>
      <c r="AU127" s="230" t="s">
        <v>88</v>
      </c>
      <c r="AY127" s="16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332</v>
      </c>
      <c r="BM127" s="230" t="s">
        <v>1287</v>
      </c>
    </row>
    <row r="128" spans="1:65" s="2" customFormat="1" ht="21.75" customHeight="1">
      <c r="A128" s="37"/>
      <c r="B128" s="38"/>
      <c r="C128" s="218" t="s">
        <v>161</v>
      </c>
      <c r="D128" s="218" t="s">
        <v>157</v>
      </c>
      <c r="E128" s="219" t="s">
        <v>1288</v>
      </c>
      <c r="F128" s="220" t="s">
        <v>1289</v>
      </c>
      <c r="G128" s="221" t="s">
        <v>195</v>
      </c>
      <c r="H128" s="222">
        <v>20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0.0004</v>
      </c>
      <c r="R128" s="228">
        <f>Q128*H128</f>
        <v>0.008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332</v>
      </c>
      <c r="AT128" s="230" t="s">
        <v>157</v>
      </c>
      <c r="AU128" s="230" t="s">
        <v>88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332</v>
      </c>
      <c r="BM128" s="230" t="s">
        <v>1290</v>
      </c>
    </row>
    <row r="129" spans="1:51" s="13" customFormat="1" ht="12">
      <c r="A129" s="13"/>
      <c r="B129" s="232"/>
      <c r="C129" s="233"/>
      <c r="D129" s="234" t="s">
        <v>163</v>
      </c>
      <c r="E129" s="235" t="s">
        <v>1</v>
      </c>
      <c r="F129" s="236" t="s">
        <v>1291</v>
      </c>
      <c r="G129" s="233"/>
      <c r="H129" s="237">
        <v>20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163</v>
      </c>
      <c r="AU129" s="243" t="s">
        <v>88</v>
      </c>
      <c r="AV129" s="13" t="s">
        <v>88</v>
      </c>
      <c r="AW129" s="13" t="s">
        <v>34</v>
      </c>
      <c r="AX129" s="13" t="s">
        <v>86</v>
      </c>
      <c r="AY129" s="243" t="s">
        <v>153</v>
      </c>
    </row>
    <row r="130" spans="1:65" s="2" customFormat="1" ht="16.5" customHeight="1">
      <c r="A130" s="37"/>
      <c r="B130" s="38"/>
      <c r="C130" s="218" t="s">
        <v>271</v>
      </c>
      <c r="D130" s="218" t="s">
        <v>157</v>
      </c>
      <c r="E130" s="219" t="s">
        <v>1292</v>
      </c>
      <c r="F130" s="220" t="s">
        <v>1293</v>
      </c>
      <c r="G130" s="221" t="s">
        <v>222</v>
      </c>
      <c r="H130" s="222">
        <v>4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332</v>
      </c>
      <c r="AT130" s="230" t="s">
        <v>157</v>
      </c>
      <c r="AU130" s="230" t="s">
        <v>88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332</v>
      </c>
      <c r="BM130" s="230" t="s">
        <v>1294</v>
      </c>
    </row>
    <row r="131" spans="1:65" s="2" customFormat="1" ht="24.15" customHeight="1">
      <c r="A131" s="37"/>
      <c r="B131" s="38"/>
      <c r="C131" s="218" t="s">
        <v>154</v>
      </c>
      <c r="D131" s="218" t="s">
        <v>157</v>
      </c>
      <c r="E131" s="219" t="s">
        <v>1295</v>
      </c>
      <c r="F131" s="220" t="s">
        <v>1296</v>
      </c>
      <c r="G131" s="221" t="s">
        <v>222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0.00017</v>
      </c>
      <c r="R131" s="228">
        <f>Q131*H131</f>
        <v>0.00017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332</v>
      </c>
      <c r="AT131" s="230" t="s">
        <v>157</v>
      </c>
      <c r="AU131" s="230" t="s">
        <v>88</v>
      </c>
      <c r="AY131" s="16" t="s">
        <v>153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86</v>
      </c>
      <c r="BK131" s="231">
        <f>ROUND(I131*H131,2)</f>
        <v>0</v>
      </c>
      <c r="BL131" s="16" t="s">
        <v>332</v>
      </c>
      <c r="BM131" s="230" t="s">
        <v>1297</v>
      </c>
    </row>
    <row r="132" spans="1:65" s="2" customFormat="1" ht="24.15" customHeight="1">
      <c r="A132" s="37"/>
      <c r="B132" s="38"/>
      <c r="C132" s="218" t="s">
        <v>279</v>
      </c>
      <c r="D132" s="218" t="s">
        <v>157</v>
      </c>
      <c r="E132" s="219" t="s">
        <v>1298</v>
      </c>
      <c r="F132" s="220" t="s">
        <v>1299</v>
      </c>
      <c r="G132" s="221" t="s">
        <v>215</v>
      </c>
      <c r="H132" s="222">
        <v>0.016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332</v>
      </c>
      <c r="AT132" s="230" t="s">
        <v>157</v>
      </c>
      <c r="AU132" s="230" t="s">
        <v>88</v>
      </c>
      <c r="AY132" s="16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332</v>
      </c>
      <c r="BM132" s="230" t="s">
        <v>1300</v>
      </c>
    </row>
    <row r="133" spans="1:63" s="12" customFormat="1" ht="22.8" customHeight="1">
      <c r="A133" s="12"/>
      <c r="B133" s="202"/>
      <c r="C133" s="203"/>
      <c r="D133" s="204" t="s">
        <v>78</v>
      </c>
      <c r="E133" s="216" t="s">
        <v>1301</v>
      </c>
      <c r="F133" s="216" t="s">
        <v>1302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SUM(P134:P147)</f>
        <v>0</v>
      </c>
      <c r="Q133" s="210"/>
      <c r="R133" s="211">
        <f>SUM(R134:R147)</f>
        <v>0.028560000000000002</v>
      </c>
      <c r="S133" s="210"/>
      <c r="T133" s="212">
        <f>SUM(T134:T147)</f>
        <v>0.00228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88</v>
      </c>
      <c r="AT133" s="214" t="s">
        <v>78</v>
      </c>
      <c r="AU133" s="214" t="s">
        <v>86</v>
      </c>
      <c r="AY133" s="213" t="s">
        <v>153</v>
      </c>
      <c r="BK133" s="215">
        <f>SUM(BK134:BK147)</f>
        <v>0</v>
      </c>
    </row>
    <row r="134" spans="1:65" s="2" customFormat="1" ht="24.15" customHeight="1">
      <c r="A134" s="37"/>
      <c r="B134" s="38"/>
      <c r="C134" s="218" t="s">
        <v>181</v>
      </c>
      <c r="D134" s="218" t="s">
        <v>157</v>
      </c>
      <c r="E134" s="219" t="s">
        <v>1303</v>
      </c>
      <c r="F134" s="220" t="s">
        <v>1304</v>
      </c>
      <c r="G134" s="221" t="s">
        <v>222</v>
      </c>
      <c r="H134" s="222">
        <v>2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4E-05</v>
      </c>
      <c r="R134" s="228">
        <f>Q134*H134</f>
        <v>8E-05</v>
      </c>
      <c r="S134" s="228">
        <v>0.00036</v>
      </c>
      <c r="T134" s="229">
        <f>S134*H134</f>
        <v>0.00072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332</v>
      </c>
      <c r="AT134" s="230" t="s">
        <v>157</v>
      </c>
      <c r="AU134" s="230" t="s">
        <v>88</v>
      </c>
      <c r="AY134" s="16" t="s">
        <v>153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86</v>
      </c>
      <c r="BK134" s="231">
        <f>ROUND(I134*H134,2)</f>
        <v>0</v>
      </c>
      <c r="BL134" s="16" t="s">
        <v>332</v>
      </c>
      <c r="BM134" s="230" t="s">
        <v>1305</v>
      </c>
    </row>
    <row r="135" spans="1:51" s="13" customFormat="1" ht="12">
      <c r="A135" s="13"/>
      <c r="B135" s="232"/>
      <c r="C135" s="233"/>
      <c r="D135" s="234" t="s">
        <v>163</v>
      </c>
      <c r="E135" s="235" t="s">
        <v>1</v>
      </c>
      <c r="F135" s="236" t="s">
        <v>1306</v>
      </c>
      <c r="G135" s="233"/>
      <c r="H135" s="237">
        <v>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163</v>
      </c>
      <c r="AU135" s="243" t="s">
        <v>88</v>
      </c>
      <c r="AV135" s="13" t="s">
        <v>88</v>
      </c>
      <c r="AW135" s="13" t="s">
        <v>34</v>
      </c>
      <c r="AX135" s="13" t="s">
        <v>86</v>
      </c>
      <c r="AY135" s="243" t="s">
        <v>153</v>
      </c>
    </row>
    <row r="136" spans="1:65" s="2" customFormat="1" ht="24.15" customHeight="1">
      <c r="A136" s="37"/>
      <c r="B136" s="38"/>
      <c r="C136" s="218" t="s">
        <v>228</v>
      </c>
      <c r="D136" s="218" t="s">
        <v>157</v>
      </c>
      <c r="E136" s="219" t="s">
        <v>1307</v>
      </c>
      <c r="F136" s="220" t="s">
        <v>1308</v>
      </c>
      <c r="G136" s="221" t="s">
        <v>222</v>
      </c>
      <c r="H136" s="222">
        <v>3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5E-05</v>
      </c>
      <c r="R136" s="228">
        <f>Q136*H136</f>
        <v>0.00015000000000000001</v>
      </c>
      <c r="S136" s="228">
        <v>0.00052</v>
      </c>
      <c r="T136" s="229">
        <f>S136*H136</f>
        <v>0.0015599999999999998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332</v>
      </c>
      <c r="AT136" s="230" t="s">
        <v>157</v>
      </c>
      <c r="AU136" s="230" t="s">
        <v>88</v>
      </c>
      <c r="AY136" s="16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332</v>
      </c>
      <c r="BM136" s="230" t="s">
        <v>1309</v>
      </c>
    </row>
    <row r="137" spans="1:51" s="13" customFormat="1" ht="12">
      <c r="A137" s="13"/>
      <c r="B137" s="232"/>
      <c r="C137" s="233"/>
      <c r="D137" s="234" t="s">
        <v>163</v>
      </c>
      <c r="E137" s="235" t="s">
        <v>1</v>
      </c>
      <c r="F137" s="236" t="s">
        <v>1310</v>
      </c>
      <c r="G137" s="233"/>
      <c r="H137" s="237">
        <v>3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163</v>
      </c>
      <c r="AU137" s="243" t="s">
        <v>88</v>
      </c>
      <c r="AV137" s="13" t="s">
        <v>88</v>
      </c>
      <c r="AW137" s="13" t="s">
        <v>34</v>
      </c>
      <c r="AX137" s="13" t="s">
        <v>86</v>
      </c>
      <c r="AY137" s="243" t="s">
        <v>153</v>
      </c>
    </row>
    <row r="138" spans="1:65" s="2" customFormat="1" ht="24.15" customHeight="1">
      <c r="A138" s="37"/>
      <c r="B138" s="38"/>
      <c r="C138" s="218" t="s">
        <v>294</v>
      </c>
      <c r="D138" s="218" t="s">
        <v>157</v>
      </c>
      <c r="E138" s="219" t="s">
        <v>1311</v>
      </c>
      <c r="F138" s="220" t="s">
        <v>1312</v>
      </c>
      <c r="G138" s="221" t="s">
        <v>195</v>
      </c>
      <c r="H138" s="222">
        <v>1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0.00084</v>
      </c>
      <c r="R138" s="228">
        <f>Q138*H138</f>
        <v>0.00084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332</v>
      </c>
      <c r="AT138" s="230" t="s">
        <v>157</v>
      </c>
      <c r="AU138" s="230" t="s">
        <v>88</v>
      </c>
      <c r="AY138" s="16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332</v>
      </c>
      <c r="BM138" s="230" t="s">
        <v>1313</v>
      </c>
    </row>
    <row r="139" spans="1:65" s="2" customFormat="1" ht="24.15" customHeight="1">
      <c r="A139" s="37"/>
      <c r="B139" s="38"/>
      <c r="C139" s="218" t="s">
        <v>303</v>
      </c>
      <c r="D139" s="218" t="s">
        <v>157</v>
      </c>
      <c r="E139" s="219" t="s">
        <v>1314</v>
      </c>
      <c r="F139" s="220" t="s">
        <v>1315</v>
      </c>
      <c r="G139" s="221" t="s">
        <v>195</v>
      </c>
      <c r="H139" s="222">
        <v>18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44</v>
      </c>
      <c r="O139" s="90"/>
      <c r="P139" s="228">
        <f>O139*H139</f>
        <v>0</v>
      </c>
      <c r="Q139" s="228">
        <v>0.00116</v>
      </c>
      <c r="R139" s="228">
        <f>Q139*H139</f>
        <v>0.02088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332</v>
      </c>
      <c r="AT139" s="230" t="s">
        <v>157</v>
      </c>
      <c r="AU139" s="230" t="s">
        <v>88</v>
      </c>
      <c r="AY139" s="16" t="s">
        <v>153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86</v>
      </c>
      <c r="BK139" s="231">
        <f>ROUND(I139*H139,2)</f>
        <v>0</v>
      </c>
      <c r="BL139" s="16" t="s">
        <v>332</v>
      </c>
      <c r="BM139" s="230" t="s">
        <v>1316</v>
      </c>
    </row>
    <row r="140" spans="1:65" s="2" customFormat="1" ht="24.15" customHeight="1">
      <c r="A140" s="37"/>
      <c r="B140" s="38"/>
      <c r="C140" s="218" t="s">
        <v>309</v>
      </c>
      <c r="D140" s="218" t="s">
        <v>157</v>
      </c>
      <c r="E140" s="219" t="s">
        <v>1317</v>
      </c>
      <c r="F140" s="220" t="s">
        <v>1318</v>
      </c>
      <c r="G140" s="221" t="s">
        <v>1319</v>
      </c>
      <c r="H140" s="222">
        <v>3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332</v>
      </c>
      <c r="AT140" s="230" t="s">
        <v>157</v>
      </c>
      <c r="AU140" s="230" t="s">
        <v>88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332</v>
      </c>
      <c r="BM140" s="230" t="s">
        <v>1320</v>
      </c>
    </row>
    <row r="141" spans="1:65" s="2" customFormat="1" ht="37.8" customHeight="1">
      <c r="A141" s="37"/>
      <c r="B141" s="38"/>
      <c r="C141" s="218" t="s">
        <v>314</v>
      </c>
      <c r="D141" s="218" t="s">
        <v>157</v>
      </c>
      <c r="E141" s="219" t="s">
        <v>1321</v>
      </c>
      <c r="F141" s="220" t="s">
        <v>1322</v>
      </c>
      <c r="G141" s="221" t="s">
        <v>195</v>
      </c>
      <c r="H141" s="222">
        <v>1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7E-05</v>
      </c>
      <c r="R141" s="228">
        <f>Q141*H141</f>
        <v>7E-05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332</v>
      </c>
      <c r="AT141" s="230" t="s">
        <v>157</v>
      </c>
      <c r="AU141" s="230" t="s">
        <v>88</v>
      </c>
      <c r="AY141" s="16" t="s">
        <v>153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86</v>
      </c>
      <c r="BK141" s="231">
        <f>ROUND(I141*H141,2)</f>
        <v>0</v>
      </c>
      <c r="BL141" s="16" t="s">
        <v>332</v>
      </c>
      <c r="BM141" s="230" t="s">
        <v>1323</v>
      </c>
    </row>
    <row r="142" spans="1:65" s="2" customFormat="1" ht="37.8" customHeight="1">
      <c r="A142" s="37"/>
      <c r="B142" s="38"/>
      <c r="C142" s="218" t="s">
        <v>319</v>
      </c>
      <c r="D142" s="218" t="s">
        <v>157</v>
      </c>
      <c r="E142" s="219" t="s">
        <v>1324</v>
      </c>
      <c r="F142" s="220" t="s">
        <v>1325</v>
      </c>
      <c r="G142" s="221" t="s">
        <v>195</v>
      </c>
      <c r="H142" s="222">
        <v>9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9E-05</v>
      </c>
      <c r="R142" s="228">
        <f>Q142*H142</f>
        <v>0.0008100000000000001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332</v>
      </c>
      <c r="AT142" s="230" t="s">
        <v>157</v>
      </c>
      <c r="AU142" s="230" t="s">
        <v>88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332</v>
      </c>
      <c r="BM142" s="230" t="s">
        <v>1326</v>
      </c>
    </row>
    <row r="143" spans="1:65" s="2" customFormat="1" ht="37.8" customHeight="1">
      <c r="A143" s="37"/>
      <c r="B143" s="38"/>
      <c r="C143" s="218" t="s">
        <v>8</v>
      </c>
      <c r="D143" s="218" t="s">
        <v>157</v>
      </c>
      <c r="E143" s="219" t="s">
        <v>1327</v>
      </c>
      <c r="F143" s="220" t="s">
        <v>1328</v>
      </c>
      <c r="G143" s="221" t="s">
        <v>195</v>
      </c>
      <c r="H143" s="222">
        <v>9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0.00024</v>
      </c>
      <c r="R143" s="228">
        <f>Q143*H143</f>
        <v>0.00216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332</v>
      </c>
      <c r="AT143" s="230" t="s">
        <v>157</v>
      </c>
      <c r="AU143" s="230" t="s">
        <v>88</v>
      </c>
      <c r="AY143" s="16" t="s">
        <v>153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86</v>
      </c>
      <c r="BK143" s="231">
        <f>ROUND(I143*H143,2)</f>
        <v>0</v>
      </c>
      <c r="BL143" s="16" t="s">
        <v>332</v>
      </c>
      <c r="BM143" s="230" t="s">
        <v>1329</v>
      </c>
    </row>
    <row r="144" spans="1:65" s="2" customFormat="1" ht="21.75" customHeight="1">
      <c r="A144" s="37"/>
      <c r="B144" s="38"/>
      <c r="C144" s="218" t="s">
        <v>332</v>
      </c>
      <c r="D144" s="218" t="s">
        <v>157</v>
      </c>
      <c r="E144" s="219" t="s">
        <v>1330</v>
      </c>
      <c r="F144" s="220" t="s">
        <v>1331</v>
      </c>
      <c r="G144" s="221" t="s">
        <v>222</v>
      </c>
      <c r="H144" s="222">
        <v>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0.00013</v>
      </c>
      <c r="R144" s="228">
        <f>Q144*H144</f>
        <v>0.00013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332</v>
      </c>
      <c r="AT144" s="230" t="s">
        <v>157</v>
      </c>
      <c r="AU144" s="230" t="s">
        <v>88</v>
      </c>
      <c r="AY144" s="16" t="s">
        <v>153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86</v>
      </c>
      <c r="BK144" s="231">
        <f>ROUND(I144*H144,2)</f>
        <v>0</v>
      </c>
      <c r="BL144" s="16" t="s">
        <v>332</v>
      </c>
      <c r="BM144" s="230" t="s">
        <v>1332</v>
      </c>
    </row>
    <row r="145" spans="1:65" s="2" customFormat="1" ht="21.75" customHeight="1">
      <c r="A145" s="37"/>
      <c r="B145" s="38"/>
      <c r="C145" s="218" t="s">
        <v>337</v>
      </c>
      <c r="D145" s="218" t="s">
        <v>157</v>
      </c>
      <c r="E145" s="219" t="s">
        <v>1333</v>
      </c>
      <c r="F145" s="220" t="s">
        <v>1334</v>
      </c>
      <c r="G145" s="221" t="s">
        <v>222</v>
      </c>
      <c r="H145" s="222">
        <v>7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44</v>
      </c>
      <c r="O145" s="90"/>
      <c r="P145" s="228">
        <f>O145*H145</f>
        <v>0</v>
      </c>
      <c r="Q145" s="228">
        <v>0.00022</v>
      </c>
      <c r="R145" s="228">
        <f>Q145*H145</f>
        <v>0.0015400000000000001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332</v>
      </c>
      <c r="AT145" s="230" t="s">
        <v>157</v>
      </c>
      <c r="AU145" s="230" t="s">
        <v>88</v>
      </c>
      <c r="AY145" s="16" t="s">
        <v>153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86</v>
      </c>
      <c r="BK145" s="231">
        <f>ROUND(I145*H145,2)</f>
        <v>0</v>
      </c>
      <c r="BL145" s="16" t="s">
        <v>332</v>
      </c>
      <c r="BM145" s="230" t="s">
        <v>1335</v>
      </c>
    </row>
    <row r="146" spans="1:65" s="2" customFormat="1" ht="16.5" customHeight="1">
      <c r="A146" s="37"/>
      <c r="B146" s="38"/>
      <c r="C146" s="218" t="s">
        <v>364</v>
      </c>
      <c r="D146" s="218" t="s">
        <v>157</v>
      </c>
      <c r="E146" s="219" t="s">
        <v>1336</v>
      </c>
      <c r="F146" s="220" t="s">
        <v>1337</v>
      </c>
      <c r="G146" s="221" t="s">
        <v>222</v>
      </c>
      <c r="H146" s="222">
        <v>2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44</v>
      </c>
      <c r="O146" s="90"/>
      <c r="P146" s="228">
        <f>O146*H146</f>
        <v>0</v>
      </c>
      <c r="Q146" s="228">
        <v>0.00095</v>
      </c>
      <c r="R146" s="228">
        <f>Q146*H146</f>
        <v>0.0019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332</v>
      </c>
      <c r="AT146" s="230" t="s">
        <v>157</v>
      </c>
      <c r="AU146" s="230" t="s">
        <v>88</v>
      </c>
      <c r="AY146" s="16" t="s">
        <v>153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86</v>
      </c>
      <c r="BK146" s="231">
        <f>ROUND(I146*H146,2)</f>
        <v>0</v>
      </c>
      <c r="BL146" s="16" t="s">
        <v>332</v>
      </c>
      <c r="BM146" s="230" t="s">
        <v>1338</v>
      </c>
    </row>
    <row r="147" spans="1:65" s="2" customFormat="1" ht="24.15" customHeight="1">
      <c r="A147" s="37"/>
      <c r="B147" s="38"/>
      <c r="C147" s="218" t="s">
        <v>368</v>
      </c>
      <c r="D147" s="218" t="s">
        <v>157</v>
      </c>
      <c r="E147" s="219" t="s">
        <v>1339</v>
      </c>
      <c r="F147" s="220" t="s">
        <v>1340</v>
      </c>
      <c r="G147" s="221" t="s">
        <v>215</v>
      </c>
      <c r="H147" s="222">
        <v>0.029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332</v>
      </c>
      <c r="AT147" s="230" t="s">
        <v>157</v>
      </c>
      <c r="AU147" s="230" t="s">
        <v>88</v>
      </c>
      <c r="AY147" s="16" t="s">
        <v>153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86</v>
      </c>
      <c r="BK147" s="231">
        <f>ROUND(I147*H147,2)</f>
        <v>0</v>
      </c>
      <c r="BL147" s="16" t="s">
        <v>332</v>
      </c>
      <c r="BM147" s="230" t="s">
        <v>1341</v>
      </c>
    </row>
    <row r="148" spans="1:63" s="12" customFormat="1" ht="22.8" customHeight="1">
      <c r="A148" s="12"/>
      <c r="B148" s="202"/>
      <c r="C148" s="203"/>
      <c r="D148" s="204" t="s">
        <v>78</v>
      </c>
      <c r="E148" s="216" t="s">
        <v>1342</v>
      </c>
      <c r="F148" s="216" t="s">
        <v>1343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SUM(P149:P159)</f>
        <v>0</v>
      </c>
      <c r="Q148" s="210"/>
      <c r="R148" s="211">
        <f>SUM(R149:R159)</f>
        <v>0.06808999999999998</v>
      </c>
      <c r="S148" s="210"/>
      <c r="T148" s="212">
        <f>SUM(T149:T159)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88</v>
      </c>
      <c r="AT148" s="214" t="s">
        <v>78</v>
      </c>
      <c r="AU148" s="214" t="s">
        <v>86</v>
      </c>
      <c r="AY148" s="213" t="s">
        <v>153</v>
      </c>
      <c r="BK148" s="215">
        <f>SUM(BK149:BK159)</f>
        <v>0</v>
      </c>
    </row>
    <row r="149" spans="1:65" s="2" customFormat="1" ht="24.15" customHeight="1">
      <c r="A149" s="37"/>
      <c r="B149" s="38"/>
      <c r="C149" s="218" t="s">
        <v>372</v>
      </c>
      <c r="D149" s="218" t="s">
        <v>157</v>
      </c>
      <c r="E149" s="219" t="s">
        <v>1344</v>
      </c>
      <c r="F149" s="220" t="s">
        <v>1345</v>
      </c>
      <c r="G149" s="221" t="s">
        <v>1319</v>
      </c>
      <c r="H149" s="222">
        <v>1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44</v>
      </c>
      <c r="O149" s="90"/>
      <c r="P149" s="228">
        <f>O149*H149</f>
        <v>0</v>
      </c>
      <c r="Q149" s="228">
        <v>0.01697</v>
      </c>
      <c r="R149" s="228">
        <f>Q149*H149</f>
        <v>0.01697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332</v>
      </c>
      <c r="AT149" s="230" t="s">
        <v>157</v>
      </c>
      <c r="AU149" s="230" t="s">
        <v>88</v>
      </c>
      <c r="AY149" s="16" t="s">
        <v>153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86</v>
      </c>
      <c r="BK149" s="231">
        <f>ROUND(I149*H149,2)</f>
        <v>0</v>
      </c>
      <c r="BL149" s="16" t="s">
        <v>332</v>
      </c>
      <c r="BM149" s="230" t="s">
        <v>1346</v>
      </c>
    </row>
    <row r="150" spans="1:65" s="2" customFormat="1" ht="24.15" customHeight="1">
      <c r="A150" s="37"/>
      <c r="B150" s="38"/>
      <c r="C150" s="218" t="s">
        <v>7</v>
      </c>
      <c r="D150" s="218" t="s">
        <v>157</v>
      </c>
      <c r="E150" s="219" t="s">
        <v>1347</v>
      </c>
      <c r="F150" s="220" t="s">
        <v>1348</v>
      </c>
      <c r="G150" s="221" t="s">
        <v>1319</v>
      </c>
      <c r="H150" s="222">
        <v>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0.00946</v>
      </c>
      <c r="R150" s="228">
        <f>Q150*H150</f>
        <v>0.01892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332</v>
      </c>
      <c r="AT150" s="230" t="s">
        <v>157</v>
      </c>
      <c r="AU150" s="230" t="s">
        <v>88</v>
      </c>
      <c r="AY150" s="16" t="s">
        <v>153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86</v>
      </c>
      <c r="BK150" s="231">
        <f>ROUND(I150*H150,2)</f>
        <v>0</v>
      </c>
      <c r="BL150" s="16" t="s">
        <v>332</v>
      </c>
      <c r="BM150" s="230" t="s">
        <v>1349</v>
      </c>
    </row>
    <row r="151" spans="1:65" s="2" customFormat="1" ht="24.15" customHeight="1">
      <c r="A151" s="37"/>
      <c r="B151" s="38"/>
      <c r="C151" s="218" t="s">
        <v>382</v>
      </c>
      <c r="D151" s="218" t="s">
        <v>157</v>
      </c>
      <c r="E151" s="219" t="s">
        <v>1350</v>
      </c>
      <c r="F151" s="220" t="s">
        <v>1351</v>
      </c>
      <c r="G151" s="221" t="s">
        <v>1319</v>
      </c>
      <c r="H151" s="222">
        <v>1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44</v>
      </c>
      <c r="O151" s="90"/>
      <c r="P151" s="228">
        <f>O151*H151</f>
        <v>0</v>
      </c>
      <c r="Q151" s="228">
        <v>0.01475</v>
      </c>
      <c r="R151" s="228">
        <f>Q151*H151</f>
        <v>0.01475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332</v>
      </c>
      <c r="AT151" s="230" t="s">
        <v>157</v>
      </c>
      <c r="AU151" s="230" t="s">
        <v>88</v>
      </c>
      <c r="AY151" s="16" t="s">
        <v>153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86</v>
      </c>
      <c r="BK151" s="231">
        <f>ROUND(I151*H151,2)</f>
        <v>0</v>
      </c>
      <c r="BL151" s="16" t="s">
        <v>332</v>
      </c>
      <c r="BM151" s="230" t="s">
        <v>1352</v>
      </c>
    </row>
    <row r="152" spans="1:65" s="2" customFormat="1" ht="24.15" customHeight="1">
      <c r="A152" s="37"/>
      <c r="B152" s="38"/>
      <c r="C152" s="218" t="s">
        <v>430</v>
      </c>
      <c r="D152" s="218" t="s">
        <v>157</v>
      </c>
      <c r="E152" s="219" t="s">
        <v>1353</v>
      </c>
      <c r="F152" s="220" t="s">
        <v>1354</v>
      </c>
      <c r="G152" s="221" t="s">
        <v>1319</v>
      </c>
      <c r="H152" s="222">
        <v>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0.00024</v>
      </c>
      <c r="R152" s="228">
        <f>Q152*H152</f>
        <v>0.00024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332</v>
      </c>
      <c r="AT152" s="230" t="s">
        <v>157</v>
      </c>
      <c r="AU152" s="230" t="s">
        <v>88</v>
      </c>
      <c r="AY152" s="16" t="s">
        <v>153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86</v>
      </c>
      <c r="BK152" s="231">
        <f>ROUND(I152*H152,2)</f>
        <v>0</v>
      </c>
      <c r="BL152" s="16" t="s">
        <v>332</v>
      </c>
      <c r="BM152" s="230" t="s">
        <v>1355</v>
      </c>
    </row>
    <row r="153" spans="1:65" s="2" customFormat="1" ht="16.5" customHeight="1">
      <c r="A153" s="37"/>
      <c r="B153" s="38"/>
      <c r="C153" s="218" t="s">
        <v>436</v>
      </c>
      <c r="D153" s="218" t="s">
        <v>157</v>
      </c>
      <c r="E153" s="219" t="s">
        <v>1356</v>
      </c>
      <c r="F153" s="220" t="s">
        <v>1357</v>
      </c>
      <c r="G153" s="221" t="s">
        <v>222</v>
      </c>
      <c r="H153" s="222">
        <v>7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44</v>
      </c>
      <c r="O153" s="90"/>
      <c r="P153" s="228">
        <f>O153*H153</f>
        <v>0</v>
      </c>
      <c r="Q153" s="228">
        <v>0.00109</v>
      </c>
      <c r="R153" s="228">
        <f>Q153*H153</f>
        <v>0.0076300000000000005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332</v>
      </c>
      <c r="AT153" s="230" t="s">
        <v>157</v>
      </c>
      <c r="AU153" s="230" t="s">
        <v>88</v>
      </c>
      <c r="AY153" s="16" t="s">
        <v>153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86</v>
      </c>
      <c r="BK153" s="231">
        <f>ROUND(I153*H153,2)</f>
        <v>0</v>
      </c>
      <c r="BL153" s="16" t="s">
        <v>332</v>
      </c>
      <c r="BM153" s="230" t="s">
        <v>1358</v>
      </c>
    </row>
    <row r="154" spans="1:51" s="13" customFormat="1" ht="12">
      <c r="A154" s="13"/>
      <c r="B154" s="232"/>
      <c r="C154" s="233"/>
      <c r="D154" s="234" t="s">
        <v>163</v>
      </c>
      <c r="E154" s="235" t="s">
        <v>1</v>
      </c>
      <c r="F154" s="236" t="s">
        <v>279</v>
      </c>
      <c r="G154" s="233"/>
      <c r="H154" s="237">
        <v>7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163</v>
      </c>
      <c r="AU154" s="243" t="s">
        <v>88</v>
      </c>
      <c r="AV154" s="13" t="s">
        <v>88</v>
      </c>
      <c r="AW154" s="13" t="s">
        <v>34</v>
      </c>
      <c r="AX154" s="13" t="s">
        <v>86</v>
      </c>
      <c r="AY154" s="243" t="s">
        <v>153</v>
      </c>
    </row>
    <row r="155" spans="1:65" s="2" customFormat="1" ht="24.15" customHeight="1">
      <c r="A155" s="37"/>
      <c r="B155" s="38"/>
      <c r="C155" s="218" t="s">
        <v>442</v>
      </c>
      <c r="D155" s="218" t="s">
        <v>157</v>
      </c>
      <c r="E155" s="219" t="s">
        <v>1359</v>
      </c>
      <c r="F155" s="220" t="s">
        <v>1360</v>
      </c>
      <c r="G155" s="221" t="s">
        <v>1319</v>
      </c>
      <c r="H155" s="222">
        <v>1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44</v>
      </c>
      <c r="O155" s="90"/>
      <c r="P155" s="228">
        <f>O155*H155</f>
        <v>0</v>
      </c>
      <c r="Q155" s="228">
        <v>0.00208</v>
      </c>
      <c r="R155" s="228">
        <f>Q155*H155</f>
        <v>0.00208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332</v>
      </c>
      <c r="AT155" s="230" t="s">
        <v>157</v>
      </c>
      <c r="AU155" s="230" t="s">
        <v>88</v>
      </c>
      <c r="AY155" s="16" t="s">
        <v>153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86</v>
      </c>
      <c r="BK155" s="231">
        <f>ROUND(I155*H155,2)</f>
        <v>0</v>
      </c>
      <c r="BL155" s="16" t="s">
        <v>332</v>
      </c>
      <c r="BM155" s="230" t="s">
        <v>1361</v>
      </c>
    </row>
    <row r="156" spans="1:65" s="2" customFormat="1" ht="24.15" customHeight="1">
      <c r="A156" s="37"/>
      <c r="B156" s="38"/>
      <c r="C156" s="218" t="s">
        <v>447</v>
      </c>
      <c r="D156" s="218" t="s">
        <v>157</v>
      </c>
      <c r="E156" s="219" t="s">
        <v>1362</v>
      </c>
      <c r="F156" s="220" t="s">
        <v>1363</v>
      </c>
      <c r="G156" s="221" t="s">
        <v>1319</v>
      </c>
      <c r="H156" s="222">
        <v>1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0.0018</v>
      </c>
      <c r="R156" s="228">
        <f>Q156*H156</f>
        <v>0.0018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332</v>
      </c>
      <c r="AT156" s="230" t="s">
        <v>157</v>
      </c>
      <c r="AU156" s="230" t="s">
        <v>88</v>
      </c>
      <c r="AY156" s="16" t="s">
        <v>153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86</v>
      </c>
      <c r="BK156" s="231">
        <f>ROUND(I156*H156,2)</f>
        <v>0</v>
      </c>
      <c r="BL156" s="16" t="s">
        <v>332</v>
      </c>
      <c r="BM156" s="230" t="s">
        <v>1364</v>
      </c>
    </row>
    <row r="157" spans="1:65" s="2" customFormat="1" ht="21.75" customHeight="1">
      <c r="A157" s="37"/>
      <c r="B157" s="38"/>
      <c r="C157" s="218" t="s">
        <v>453</v>
      </c>
      <c r="D157" s="218" t="s">
        <v>157</v>
      </c>
      <c r="E157" s="219" t="s">
        <v>1365</v>
      </c>
      <c r="F157" s="220" t="s">
        <v>1366</v>
      </c>
      <c r="G157" s="221" t="s">
        <v>1319</v>
      </c>
      <c r="H157" s="222">
        <v>2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0.0018</v>
      </c>
      <c r="R157" s="228">
        <f>Q157*H157</f>
        <v>0.0036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332</v>
      </c>
      <c r="AT157" s="230" t="s">
        <v>157</v>
      </c>
      <c r="AU157" s="230" t="s">
        <v>88</v>
      </c>
      <c r="AY157" s="16" t="s">
        <v>153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86</v>
      </c>
      <c r="BK157" s="231">
        <f>ROUND(I157*H157,2)</f>
        <v>0</v>
      </c>
      <c r="BL157" s="16" t="s">
        <v>332</v>
      </c>
      <c r="BM157" s="230" t="s">
        <v>1367</v>
      </c>
    </row>
    <row r="158" spans="1:65" s="2" customFormat="1" ht="21.75" customHeight="1">
      <c r="A158" s="37"/>
      <c r="B158" s="38"/>
      <c r="C158" s="218" t="s">
        <v>459</v>
      </c>
      <c r="D158" s="218" t="s">
        <v>157</v>
      </c>
      <c r="E158" s="219" t="s">
        <v>1368</v>
      </c>
      <c r="F158" s="220" t="s">
        <v>1369</v>
      </c>
      <c r="G158" s="221" t="s">
        <v>222</v>
      </c>
      <c r="H158" s="222">
        <v>2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44</v>
      </c>
      <c r="O158" s="90"/>
      <c r="P158" s="228">
        <f>O158*H158</f>
        <v>0</v>
      </c>
      <c r="Q158" s="228">
        <v>0.00015</v>
      </c>
      <c r="R158" s="228">
        <f>Q158*H158</f>
        <v>0.0003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332</v>
      </c>
      <c r="AT158" s="230" t="s">
        <v>157</v>
      </c>
      <c r="AU158" s="230" t="s">
        <v>88</v>
      </c>
      <c r="AY158" s="16" t="s">
        <v>153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86</v>
      </c>
      <c r="BK158" s="231">
        <f>ROUND(I158*H158,2)</f>
        <v>0</v>
      </c>
      <c r="BL158" s="16" t="s">
        <v>332</v>
      </c>
      <c r="BM158" s="230" t="s">
        <v>1370</v>
      </c>
    </row>
    <row r="159" spans="1:65" s="2" customFormat="1" ht="24.15" customHeight="1">
      <c r="A159" s="37"/>
      <c r="B159" s="38"/>
      <c r="C159" s="244" t="s">
        <v>464</v>
      </c>
      <c r="D159" s="244" t="s">
        <v>178</v>
      </c>
      <c r="E159" s="245" t="s">
        <v>1371</v>
      </c>
      <c r="F159" s="246" t="s">
        <v>1372</v>
      </c>
      <c r="G159" s="247" t="s">
        <v>222</v>
      </c>
      <c r="H159" s="248">
        <v>2</v>
      </c>
      <c r="I159" s="249"/>
      <c r="J159" s="250">
        <f>ROUND(I159*H159,2)</f>
        <v>0</v>
      </c>
      <c r="K159" s="251"/>
      <c r="L159" s="252"/>
      <c r="M159" s="253" t="s">
        <v>1</v>
      </c>
      <c r="N159" s="254" t="s">
        <v>44</v>
      </c>
      <c r="O159" s="90"/>
      <c r="P159" s="228">
        <f>O159*H159</f>
        <v>0</v>
      </c>
      <c r="Q159" s="228">
        <v>0.0009</v>
      </c>
      <c r="R159" s="228">
        <f>Q159*H159</f>
        <v>0.0018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405</v>
      </c>
      <c r="AT159" s="230" t="s">
        <v>178</v>
      </c>
      <c r="AU159" s="230" t="s">
        <v>88</v>
      </c>
      <c r="AY159" s="16" t="s">
        <v>153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86</v>
      </c>
      <c r="BK159" s="231">
        <f>ROUND(I159*H159,2)</f>
        <v>0</v>
      </c>
      <c r="BL159" s="16" t="s">
        <v>332</v>
      </c>
      <c r="BM159" s="230" t="s">
        <v>1373</v>
      </c>
    </row>
    <row r="160" spans="1:63" s="12" customFormat="1" ht="22.8" customHeight="1">
      <c r="A160" s="12"/>
      <c r="B160" s="202"/>
      <c r="C160" s="203"/>
      <c r="D160" s="204" t="s">
        <v>78</v>
      </c>
      <c r="E160" s="216" t="s">
        <v>1374</v>
      </c>
      <c r="F160" s="216" t="s">
        <v>1375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SUM(P161:P163)</f>
        <v>0</v>
      </c>
      <c r="Q160" s="210"/>
      <c r="R160" s="211">
        <f>SUM(R161:R163)</f>
        <v>0.040650000000000006</v>
      </c>
      <c r="S160" s="210"/>
      <c r="T160" s="212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88</v>
      </c>
      <c r="AT160" s="214" t="s">
        <v>78</v>
      </c>
      <c r="AU160" s="214" t="s">
        <v>86</v>
      </c>
      <c r="AY160" s="213" t="s">
        <v>153</v>
      </c>
      <c r="BK160" s="215">
        <f>SUM(BK161:BK163)</f>
        <v>0</v>
      </c>
    </row>
    <row r="161" spans="1:65" s="2" customFormat="1" ht="33" customHeight="1">
      <c r="A161" s="37"/>
      <c r="B161" s="38"/>
      <c r="C161" s="218" t="s">
        <v>470</v>
      </c>
      <c r="D161" s="218" t="s">
        <v>157</v>
      </c>
      <c r="E161" s="219" t="s">
        <v>1376</v>
      </c>
      <c r="F161" s="220" t="s">
        <v>1377</v>
      </c>
      <c r="G161" s="221" t="s">
        <v>1319</v>
      </c>
      <c r="H161" s="222">
        <v>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44</v>
      </c>
      <c r="O161" s="90"/>
      <c r="P161" s="228">
        <f>O161*H161</f>
        <v>0</v>
      </c>
      <c r="Q161" s="228">
        <v>0.012</v>
      </c>
      <c r="R161" s="228">
        <f>Q161*H161</f>
        <v>0.024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332</v>
      </c>
      <c r="AT161" s="230" t="s">
        <v>157</v>
      </c>
      <c r="AU161" s="230" t="s">
        <v>88</v>
      </c>
      <c r="AY161" s="16" t="s">
        <v>153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86</v>
      </c>
      <c r="BK161" s="231">
        <f>ROUND(I161*H161,2)</f>
        <v>0</v>
      </c>
      <c r="BL161" s="16" t="s">
        <v>332</v>
      </c>
      <c r="BM161" s="230" t="s">
        <v>1378</v>
      </c>
    </row>
    <row r="162" spans="1:65" s="2" customFormat="1" ht="33" customHeight="1">
      <c r="A162" s="37"/>
      <c r="B162" s="38"/>
      <c r="C162" s="218" t="s">
        <v>478</v>
      </c>
      <c r="D162" s="218" t="s">
        <v>157</v>
      </c>
      <c r="E162" s="219" t="s">
        <v>1379</v>
      </c>
      <c r="F162" s="220" t="s">
        <v>1380</v>
      </c>
      <c r="G162" s="221" t="s">
        <v>1319</v>
      </c>
      <c r="H162" s="222">
        <v>1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0.01665</v>
      </c>
      <c r="R162" s="228">
        <f>Q162*H162</f>
        <v>0.01665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332</v>
      </c>
      <c r="AT162" s="230" t="s">
        <v>157</v>
      </c>
      <c r="AU162" s="230" t="s">
        <v>88</v>
      </c>
      <c r="AY162" s="16" t="s">
        <v>153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86</v>
      </c>
      <c r="BK162" s="231">
        <f>ROUND(I162*H162,2)</f>
        <v>0</v>
      </c>
      <c r="BL162" s="16" t="s">
        <v>332</v>
      </c>
      <c r="BM162" s="230" t="s">
        <v>1381</v>
      </c>
    </row>
    <row r="163" spans="1:65" s="2" customFormat="1" ht="24.15" customHeight="1">
      <c r="A163" s="37"/>
      <c r="B163" s="38"/>
      <c r="C163" s="218" t="s">
        <v>405</v>
      </c>
      <c r="D163" s="218" t="s">
        <v>157</v>
      </c>
      <c r="E163" s="219" t="s">
        <v>1382</v>
      </c>
      <c r="F163" s="220" t="s">
        <v>1383</v>
      </c>
      <c r="G163" s="221" t="s">
        <v>215</v>
      </c>
      <c r="H163" s="222">
        <v>0.041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44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332</v>
      </c>
      <c r="AT163" s="230" t="s">
        <v>157</v>
      </c>
      <c r="AU163" s="230" t="s">
        <v>88</v>
      </c>
      <c r="AY163" s="16" t="s">
        <v>153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86</v>
      </c>
      <c r="BK163" s="231">
        <f>ROUND(I163*H163,2)</f>
        <v>0</v>
      </c>
      <c r="BL163" s="16" t="s">
        <v>332</v>
      </c>
      <c r="BM163" s="230" t="s">
        <v>1384</v>
      </c>
    </row>
    <row r="164" spans="1:63" s="12" customFormat="1" ht="22.8" customHeight="1">
      <c r="A164" s="12"/>
      <c r="B164" s="202"/>
      <c r="C164" s="203"/>
      <c r="D164" s="204" t="s">
        <v>78</v>
      </c>
      <c r="E164" s="216" t="s">
        <v>821</v>
      </c>
      <c r="F164" s="216" t="s">
        <v>822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SUM(P165:P166)</f>
        <v>0</v>
      </c>
      <c r="Q164" s="210"/>
      <c r="R164" s="211">
        <f>SUM(R165:R166)</f>
        <v>0.00035</v>
      </c>
      <c r="S164" s="210"/>
      <c r="T164" s="212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88</v>
      </c>
      <c r="AT164" s="214" t="s">
        <v>78</v>
      </c>
      <c r="AU164" s="214" t="s">
        <v>86</v>
      </c>
      <c r="AY164" s="213" t="s">
        <v>153</v>
      </c>
      <c r="BK164" s="215">
        <f>SUM(BK165:BK166)</f>
        <v>0</v>
      </c>
    </row>
    <row r="165" spans="1:65" s="2" customFormat="1" ht="21.75" customHeight="1">
      <c r="A165" s="37"/>
      <c r="B165" s="38"/>
      <c r="C165" s="218" t="s">
        <v>487</v>
      </c>
      <c r="D165" s="218" t="s">
        <v>157</v>
      </c>
      <c r="E165" s="219" t="s">
        <v>1385</v>
      </c>
      <c r="F165" s="220" t="s">
        <v>1386</v>
      </c>
      <c r="G165" s="221" t="s">
        <v>222</v>
      </c>
      <c r="H165" s="222">
        <v>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0.0002</v>
      </c>
      <c r="R165" s="228">
        <f>Q165*H165</f>
        <v>0.0002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332</v>
      </c>
      <c r="AT165" s="230" t="s">
        <v>157</v>
      </c>
      <c r="AU165" s="230" t="s">
        <v>88</v>
      </c>
      <c r="AY165" s="16" t="s">
        <v>153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86</v>
      </c>
      <c r="BK165" s="231">
        <f>ROUND(I165*H165,2)</f>
        <v>0</v>
      </c>
      <c r="BL165" s="16" t="s">
        <v>332</v>
      </c>
      <c r="BM165" s="230" t="s">
        <v>1387</v>
      </c>
    </row>
    <row r="166" spans="1:65" s="2" customFormat="1" ht="16.5" customHeight="1">
      <c r="A166" s="37"/>
      <c r="B166" s="38"/>
      <c r="C166" s="244" t="s">
        <v>492</v>
      </c>
      <c r="D166" s="244" t="s">
        <v>178</v>
      </c>
      <c r="E166" s="245" t="s">
        <v>1388</v>
      </c>
      <c r="F166" s="246" t="s">
        <v>1389</v>
      </c>
      <c r="G166" s="247" t="s">
        <v>222</v>
      </c>
      <c r="H166" s="248">
        <v>1</v>
      </c>
      <c r="I166" s="249"/>
      <c r="J166" s="250">
        <f>ROUND(I166*H166,2)</f>
        <v>0</v>
      </c>
      <c r="K166" s="251"/>
      <c r="L166" s="252"/>
      <c r="M166" s="275" t="s">
        <v>1</v>
      </c>
      <c r="N166" s="276" t="s">
        <v>44</v>
      </c>
      <c r="O166" s="272"/>
      <c r="P166" s="273">
        <f>O166*H166</f>
        <v>0</v>
      </c>
      <c r="Q166" s="273">
        <v>0.00015</v>
      </c>
      <c r="R166" s="273">
        <f>Q166*H166</f>
        <v>0.00015</v>
      </c>
      <c r="S166" s="273">
        <v>0</v>
      </c>
      <c r="T166" s="27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405</v>
      </c>
      <c r="AT166" s="230" t="s">
        <v>178</v>
      </c>
      <c r="AU166" s="230" t="s">
        <v>88</v>
      </c>
      <c r="AY166" s="16" t="s">
        <v>153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86</v>
      </c>
      <c r="BK166" s="231">
        <f>ROUND(I166*H166,2)</f>
        <v>0</v>
      </c>
      <c r="BL166" s="16" t="s">
        <v>332</v>
      </c>
      <c r="BM166" s="230" t="s">
        <v>1390</v>
      </c>
    </row>
    <row r="167" spans="1:31" s="2" customFormat="1" ht="6.95" customHeight="1">
      <c r="A167" s="37"/>
      <c r="B167" s="65"/>
      <c r="C167" s="66"/>
      <c r="D167" s="66"/>
      <c r="E167" s="66"/>
      <c r="F167" s="66"/>
      <c r="G167" s="66"/>
      <c r="H167" s="66"/>
      <c r="I167" s="66"/>
      <c r="J167" s="66"/>
      <c r="K167" s="66"/>
      <c r="L167" s="43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password="CC35" sheet="1" objects="1" scenarios="1" formatColumns="0" formatRows="0" autoFilter="0"/>
  <autoFilter ref="C121:K16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1391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ROUND(J119,2)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ROUND((SUM(BE119:BE143)),2)</f>
        <v>0</v>
      </c>
      <c r="G33" s="37"/>
      <c r="H33" s="37"/>
      <c r="I33" s="154">
        <v>0.21</v>
      </c>
      <c r="J33" s="153">
        <f>ROUND(((SUM(BE119:BE143))*I33),2)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ROUND((SUM(BF119:BF143)),2)</f>
        <v>0</v>
      </c>
      <c r="G34" s="37"/>
      <c r="H34" s="37"/>
      <c r="I34" s="154">
        <v>0.15</v>
      </c>
      <c r="J34" s="153">
        <f>ROUND(((SUM(BF119:BF143))*I34),2)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ROUND((SUM(BG119:BG143)),2)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ROUND((SUM(BH119:BH143)),2)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ROUND((SUM(BI119:BI143)),2)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ÚT - Ústřední topení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J119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122</v>
      </c>
      <c r="E97" s="181"/>
      <c r="F97" s="181"/>
      <c r="G97" s="181"/>
      <c r="H97" s="181"/>
      <c r="I97" s="181"/>
      <c r="J97" s="182">
        <f>J120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1392</v>
      </c>
      <c r="E98" s="187"/>
      <c r="F98" s="187"/>
      <c r="G98" s="187"/>
      <c r="H98" s="187"/>
      <c r="I98" s="187"/>
      <c r="J98" s="188">
        <f>J121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134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62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5" spans="1:31" s="2" customFormat="1" ht="6.95" customHeight="1">
      <c r="A105" s="37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24.95" customHeight="1">
      <c r="A106" s="37"/>
      <c r="B106" s="38"/>
      <c r="C106" s="22" t="s">
        <v>138</v>
      </c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16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9"/>
      <c r="D109" s="39"/>
      <c r="E109" s="173" t="str">
        <f>E7</f>
        <v>Stavební úprava a změna využití- modulární učebna IB</v>
      </c>
      <c r="F109" s="31"/>
      <c r="G109" s="31"/>
      <c r="H109" s="31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110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75" t="str">
        <f>E9</f>
        <v>ÚT - Ústřední topení</v>
      </c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20</v>
      </c>
      <c r="D113" s="39"/>
      <c r="E113" s="39"/>
      <c r="F113" s="26" t="str">
        <f>F12</f>
        <v>Areál Vysoké školy ekonomické v Praze</v>
      </c>
      <c r="G113" s="39"/>
      <c r="H113" s="39"/>
      <c r="I113" s="31" t="s">
        <v>22</v>
      </c>
      <c r="J113" s="78" t="str">
        <f>IF(J12="","",J12)</f>
        <v>21. 7. 2023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24</v>
      </c>
      <c r="D115" s="39"/>
      <c r="E115" s="39"/>
      <c r="F115" s="26" t="str">
        <f>E15</f>
        <v>VŠE</v>
      </c>
      <c r="G115" s="39"/>
      <c r="H115" s="39"/>
      <c r="I115" s="31" t="s">
        <v>32</v>
      </c>
      <c r="J115" s="35" t="str">
        <f>E21</f>
        <v xml:space="preserve"> 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30</v>
      </c>
      <c r="D116" s="39"/>
      <c r="E116" s="39"/>
      <c r="F116" s="26" t="str">
        <f>IF(E18="","",E18)</f>
        <v>Vyplň údaj</v>
      </c>
      <c r="G116" s="39"/>
      <c r="H116" s="39"/>
      <c r="I116" s="31" t="s">
        <v>35</v>
      </c>
      <c r="J116" s="35" t="str">
        <f>E24</f>
        <v>Ing. Milan Dušek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0.3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11" customFormat="1" ht="29.25" customHeight="1">
      <c r="A118" s="190"/>
      <c r="B118" s="191"/>
      <c r="C118" s="192" t="s">
        <v>139</v>
      </c>
      <c r="D118" s="193" t="s">
        <v>64</v>
      </c>
      <c r="E118" s="193" t="s">
        <v>60</v>
      </c>
      <c r="F118" s="193" t="s">
        <v>61</v>
      </c>
      <c r="G118" s="193" t="s">
        <v>140</v>
      </c>
      <c r="H118" s="193" t="s">
        <v>141</v>
      </c>
      <c r="I118" s="193" t="s">
        <v>142</v>
      </c>
      <c r="J118" s="194" t="s">
        <v>114</v>
      </c>
      <c r="K118" s="195" t="s">
        <v>143</v>
      </c>
      <c r="L118" s="196"/>
      <c r="M118" s="99" t="s">
        <v>1</v>
      </c>
      <c r="N118" s="100" t="s">
        <v>43</v>
      </c>
      <c r="O118" s="100" t="s">
        <v>144</v>
      </c>
      <c r="P118" s="100" t="s">
        <v>145</v>
      </c>
      <c r="Q118" s="100" t="s">
        <v>146</v>
      </c>
      <c r="R118" s="100" t="s">
        <v>147</v>
      </c>
      <c r="S118" s="100" t="s">
        <v>148</v>
      </c>
      <c r="T118" s="101" t="s">
        <v>149</v>
      </c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:63" s="2" customFormat="1" ht="22.8" customHeight="1">
      <c r="A119" s="37"/>
      <c r="B119" s="38"/>
      <c r="C119" s="106" t="s">
        <v>150</v>
      </c>
      <c r="D119" s="39"/>
      <c r="E119" s="39"/>
      <c r="F119" s="39"/>
      <c r="G119" s="39"/>
      <c r="H119" s="39"/>
      <c r="I119" s="39"/>
      <c r="J119" s="197">
        <f>BK119</f>
        <v>0</v>
      </c>
      <c r="K119" s="39"/>
      <c r="L119" s="43"/>
      <c r="M119" s="102"/>
      <c r="N119" s="198"/>
      <c r="O119" s="103"/>
      <c r="P119" s="199">
        <f>P120</f>
        <v>0</v>
      </c>
      <c r="Q119" s="103"/>
      <c r="R119" s="199">
        <f>R120</f>
        <v>0.11463600000000002</v>
      </c>
      <c r="S119" s="103"/>
      <c r="T119" s="200">
        <f>T120</f>
        <v>2.06685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78</v>
      </c>
      <c r="AU119" s="16" t="s">
        <v>116</v>
      </c>
      <c r="BK119" s="201">
        <f>BK120</f>
        <v>0</v>
      </c>
    </row>
    <row r="120" spans="1:63" s="12" customFormat="1" ht="25.9" customHeight="1">
      <c r="A120" s="12"/>
      <c r="B120" s="202"/>
      <c r="C120" s="203"/>
      <c r="D120" s="204" t="s">
        <v>78</v>
      </c>
      <c r="E120" s="205" t="s">
        <v>386</v>
      </c>
      <c r="F120" s="205" t="s">
        <v>387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P121+P137</f>
        <v>0</v>
      </c>
      <c r="Q120" s="210"/>
      <c r="R120" s="211">
        <f>R121+R137</f>
        <v>0.11463600000000002</v>
      </c>
      <c r="S120" s="210"/>
      <c r="T120" s="212">
        <f>T121+T137</f>
        <v>2.06685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88</v>
      </c>
      <c r="AT120" s="214" t="s">
        <v>78</v>
      </c>
      <c r="AU120" s="214" t="s">
        <v>79</v>
      </c>
      <c r="AY120" s="213" t="s">
        <v>153</v>
      </c>
      <c r="BK120" s="215">
        <f>BK121+BK137</f>
        <v>0</v>
      </c>
    </row>
    <row r="121" spans="1:63" s="12" customFormat="1" ht="22.8" customHeight="1">
      <c r="A121" s="12"/>
      <c r="B121" s="202"/>
      <c r="C121" s="203"/>
      <c r="D121" s="204" t="s">
        <v>78</v>
      </c>
      <c r="E121" s="216" t="s">
        <v>1393</v>
      </c>
      <c r="F121" s="216" t="s">
        <v>1394</v>
      </c>
      <c r="G121" s="203"/>
      <c r="H121" s="203"/>
      <c r="I121" s="206"/>
      <c r="J121" s="217">
        <f>BK121</f>
        <v>0</v>
      </c>
      <c r="K121" s="203"/>
      <c r="L121" s="208"/>
      <c r="M121" s="209"/>
      <c r="N121" s="210"/>
      <c r="O121" s="210"/>
      <c r="P121" s="211">
        <f>SUM(P122:P136)</f>
        <v>0</v>
      </c>
      <c r="Q121" s="210"/>
      <c r="R121" s="211">
        <f>SUM(R122:R136)</f>
        <v>0.07446000000000001</v>
      </c>
      <c r="S121" s="210"/>
      <c r="T121" s="212">
        <f>SUM(T122:T136)</f>
        <v>2.06685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88</v>
      </c>
      <c r="AT121" s="214" t="s">
        <v>78</v>
      </c>
      <c r="AU121" s="214" t="s">
        <v>86</v>
      </c>
      <c r="AY121" s="213" t="s">
        <v>153</v>
      </c>
      <c r="BK121" s="215">
        <f>SUM(BK122:BK136)</f>
        <v>0</v>
      </c>
    </row>
    <row r="122" spans="1:65" s="2" customFormat="1" ht="44.25" customHeight="1">
      <c r="A122" s="37"/>
      <c r="B122" s="38"/>
      <c r="C122" s="218" t="s">
        <v>319</v>
      </c>
      <c r="D122" s="218" t="s">
        <v>157</v>
      </c>
      <c r="E122" s="219" t="s">
        <v>1395</v>
      </c>
      <c r="F122" s="220" t="s">
        <v>1396</v>
      </c>
      <c r="G122" s="221" t="s">
        <v>965</v>
      </c>
      <c r="H122" s="222">
        <v>1</v>
      </c>
      <c r="I122" s="223"/>
      <c r="J122" s="224">
        <f>ROUND(I122*H122,2)</f>
        <v>0</v>
      </c>
      <c r="K122" s="225"/>
      <c r="L122" s="43"/>
      <c r="M122" s="226" t="s">
        <v>1</v>
      </c>
      <c r="N122" s="227" t="s">
        <v>44</v>
      </c>
      <c r="O122" s="90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30" t="s">
        <v>332</v>
      </c>
      <c r="AT122" s="230" t="s">
        <v>157</v>
      </c>
      <c r="AU122" s="230" t="s">
        <v>88</v>
      </c>
      <c r="AY122" s="16" t="s">
        <v>153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6" t="s">
        <v>86</v>
      </c>
      <c r="BK122" s="231">
        <f>ROUND(I122*H122,2)</f>
        <v>0</v>
      </c>
      <c r="BL122" s="16" t="s">
        <v>332</v>
      </c>
      <c r="BM122" s="230" t="s">
        <v>1397</v>
      </c>
    </row>
    <row r="123" spans="1:65" s="2" customFormat="1" ht="16.5" customHeight="1">
      <c r="A123" s="37"/>
      <c r="B123" s="38"/>
      <c r="C123" s="218" t="s">
        <v>86</v>
      </c>
      <c r="D123" s="218" t="s">
        <v>157</v>
      </c>
      <c r="E123" s="219" t="s">
        <v>1398</v>
      </c>
      <c r="F123" s="220" t="s">
        <v>1399</v>
      </c>
      <c r="G123" s="221" t="s">
        <v>160</v>
      </c>
      <c r="H123" s="222">
        <v>83.7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0.0238</v>
      </c>
      <c r="T123" s="229">
        <f>S123*H123</f>
        <v>1.9920600000000002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332</v>
      </c>
      <c r="AT123" s="230" t="s">
        <v>157</v>
      </c>
      <c r="AU123" s="230" t="s">
        <v>88</v>
      </c>
      <c r="AY123" s="16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332</v>
      </c>
      <c r="BM123" s="230" t="s">
        <v>1400</v>
      </c>
    </row>
    <row r="124" spans="1:65" s="2" customFormat="1" ht="37.8" customHeight="1">
      <c r="A124" s="37"/>
      <c r="B124" s="38"/>
      <c r="C124" s="218" t="s">
        <v>88</v>
      </c>
      <c r="D124" s="218" t="s">
        <v>157</v>
      </c>
      <c r="E124" s="219" t="s">
        <v>1401</v>
      </c>
      <c r="F124" s="220" t="s">
        <v>1402</v>
      </c>
      <c r="G124" s="221" t="s">
        <v>222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44</v>
      </c>
      <c r="O124" s="90"/>
      <c r="P124" s="228">
        <f>O124*H124</f>
        <v>0</v>
      </c>
      <c r="Q124" s="228">
        <v>0.0205</v>
      </c>
      <c r="R124" s="228">
        <f>Q124*H124</f>
        <v>0.0205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332</v>
      </c>
      <c r="AT124" s="230" t="s">
        <v>157</v>
      </c>
      <c r="AU124" s="230" t="s">
        <v>88</v>
      </c>
      <c r="AY124" s="16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332</v>
      </c>
      <c r="BM124" s="230" t="s">
        <v>1403</v>
      </c>
    </row>
    <row r="125" spans="1:65" s="2" customFormat="1" ht="37.8" customHeight="1">
      <c r="A125" s="37"/>
      <c r="B125" s="38"/>
      <c r="C125" s="218" t="s">
        <v>262</v>
      </c>
      <c r="D125" s="218" t="s">
        <v>157</v>
      </c>
      <c r="E125" s="219" t="s">
        <v>1404</v>
      </c>
      <c r="F125" s="220" t="s">
        <v>1405</v>
      </c>
      <c r="G125" s="221" t="s">
        <v>222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0.02416</v>
      </c>
      <c r="R125" s="228">
        <f>Q125*H125</f>
        <v>0.02416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332</v>
      </c>
      <c r="AT125" s="230" t="s">
        <v>157</v>
      </c>
      <c r="AU125" s="230" t="s">
        <v>88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332</v>
      </c>
      <c r="BM125" s="230" t="s">
        <v>1406</v>
      </c>
    </row>
    <row r="126" spans="1:65" s="2" customFormat="1" ht="37.8" customHeight="1">
      <c r="A126" s="37"/>
      <c r="B126" s="38"/>
      <c r="C126" s="218" t="s">
        <v>161</v>
      </c>
      <c r="D126" s="218" t="s">
        <v>157</v>
      </c>
      <c r="E126" s="219" t="s">
        <v>1407</v>
      </c>
      <c r="F126" s="220" t="s">
        <v>1408</v>
      </c>
      <c r="G126" s="221" t="s">
        <v>222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0.02956</v>
      </c>
      <c r="R126" s="228">
        <f>Q126*H126</f>
        <v>0.02956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332</v>
      </c>
      <c r="AT126" s="230" t="s">
        <v>157</v>
      </c>
      <c r="AU126" s="230" t="s">
        <v>88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332</v>
      </c>
      <c r="BM126" s="230" t="s">
        <v>1409</v>
      </c>
    </row>
    <row r="127" spans="1:65" s="2" customFormat="1" ht="24.15" customHeight="1">
      <c r="A127" s="37"/>
      <c r="B127" s="38"/>
      <c r="C127" s="218" t="s">
        <v>271</v>
      </c>
      <c r="D127" s="218" t="s">
        <v>157</v>
      </c>
      <c r="E127" s="219" t="s">
        <v>1410</v>
      </c>
      <c r="F127" s="220" t="s">
        <v>1411</v>
      </c>
      <c r="G127" s="221" t="s">
        <v>222</v>
      </c>
      <c r="H127" s="222">
        <v>3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8E-05</v>
      </c>
      <c r="R127" s="228">
        <f>Q127*H127</f>
        <v>0.00024000000000000003</v>
      </c>
      <c r="S127" s="228">
        <v>0.02493</v>
      </c>
      <c r="T127" s="229">
        <f>S127*H127</f>
        <v>0.07479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332</v>
      </c>
      <c r="AT127" s="230" t="s">
        <v>157</v>
      </c>
      <c r="AU127" s="230" t="s">
        <v>88</v>
      </c>
      <c r="AY127" s="16" t="s">
        <v>153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86</v>
      </c>
      <c r="BK127" s="231">
        <f>ROUND(I127*H127,2)</f>
        <v>0</v>
      </c>
      <c r="BL127" s="16" t="s">
        <v>332</v>
      </c>
      <c r="BM127" s="230" t="s">
        <v>1412</v>
      </c>
    </row>
    <row r="128" spans="1:65" s="2" customFormat="1" ht="21.75" customHeight="1">
      <c r="A128" s="37"/>
      <c r="B128" s="38"/>
      <c r="C128" s="218" t="s">
        <v>154</v>
      </c>
      <c r="D128" s="218" t="s">
        <v>157</v>
      </c>
      <c r="E128" s="219" t="s">
        <v>1413</v>
      </c>
      <c r="F128" s="220" t="s">
        <v>1414</v>
      </c>
      <c r="G128" s="221" t="s">
        <v>160</v>
      </c>
      <c r="H128" s="222">
        <v>83.7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332</v>
      </c>
      <c r="AT128" s="230" t="s">
        <v>157</v>
      </c>
      <c r="AU128" s="230" t="s">
        <v>88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332</v>
      </c>
      <c r="BM128" s="230" t="s">
        <v>1415</v>
      </c>
    </row>
    <row r="129" spans="1:65" s="2" customFormat="1" ht="21.75" customHeight="1">
      <c r="A129" s="37"/>
      <c r="B129" s="38"/>
      <c r="C129" s="218" t="s">
        <v>279</v>
      </c>
      <c r="D129" s="218" t="s">
        <v>157</v>
      </c>
      <c r="E129" s="219" t="s">
        <v>1416</v>
      </c>
      <c r="F129" s="220" t="s">
        <v>1417</v>
      </c>
      <c r="G129" s="221" t="s">
        <v>160</v>
      </c>
      <c r="H129" s="222">
        <v>83.7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332</v>
      </c>
      <c r="AT129" s="230" t="s">
        <v>157</v>
      </c>
      <c r="AU129" s="230" t="s">
        <v>88</v>
      </c>
      <c r="AY129" s="16" t="s">
        <v>153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86</v>
      </c>
      <c r="BK129" s="231">
        <f>ROUND(I129*H129,2)</f>
        <v>0</v>
      </c>
      <c r="BL129" s="16" t="s">
        <v>332</v>
      </c>
      <c r="BM129" s="230" t="s">
        <v>1418</v>
      </c>
    </row>
    <row r="130" spans="1:65" s="2" customFormat="1" ht="16.5" customHeight="1">
      <c r="A130" s="37"/>
      <c r="B130" s="38"/>
      <c r="C130" s="218" t="s">
        <v>181</v>
      </c>
      <c r="D130" s="218" t="s">
        <v>157</v>
      </c>
      <c r="E130" s="219" t="s">
        <v>1419</v>
      </c>
      <c r="F130" s="220" t="s">
        <v>1420</v>
      </c>
      <c r="G130" s="221" t="s">
        <v>222</v>
      </c>
      <c r="H130" s="222">
        <v>21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332</v>
      </c>
      <c r="AT130" s="230" t="s">
        <v>157</v>
      </c>
      <c r="AU130" s="230" t="s">
        <v>88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332</v>
      </c>
      <c r="BM130" s="230" t="s">
        <v>1421</v>
      </c>
    </row>
    <row r="131" spans="1:51" s="13" customFormat="1" ht="12">
      <c r="A131" s="13"/>
      <c r="B131" s="232"/>
      <c r="C131" s="233"/>
      <c r="D131" s="234" t="s">
        <v>163</v>
      </c>
      <c r="E131" s="235" t="s">
        <v>1</v>
      </c>
      <c r="F131" s="236" t="s">
        <v>1422</v>
      </c>
      <c r="G131" s="233"/>
      <c r="H131" s="237">
        <v>21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163</v>
      </c>
      <c r="AU131" s="243" t="s">
        <v>88</v>
      </c>
      <c r="AV131" s="13" t="s">
        <v>88</v>
      </c>
      <c r="AW131" s="13" t="s">
        <v>34</v>
      </c>
      <c r="AX131" s="13" t="s">
        <v>86</v>
      </c>
      <c r="AY131" s="243" t="s">
        <v>153</v>
      </c>
    </row>
    <row r="132" spans="1:65" s="2" customFormat="1" ht="16.5" customHeight="1">
      <c r="A132" s="37"/>
      <c r="B132" s="38"/>
      <c r="C132" s="218" t="s">
        <v>228</v>
      </c>
      <c r="D132" s="218" t="s">
        <v>157</v>
      </c>
      <c r="E132" s="219" t="s">
        <v>1423</v>
      </c>
      <c r="F132" s="220" t="s">
        <v>1424</v>
      </c>
      <c r="G132" s="221" t="s">
        <v>160</v>
      </c>
      <c r="H132" s="222">
        <v>87.12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332</v>
      </c>
      <c r="AT132" s="230" t="s">
        <v>157</v>
      </c>
      <c r="AU132" s="230" t="s">
        <v>88</v>
      </c>
      <c r="AY132" s="16" t="s">
        <v>153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86</v>
      </c>
      <c r="BK132" s="231">
        <f>ROUND(I132*H132,2)</f>
        <v>0</v>
      </c>
      <c r="BL132" s="16" t="s">
        <v>332</v>
      </c>
      <c r="BM132" s="230" t="s">
        <v>1425</v>
      </c>
    </row>
    <row r="133" spans="1:51" s="13" customFormat="1" ht="12">
      <c r="A133" s="13"/>
      <c r="B133" s="232"/>
      <c r="C133" s="233"/>
      <c r="D133" s="234" t="s">
        <v>163</v>
      </c>
      <c r="E133" s="235" t="s">
        <v>1</v>
      </c>
      <c r="F133" s="236" t="s">
        <v>1426</v>
      </c>
      <c r="G133" s="233"/>
      <c r="H133" s="237">
        <v>83.7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163</v>
      </c>
      <c r="AU133" s="243" t="s">
        <v>88</v>
      </c>
      <c r="AV133" s="13" t="s">
        <v>88</v>
      </c>
      <c r="AW133" s="13" t="s">
        <v>34</v>
      </c>
      <c r="AX133" s="13" t="s">
        <v>79</v>
      </c>
      <c r="AY133" s="243" t="s">
        <v>153</v>
      </c>
    </row>
    <row r="134" spans="1:51" s="13" customFormat="1" ht="12">
      <c r="A134" s="13"/>
      <c r="B134" s="232"/>
      <c r="C134" s="233"/>
      <c r="D134" s="234" t="s">
        <v>163</v>
      </c>
      <c r="E134" s="235" t="s">
        <v>1</v>
      </c>
      <c r="F134" s="236" t="s">
        <v>1427</v>
      </c>
      <c r="G134" s="233"/>
      <c r="H134" s="237">
        <v>3.42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163</v>
      </c>
      <c r="AU134" s="243" t="s">
        <v>88</v>
      </c>
      <c r="AV134" s="13" t="s">
        <v>88</v>
      </c>
      <c r="AW134" s="13" t="s">
        <v>34</v>
      </c>
      <c r="AX134" s="13" t="s">
        <v>79</v>
      </c>
      <c r="AY134" s="243" t="s">
        <v>153</v>
      </c>
    </row>
    <row r="135" spans="1:51" s="14" customFormat="1" ht="12">
      <c r="A135" s="14"/>
      <c r="B135" s="255"/>
      <c r="C135" s="256"/>
      <c r="D135" s="234" t="s">
        <v>163</v>
      </c>
      <c r="E135" s="257" t="s">
        <v>1</v>
      </c>
      <c r="F135" s="258" t="s">
        <v>219</v>
      </c>
      <c r="G135" s="256"/>
      <c r="H135" s="259">
        <v>87.12</v>
      </c>
      <c r="I135" s="260"/>
      <c r="J135" s="256"/>
      <c r="K135" s="256"/>
      <c r="L135" s="261"/>
      <c r="M135" s="262"/>
      <c r="N135" s="263"/>
      <c r="O135" s="263"/>
      <c r="P135" s="263"/>
      <c r="Q135" s="263"/>
      <c r="R135" s="263"/>
      <c r="S135" s="263"/>
      <c r="T135" s="26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5" t="s">
        <v>163</v>
      </c>
      <c r="AU135" s="265" t="s">
        <v>88</v>
      </c>
      <c r="AV135" s="14" t="s">
        <v>161</v>
      </c>
      <c r="AW135" s="14" t="s">
        <v>34</v>
      </c>
      <c r="AX135" s="14" t="s">
        <v>86</v>
      </c>
      <c r="AY135" s="265" t="s">
        <v>153</v>
      </c>
    </row>
    <row r="136" spans="1:65" s="2" customFormat="1" ht="21.75" customHeight="1">
      <c r="A136" s="37"/>
      <c r="B136" s="38"/>
      <c r="C136" s="218" t="s">
        <v>294</v>
      </c>
      <c r="D136" s="218" t="s">
        <v>157</v>
      </c>
      <c r="E136" s="219" t="s">
        <v>1428</v>
      </c>
      <c r="F136" s="220" t="s">
        <v>1429</v>
      </c>
      <c r="G136" s="221" t="s">
        <v>160</v>
      </c>
      <c r="H136" s="222">
        <v>83.7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332</v>
      </c>
      <c r="AT136" s="230" t="s">
        <v>157</v>
      </c>
      <c r="AU136" s="230" t="s">
        <v>88</v>
      </c>
      <c r="AY136" s="16" t="s">
        <v>153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86</v>
      </c>
      <c r="BK136" s="231">
        <f>ROUND(I136*H136,2)</f>
        <v>0</v>
      </c>
      <c r="BL136" s="16" t="s">
        <v>332</v>
      </c>
      <c r="BM136" s="230" t="s">
        <v>1430</v>
      </c>
    </row>
    <row r="137" spans="1:63" s="12" customFormat="1" ht="22.8" customHeight="1">
      <c r="A137" s="12"/>
      <c r="B137" s="202"/>
      <c r="C137" s="203"/>
      <c r="D137" s="204" t="s">
        <v>78</v>
      </c>
      <c r="E137" s="216" t="s">
        <v>859</v>
      </c>
      <c r="F137" s="216" t="s">
        <v>860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SUM(P138:P143)</f>
        <v>0</v>
      </c>
      <c r="Q137" s="210"/>
      <c r="R137" s="211">
        <f>SUM(R138:R143)</f>
        <v>0.040176</v>
      </c>
      <c r="S137" s="210"/>
      <c r="T137" s="212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88</v>
      </c>
      <c r="AT137" s="214" t="s">
        <v>78</v>
      </c>
      <c r="AU137" s="214" t="s">
        <v>86</v>
      </c>
      <c r="AY137" s="213" t="s">
        <v>153</v>
      </c>
      <c r="BK137" s="215">
        <f>SUM(BK138:BK143)</f>
        <v>0</v>
      </c>
    </row>
    <row r="138" spans="1:65" s="2" customFormat="1" ht="24.15" customHeight="1">
      <c r="A138" s="37"/>
      <c r="B138" s="38"/>
      <c r="C138" s="218" t="s">
        <v>303</v>
      </c>
      <c r="D138" s="218" t="s">
        <v>157</v>
      </c>
      <c r="E138" s="219" t="s">
        <v>1431</v>
      </c>
      <c r="F138" s="220" t="s">
        <v>1432</v>
      </c>
      <c r="G138" s="221" t="s">
        <v>160</v>
      </c>
      <c r="H138" s="222">
        <v>83.7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0.0001</v>
      </c>
      <c r="R138" s="228">
        <f>Q138*H138</f>
        <v>0.00837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332</v>
      </c>
      <c r="AT138" s="230" t="s">
        <v>157</v>
      </c>
      <c r="AU138" s="230" t="s">
        <v>88</v>
      </c>
      <c r="AY138" s="16" t="s">
        <v>153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86</v>
      </c>
      <c r="BK138" s="231">
        <f>ROUND(I138*H138,2)</f>
        <v>0</v>
      </c>
      <c r="BL138" s="16" t="s">
        <v>332</v>
      </c>
      <c r="BM138" s="230" t="s">
        <v>1433</v>
      </c>
    </row>
    <row r="139" spans="1:51" s="13" customFormat="1" ht="12">
      <c r="A139" s="13"/>
      <c r="B139" s="232"/>
      <c r="C139" s="233"/>
      <c r="D139" s="234" t="s">
        <v>163</v>
      </c>
      <c r="E139" s="235" t="s">
        <v>1</v>
      </c>
      <c r="F139" s="236" t="s">
        <v>1434</v>
      </c>
      <c r="G139" s="233"/>
      <c r="H139" s="237">
        <v>83.7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163</v>
      </c>
      <c r="AU139" s="243" t="s">
        <v>88</v>
      </c>
      <c r="AV139" s="13" t="s">
        <v>88</v>
      </c>
      <c r="AW139" s="13" t="s">
        <v>34</v>
      </c>
      <c r="AX139" s="13" t="s">
        <v>86</v>
      </c>
      <c r="AY139" s="243" t="s">
        <v>153</v>
      </c>
    </row>
    <row r="140" spans="1:65" s="2" customFormat="1" ht="24.15" customHeight="1">
      <c r="A140" s="37"/>
      <c r="B140" s="38"/>
      <c r="C140" s="218" t="s">
        <v>309</v>
      </c>
      <c r="D140" s="218" t="s">
        <v>157</v>
      </c>
      <c r="E140" s="219" t="s">
        <v>1435</v>
      </c>
      <c r="F140" s="220" t="s">
        <v>1436</v>
      </c>
      <c r="G140" s="221" t="s">
        <v>160</v>
      </c>
      <c r="H140" s="222">
        <v>83.7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0.00017</v>
      </c>
      <c r="R140" s="228">
        <f>Q140*H140</f>
        <v>0.014229000000000002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332</v>
      </c>
      <c r="AT140" s="230" t="s">
        <v>157</v>
      </c>
      <c r="AU140" s="230" t="s">
        <v>88</v>
      </c>
      <c r="AY140" s="16" t="s">
        <v>153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86</v>
      </c>
      <c r="BK140" s="231">
        <f>ROUND(I140*H140,2)</f>
        <v>0</v>
      </c>
      <c r="BL140" s="16" t="s">
        <v>332</v>
      </c>
      <c r="BM140" s="230" t="s">
        <v>1437</v>
      </c>
    </row>
    <row r="141" spans="1:51" s="13" customFormat="1" ht="12">
      <c r="A141" s="13"/>
      <c r="B141" s="232"/>
      <c r="C141" s="233"/>
      <c r="D141" s="234" t="s">
        <v>163</v>
      </c>
      <c r="E141" s="235" t="s">
        <v>1</v>
      </c>
      <c r="F141" s="236" t="s">
        <v>1438</v>
      </c>
      <c r="G141" s="233"/>
      <c r="H141" s="237">
        <v>83.7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163</v>
      </c>
      <c r="AU141" s="243" t="s">
        <v>88</v>
      </c>
      <c r="AV141" s="13" t="s">
        <v>88</v>
      </c>
      <c r="AW141" s="13" t="s">
        <v>34</v>
      </c>
      <c r="AX141" s="13" t="s">
        <v>86</v>
      </c>
      <c r="AY141" s="243" t="s">
        <v>153</v>
      </c>
    </row>
    <row r="142" spans="1:65" s="2" customFormat="1" ht="24.15" customHeight="1">
      <c r="A142" s="37"/>
      <c r="B142" s="38"/>
      <c r="C142" s="218" t="s">
        <v>314</v>
      </c>
      <c r="D142" s="218" t="s">
        <v>157</v>
      </c>
      <c r="E142" s="219" t="s">
        <v>1439</v>
      </c>
      <c r="F142" s="220" t="s">
        <v>1440</v>
      </c>
      <c r="G142" s="221" t="s">
        <v>160</v>
      </c>
      <c r="H142" s="222">
        <v>83.7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44</v>
      </c>
      <c r="O142" s="90"/>
      <c r="P142" s="228">
        <f>O142*H142</f>
        <v>0</v>
      </c>
      <c r="Q142" s="228">
        <v>0.00021</v>
      </c>
      <c r="R142" s="228">
        <f>Q142*H142</f>
        <v>0.017577000000000002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332</v>
      </c>
      <c r="AT142" s="230" t="s">
        <v>157</v>
      </c>
      <c r="AU142" s="230" t="s">
        <v>88</v>
      </c>
      <c r="AY142" s="16" t="s">
        <v>153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86</v>
      </c>
      <c r="BK142" s="231">
        <f>ROUND(I142*H142,2)</f>
        <v>0</v>
      </c>
      <c r="BL142" s="16" t="s">
        <v>332</v>
      </c>
      <c r="BM142" s="230" t="s">
        <v>1441</v>
      </c>
    </row>
    <row r="143" spans="1:51" s="13" customFormat="1" ht="12">
      <c r="A143" s="13"/>
      <c r="B143" s="232"/>
      <c r="C143" s="233"/>
      <c r="D143" s="234" t="s">
        <v>163</v>
      </c>
      <c r="E143" s="235" t="s">
        <v>1</v>
      </c>
      <c r="F143" s="236" t="s">
        <v>1438</v>
      </c>
      <c r="G143" s="233"/>
      <c r="H143" s="237">
        <v>83.7</v>
      </c>
      <c r="I143" s="238"/>
      <c r="J143" s="233"/>
      <c r="K143" s="233"/>
      <c r="L143" s="239"/>
      <c r="M143" s="277"/>
      <c r="N143" s="278"/>
      <c r="O143" s="278"/>
      <c r="P143" s="278"/>
      <c r="Q143" s="278"/>
      <c r="R143" s="278"/>
      <c r="S143" s="278"/>
      <c r="T143" s="27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163</v>
      </c>
      <c r="AU143" s="243" t="s">
        <v>88</v>
      </c>
      <c r="AV143" s="13" t="s">
        <v>88</v>
      </c>
      <c r="AW143" s="13" t="s">
        <v>34</v>
      </c>
      <c r="AX143" s="13" t="s">
        <v>86</v>
      </c>
      <c r="AY143" s="243" t="s">
        <v>153</v>
      </c>
    </row>
    <row r="144" spans="1:31" s="2" customFormat="1" ht="6.95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password="CC35" sheet="1" objects="1" scenarios="1" formatColumns="0" formatRows="0" autoFilter="0"/>
  <autoFilter ref="C118:K14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88</v>
      </c>
    </row>
    <row r="4" spans="2:46" s="1" customFormat="1" ht="24.95" customHeight="1">
      <c r="B4" s="19"/>
      <c r="D4" s="137" t="s">
        <v>109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Stavební úprava a změna využití- modulární učebna IB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110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1442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21. 7. 2023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28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35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36</v>
      </c>
      <c r="F24" s="37"/>
      <c r="G24" s="37"/>
      <c r="H24" s="37"/>
      <c r="I24" s="139" t="s">
        <v>28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37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ROUND((SUM(BE120:BE130)),2)</f>
        <v>0</v>
      </c>
      <c r="G33" s="37"/>
      <c r="H33" s="37"/>
      <c r="I33" s="154">
        <v>0.21</v>
      </c>
      <c r="J33" s="153">
        <f>ROUND(((SUM(BE120:BE130))*I33),2)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ROUND((SUM(BF120:BF130)),2)</f>
        <v>0</v>
      </c>
      <c r="G34" s="37"/>
      <c r="H34" s="37"/>
      <c r="I34" s="154">
        <v>0.15</v>
      </c>
      <c r="J34" s="153">
        <f>ROUND(((SUM(BF120:BF130))*I34),2)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ROUND((SUM(BG120:BG130)),2)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ROUND((SUM(BH120:BH130)),2)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ROUND((SUM(BI120:BI130)),2)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Stavební úprava a změna využití- modulární učebna IB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110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Areál Vysoké školy ekonomické v Praze</v>
      </c>
      <c r="G89" s="39"/>
      <c r="H89" s="39"/>
      <c r="I89" s="31" t="s">
        <v>22</v>
      </c>
      <c r="J89" s="78" t="str">
        <f>IF(J12="","",J12)</f>
        <v>21. 7. 2023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VŠE</v>
      </c>
      <c r="G91" s="39"/>
      <c r="H91" s="39"/>
      <c r="I91" s="31" t="s">
        <v>32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35</v>
      </c>
      <c r="J92" s="35" t="str">
        <f>E24</f>
        <v>Ing. Milan Dušek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113</v>
      </c>
      <c r="D94" s="175"/>
      <c r="E94" s="175"/>
      <c r="F94" s="175"/>
      <c r="G94" s="175"/>
      <c r="H94" s="175"/>
      <c r="I94" s="175"/>
      <c r="J94" s="176" t="s">
        <v>114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115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116</v>
      </c>
    </row>
    <row r="97" spans="1:31" s="9" customFormat="1" ht="24.95" customHeight="1">
      <c r="A97" s="9"/>
      <c r="B97" s="178"/>
      <c r="C97" s="179"/>
      <c r="D97" s="180" t="s">
        <v>1442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1443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1444</v>
      </c>
      <c r="E99" s="187"/>
      <c r="F99" s="187"/>
      <c r="G99" s="187"/>
      <c r="H99" s="187"/>
      <c r="I99" s="187"/>
      <c r="J99" s="188">
        <f>J127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1445</v>
      </c>
      <c r="E100" s="187"/>
      <c r="F100" s="187"/>
      <c r="G100" s="187"/>
      <c r="H100" s="187"/>
      <c r="I100" s="187"/>
      <c r="J100" s="188">
        <f>J129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138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Stavební úprava a změna využití- modulární učebna IB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Areál Vysoké školy ekonomické v Praze</v>
      </c>
      <c r="G114" s="39"/>
      <c r="H114" s="39"/>
      <c r="I114" s="31" t="s">
        <v>22</v>
      </c>
      <c r="J114" s="78" t="str">
        <f>IF(J12="","",J12)</f>
        <v>21. 7. 2023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VŠE</v>
      </c>
      <c r="G116" s="39"/>
      <c r="H116" s="39"/>
      <c r="I116" s="31" t="s">
        <v>32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30</v>
      </c>
      <c r="D117" s="39"/>
      <c r="E117" s="39"/>
      <c r="F117" s="26" t="str">
        <f>IF(E18="","",E18)</f>
        <v>Vyplň údaj</v>
      </c>
      <c r="G117" s="39"/>
      <c r="H117" s="39"/>
      <c r="I117" s="31" t="s">
        <v>35</v>
      </c>
      <c r="J117" s="35" t="str">
        <f>E24</f>
        <v>Ing. Milan Dušek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139</v>
      </c>
      <c r="D119" s="193" t="s">
        <v>64</v>
      </c>
      <c r="E119" s="193" t="s">
        <v>60</v>
      </c>
      <c r="F119" s="193" t="s">
        <v>61</v>
      </c>
      <c r="G119" s="193" t="s">
        <v>140</v>
      </c>
      <c r="H119" s="193" t="s">
        <v>141</v>
      </c>
      <c r="I119" s="193" t="s">
        <v>142</v>
      </c>
      <c r="J119" s="194" t="s">
        <v>114</v>
      </c>
      <c r="K119" s="195" t="s">
        <v>143</v>
      </c>
      <c r="L119" s="196"/>
      <c r="M119" s="99" t="s">
        <v>1</v>
      </c>
      <c r="N119" s="100" t="s">
        <v>43</v>
      </c>
      <c r="O119" s="100" t="s">
        <v>144</v>
      </c>
      <c r="P119" s="100" t="s">
        <v>145</v>
      </c>
      <c r="Q119" s="100" t="s">
        <v>146</v>
      </c>
      <c r="R119" s="100" t="s">
        <v>147</v>
      </c>
      <c r="S119" s="100" t="s">
        <v>148</v>
      </c>
      <c r="T119" s="101" t="s">
        <v>149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150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78</v>
      </c>
      <c r="AU120" s="16" t="s">
        <v>116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78</v>
      </c>
      <c r="E121" s="205" t="s">
        <v>105</v>
      </c>
      <c r="F121" s="205" t="s">
        <v>106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P122+P127+P129</f>
        <v>0</v>
      </c>
      <c r="Q121" s="210"/>
      <c r="R121" s="211">
        <f>R122+R127+R129</f>
        <v>0</v>
      </c>
      <c r="S121" s="210"/>
      <c r="T121" s="212">
        <f>T122+T127+T129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271</v>
      </c>
      <c r="AT121" s="214" t="s">
        <v>78</v>
      </c>
      <c r="AU121" s="214" t="s">
        <v>79</v>
      </c>
      <c r="AY121" s="213" t="s">
        <v>153</v>
      </c>
      <c r="BK121" s="215">
        <f>BK122+BK127+BK129</f>
        <v>0</v>
      </c>
    </row>
    <row r="122" spans="1:63" s="12" customFormat="1" ht="22.8" customHeight="1">
      <c r="A122" s="12"/>
      <c r="B122" s="202"/>
      <c r="C122" s="203"/>
      <c r="D122" s="204" t="s">
        <v>78</v>
      </c>
      <c r="E122" s="216" t="s">
        <v>1446</v>
      </c>
      <c r="F122" s="216" t="s">
        <v>1447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SUM(P123:P126)</f>
        <v>0</v>
      </c>
      <c r="Q122" s="210"/>
      <c r="R122" s="211">
        <f>SUM(R123:R126)</f>
        <v>0</v>
      </c>
      <c r="S122" s="210"/>
      <c r="T122" s="212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271</v>
      </c>
      <c r="AT122" s="214" t="s">
        <v>78</v>
      </c>
      <c r="AU122" s="214" t="s">
        <v>86</v>
      </c>
      <c r="AY122" s="213" t="s">
        <v>153</v>
      </c>
      <c r="BK122" s="215">
        <f>SUM(BK123:BK126)</f>
        <v>0</v>
      </c>
    </row>
    <row r="123" spans="1:65" s="2" customFormat="1" ht="16.5" customHeight="1">
      <c r="A123" s="37"/>
      <c r="B123" s="38"/>
      <c r="C123" s="218" t="s">
        <v>86</v>
      </c>
      <c r="D123" s="218" t="s">
        <v>157</v>
      </c>
      <c r="E123" s="219" t="s">
        <v>1448</v>
      </c>
      <c r="F123" s="220" t="s">
        <v>1449</v>
      </c>
      <c r="G123" s="221" t="s">
        <v>645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44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1450</v>
      </c>
      <c r="AT123" s="230" t="s">
        <v>157</v>
      </c>
      <c r="AU123" s="230" t="s">
        <v>88</v>
      </c>
      <c r="AY123" s="16" t="s">
        <v>153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86</v>
      </c>
      <c r="BK123" s="231">
        <f>ROUND(I123*H123,2)</f>
        <v>0</v>
      </c>
      <c r="BL123" s="16" t="s">
        <v>1450</v>
      </c>
      <c r="BM123" s="230" t="s">
        <v>1451</v>
      </c>
    </row>
    <row r="124" spans="1:65" s="2" customFormat="1" ht="16.5" customHeight="1">
      <c r="A124" s="37"/>
      <c r="B124" s="38"/>
      <c r="C124" s="218" t="s">
        <v>88</v>
      </c>
      <c r="D124" s="218" t="s">
        <v>157</v>
      </c>
      <c r="E124" s="219" t="s">
        <v>1452</v>
      </c>
      <c r="F124" s="220" t="s">
        <v>1453</v>
      </c>
      <c r="G124" s="221" t="s">
        <v>222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44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1450</v>
      </c>
      <c r="AT124" s="230" t="s">
        <v>157</v>
      </c>
      <c r="AU124" s="230" t="s">
        <v>88</v>
      </c>
      <c r="AY124" s="16" t="s">
        <v>153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86</v>
      </c>
      <c r="BK124" s="231">
        <f>ROUND(I124*H124,2)</f>
        <v>0</v>
      </c>
      <c r="BL124" s="16" t="s">
        <v>1450</v>
      </c>
      <c r="BM124" s="230" t="s">
        <v>1454</v>
      </c>
    </row>
    <row r="125" spans="1:65" s="2" customFormat="1" ht="16.5" customHeight="1">
      <c r="A125" s="37"/>
      <c r="B125" s="38"/>
      <c r="C125" s="218" t="s">
        <v>262</v>
      </c>
      <c r="D125" s="218" t="s">
        <v>157</v>
      </c>
      <c r="E125" s="219" t="s">
        <v>1455</v>
      </c>
      <c r="F125" s="220" t="s">
        <v>1456</v>
      </c>
      <c r="G125" s="221" t="s">
        <v>965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1450</v>
      </c>
      <c r="AT125" s="230" t="s">
        <v>157</v>
      </c>
      <c r="AU125" s="230" t="s">
        <v>88</v>
      </c>
      <c r="AY125" s="16" t="s">
        <v>153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86</v>
      </c>
      <c r="BK125" s="231">
        <f>ROUND(I125*H125,2)</f>
        <v>0</v>
      </c>
      <c r="BL125" s="16" t="s">
        <v>1450</v>
      </c>
      <c r="BM125" s="230" t="s">
        <v>1457</v>
      </c>
    </row>
    <row r="126" spans="1:65" s="2" customFormat="1" ht="16.5" customHeight="1">
      <c r="A126" s="37"/>
      <c r="B126" s="38"/>
      <c r="C126" s="218" t="s">
        <v>161</v>
      </c>
      <c r="D126" s="218" t="s">
        <v>157</v>
      </c>
      <c r="E126" s="219" t="s">
        <v>1458</v>
      </c>
      <c r="F126" s="220" t="s">
        <v>1459</v>
      </c>
      <c r="G126" s="221" t="s">
        <v>645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44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1450</v>
      </c>
      <c r="AT126" s="230" t="s">
        <v>157</v>
      </c>
      <c r="AU126" s="230" t="s">
        <v>88</v>
      </c>
      <c r="AY126" s="16" t="s">
        <v>153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86</v>
      </c>
      <c r="BK126" s="231">
        <f>ROUND(I126*H126,2)</f>
        <v>0</v>
      </c>
      <c r="BL126" s="16" t="s">
        <v>1450</v>
      </c>
      <c r="BM126" s="230" t="s">
        <v>1460</v>
      </c>
    </row>
    <row r="127" spans="1:63" s="12" customFormat="1" ht="22.8" customHeight="1">
      <c r="A127" s="12"/>
      <c r="B127" s="202"/>
      <c r="C127" s="203"/>
      <c r="D127" s="204" t="s">
        <v>78</v>
      </c>
      <c r="E127" s="216" t="s">
        <v>1461</v>
      </c>
      <c r="F127" s="216" t="s">
        <v>1462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P128</f>
        <v>0</v>
      </c>
      <c r="Q127" s="210"/>
      <c r="R127" s="211">
        <f>R128</f>
        <v>0</v>
      </c>
      <c r="S127" s="210"/>
      <c r="T127" s="212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271</v>
      </c>
      <c r="AT127" s="214" t="s">
        <v>78</v>
      </c>
      <c r="AU127" s="214" t="s">
        <v>86</v>
      </c>
      <c r="AY127" s="213" t="s">
        <v>153</v>
      </c>
      <c r="BK127" s="215">
        <f>BK128</f>
        <v>0</v>
      </c>
    </row>
    <row r="128" spans="1:65" s="2" customFormat="1" ht="16.5" customHeight="1">
      <c r="A128" s="37"/>
      <c r="B128" s="38"/>
      <c r="C128" s="218" t="s">
        <v>271</v>
      </c>
      <c r="D128" s="218" t="s">
        <v>157</v>
      </c>
      <c r="E128" s="219" t="s">
        <v>1463</v>
      </c>
      <c r="F128" s="220" t="s">
        <v>1462</v>
      </c>
      <c r="G128" s="221" t="s">
        <v>1464</v>
      </c>
      <c r="H128" s="280"/>
      <c r="I128" s="223"/>
      <c r="J128" s="224">
        <f>ROUND(I128*H128,2)</f>
        <v>0</v>
      </c>
      <c r="K128" s="225"/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1450</v>
      </c>
      <c r="AT128" s="230" t="s">
        <v>157</v>
      </c>
      <c r="AU128" s="230" t="s">
        <v>88</v>
      </c>
      <c r="AY128" s="16" t="s">
        <v>153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86</v>
      </c>
      <c r="BK128" s="231">
        <f>ROUND(I128*H128,2)</f>
        <v>0</v>
      </c>
      <c r="BL128" s="16" t="s">
        <v>1450</v>
      </c>
      <c r="BM128" s="230" t="s">
        <v>1465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1466</v>
      </c>
      <c r="F129" s="216" t="s">
        <v>1467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P130</f>
        <v>0</v>
      </c>
      <c r="Q129" s="210"/>
      <c r="R129" s="211">
        <f>R130</f>
        <v>0</v>
      </c>
      <c r="S129" s="210"/>
      <c r="T129" s="212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271</v>
      </c>
      <c r="AT129" s="214" t="s">
        <v>78</v>
      </c>
      <c r="AU129" s="214" t="s">
        <v>86</v>
      </c>
      <c r="AY129" s="213" t="s">
        <v>153</v>
      </c>
      <c r="BK129" s="215">
        <f>BK130</f>
        <v>0</v>
      </c>
    </row>
    <row r="130" spans="1:65" s="2" customFormat="1" ht="16.5" customHeight="1">
      <c r="A130" s="37"/>
      <c r="B130" s="38"/>
      <c r="C130" s="218" t="s">
        <v>154</v>
      </c>
      <c r="D130" s="218" t="s">
        <v>157</v>
      </c>
      <c r="E130" s="219" t="s">
        <v>1468</v>
      </c>
      <c r="F130" s="220" t="s">
        <v>1467</v>
      </c>
      <c r="G130" s="221" t="s">
        <v>1464</v>
      </c>
      <c r="H130" s="280"/>
      <c r="I130" s="223"/>
      <c r="J130" s="224">
        <f>ROUND(I130*H130,2)</f>
        <v>0</v>
      </c>
      <c r="K130" s="225"/>
      <c r="L130" s="43"/>
      <c r="M130" s="270" t="s">
        <v>1</v>
      </c>
      <c r="N130" s="271" t="s">
        <v>44</v>
      </c>
      <c r="O130" s="272"/>
      <c r="P130" s="273">
        <f>O130*H130</f>
        <v>0</v>
      </c>
      <c r="Q130" s="273">
        <v>0</v>
      </c>
      <c r="R130" s="273">
        <f>Q130*H130</f>
        <v>0</v>
      </c>
      <c r="S130" s="273">
        <v>0</v>
      </c>
      <c r="T130" s="27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1450</v>
      </c>
      <c r="AT130" s="230" t="s">
        <v>157</v>
      </c>
      <c r="AU130" s="230" t="s">
        <v>88</v>
      </c>
      <c r="AY130" s="16" t="s">
        <v>153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86</v>
      </c>
      <c r="BK130" s="231">
        <f>ROUND(I130*H130,2)</f>
        <v>0</v>
      </c>
      <c r="BL130" s="16" t="s">
        <v>1450</v>
      </c>
      <c r="BM130" s="230" t="s">
        <v>1469</v>
      </c>
    </row>
    <row r="131" spans="1:31" s="2" customFormat="1" ht="6.95" customHeight="1">
      <c r="A131" s="37"/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C35" sheet="1" objects="1" scenarios="1" formatColumns="0" formatRows="0" autoFilter="0"/>
  <autoFilter ref="C119:K13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Dušek</dc:creator>
  <cp:keywords/>
  <dc:description/>
  <cp:lastModifiedBy>Milan Dušek</cp:lastModifiedBy>
  <dcterms:created xsi:type="dcterms:W3CDTF">2023-10-26T08:20:29Z</dcterms:created>
  <dcterms:modified xsi:type="dcterms:W3CDTF">2023-10-26T08:20:38Z</dcterms:modified>
  <cp:category/>
  <cp:version/>
  <cp:contentType/>
  <cp:contentStatus/>
</cp:coreProperties>
</file>