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100" activeTab="5"/>
  </bookViews>
  <sheets>
    <sheet name="Rekapitulace stavby" sheetId="1" r:id="rId1"/>
    <sheet name="1 - Zateplení a výměna oken" sheetId="2" r:id="rId2"/>
    <sheet name="2 - Oprava střešního pláště" sheetId="3" r:id="rId3"/>
    <sheet name="4 - Hromosvod" sheetId="4" r:id="rId4"/>
    <sheet name="VRN - Ostatní a vedlejší ..." sheetId="5" r:id="rId5"/>
    <sheet name="Pokyny pro vyplnění" sheetId="6" r:id="rId6"/>
  </sheets>
  <definedNames>
    <definedName name="_xlnm._FilterDatabase" localSheetId="1" hidden="1">'1 - Zateplení a výměna oken'!$C$103:$K$877</definedName>
    <definedName name="_xlnm._FilterDatabase" localSheetId="2" hidden="1">'2 - Oprava střešního pláště'!$C$88:$K$205</definedName>
    <definedName name="_xlnm._FilterDatabase" localSheetId="3" hidden="1">'4 - Hromosvod'!$C$82:$K$121</definedName>
    <definedName name="_xlnm._FilterDatabase" localSheetId="4" hidden="1">'VRN - Ostatní a vedlejší ...'!$C$79:$K$94</definedName>
    <definedName name="_xlnm.Print_Area" localSheetId="1">'1 - Zateplení a výměna oken'!$C$4:$J$39,'1 - Zateplení a výměna oken'!$C$45:$J$85,'1 - Zateplení a výměna oken'!$C$91:$K$877</definedName>
    <definedName name="_xlnm.Print_Area" localSheetId="2">'2 - Oprava střešního pláště'!$C$4:$J$39,'2 - Oprava střešního pláště'!$C$45:$J$70,'2 - Oprava střešního pláště'!$C$76:$K$205</definedName>
    <definedName name="_xlnm.Print_Area" localSheetId="3">'4 - Hromosvod'!$C$4:$J$39,'4 - Hromosvod'!$C$45:$J$64,'4 - Hromosvod'!$C$70:$K$121</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Area" localSheetId="4">'VRN - Ostatní a vedlejší ...'!$C$4:$J$39,'VRN - Ostatní a vedlejší ...'!$C$45:$J$61,'VRN - Ostatní a vedlejší ...'!$C$67:$K$94</definedName>
    <definedName name="_xlnm.Print_Titles" localSheetId="0">'Rekapitulace stavby'!$52:$52</definedName>
    <definedName name="_xlnm.Print_Titles" localSheetId="1">'1 - Zateplení a výměna oken'!$103:$103</definedName>
    <definedName name="_xlnm.Print_Titles" localSheetId="2">'2 - Oprava střešního pláště'!$88:$88</definedName>
    <definedName name="_xlnm.Print_Titles" localSheetId="3">'4 - Hromosvod'!$82:$82</definedName>
    <definedName name="_xlnm.Print_Titles" localSheetId="4">'VRN - Ostatní a vedlejší ...'!$79:$79</definedName>
  </definedNames>
  <calcPr calcId="162913"/>
</workbook>
</file>

<file path=xl/sharedStrings.xml><?xml version="1.0" encoding="utf-8"?>
<sst xmlns="http://schemas.openxmlformats.org/spreadsheetml/2006/main" count="10654" uniqueCount="1767">
  <si>
    <t>Export Komplet</t>
  </si>
  <si>
    <t>VZ</t>
  </si>
  <si>
    <t>2.0</t>
  </si>
  <si>
    <t/>
  </si>
  <si>
    <t>False</t>
  </si>
  <si>
    <t>{af9cb955-ce24-4683-9b1e-55fb04d0e630}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</si>
  <si>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</si>
  <si>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</si>
  <si>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</si>
  <si>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</si>
  <si>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</si>
  <si>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</si>
  <si>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</si>
  <si>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</si>
  <si>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</si>
  <si>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</si>
  <si>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</si>
  <si>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</si>
  <si>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A VÝMĚNA OTVORŮ OBJEKTU KOLEJE BLANICE</t>
  </si>
  <si>
    <t>KSO:</t>
  </si>
  <si>
    <t>CC-CZ:</t>
  </si>
  <si>
    <t>Místo:</t>
  </si>
  <si>
    <t xml:space="preserve"> </t>
  </si>
  <si>
    <t>Datum:</t>
  </si>
  <si>
    <t>18. 11. 2022</t>
  </si>
  <si>
    <t>Zadavatel:</t>
  </si>
  <si>
    <t>IČ:</t>
  </si>
  <si>
    <t>Vysoká škola ekonomická v Praze</t>
  </si>
  <si>
    <t>DIČ:</t>
  </si>
  <si>
    <t>Uchazeč:</t>
  </si>
  <si>
    <t>Vyplň údaj</t>
  </si>
  <si>
    <t>Projektant:</t>
  </si>
  <si>
    <t>RAFPRO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</si>
  <si>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</si>
  <si>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</si>
  <si>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</si>
  <si>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</si>
  <si>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</si>
  <si>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</si>
  <si>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</si>
  <si>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</si>
  <si>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</si>
  <si>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</si>
  <si>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</si>
  <si>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</si>
  <si>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</si>
  <si>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</si>
  <si>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</si>
  <si>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</si>
  <si>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</si>
  <si>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</si>
  <si>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</si>
  <si>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</si>
  <si>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</si>
  <si>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</si>
  <si>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</si>
  <si>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</si>
  <si>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</si>
  <si>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</si>
  <si>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</si>
  <si>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</si>
  <si>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</si>
  <si>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</si>
  <si>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</si>
  <si>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</si>
  <si>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</si>
  <si>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</si>
  <si>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</si>
  <si>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</si>
  <si>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</si>
  <si>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</si>
  <si>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</si>
  <si>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</si>
  <si>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</si>
  <si>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</si>
  <si>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</si>
  <si>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Zateplení a výměna oken</t>
  </si>
  <si>
    <t>STA</t>
  </si>
  <si>
    <t>{a0746259-0da4-4df6-baac-84b9cf801507}</t>
  </si>
  <si>
    <t>2</t>
  </si>
  <si>
    <t>Oprava střešního pláště</t>
  </si>
  <si>
    <t>{29e92e03-ccdd-4e25-89c6-b6dd22b88a86}</t>
  </si>
  <si>
    <t>4</t>
  </si>
  <si>
    <t>Hromosvod</t>
  </si>
  <si>
    <t>{64235517-e70d-4b7f-9772-a4e42b8d202b}</t>
  </si>
  <si>
    <t>VRN</t>
  </si>
  <si>
    <t>Ostatní a vedlejší náklady</t>
  </si>
  <si>
    <t>{5bea0ae7-3424-4b42-bfbb-58aa2a66fca5}</t>
  </si>
  <si>
    <t>KRYCÍ LIST SOUPISU PRACÍ</t>
  </si>
  <si>
    <t>Objekt:</t>
  </si>
  <si>
    <t>1 - Zateplení a výměna oken</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</si>
  <si>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</si>
  <si>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</si>
  <si>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</si>
  <si>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</si>
  <si>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</si>
  <si>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</si>
  <si>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</si>
  <si>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</si>
  <si>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</si>
  <si>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</si>
  <si>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</si>
  <si>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</si>
  <si>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</si>
  <si>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</si>
  <si>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</si>
  <si>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</si>
  <si>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</si>
  <si>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</si>
  <si>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</si>
  <si>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</si>
  <si>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</si>
  <si>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</si>
  <si>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</si>
  <si>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764 - Konstrukce klempířské</t>
  </si>
  <si>
    <t xml:space="preserve">    766 - Konstrukce truhlářské</t>
  </si>
  <si>
    <t xml:space="preserve">    767 - Konstrukce zámečnické</t>
  </si>
  <si>
    <t xml:space="preserve">    771 - Podlahy z dlaždic</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</si>
  <si>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</si>
  <si>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</si>
  <si>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</si>
  <si>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</si>
  <si>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</si>
  <si>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</si>
  <si>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</si>
  <si>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</si>
  <si>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</si>
  <si>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</si>
  <si>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</si>
  <si>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</si>
  <si>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</si>
  <si>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</si>
  <si>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</si>
  <si>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</si>
  <si>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</si>
  <si>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</si>
  <si>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</si>
  <si>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</si>
  <si>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</si>
  <si>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</si>
  <si>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</si>
  <si>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02</t>
  </si>
  <si>
    <t>1329520495</t>
  </si>
  <si>
    <t>Online PSC</t>
  </si>
  <si>
    <t>https://podminky.urs.cz/item/CS_URS_2022_02/113106121</t>
  </si>
  <si>
    <t>113107343</t>
  </si>
  <si>
    <t>Odstranění podkladů nebo krytů strojně plochy jednotlivě do 50 m2 s přemístěním hmot na skládku na vzdálenost do 3 m nebo s naložením na dopravní prostředek živičných, o tl. vrstvy přes 100 do 150 mm</t>
  </si>
  <si>
    <t>97900430</t>
  </si>
  <si>
    <t>https://podminky.urs.cz/item/CS_URS_2022_02/113107343</t>
  </si>
  <si>
    <t>3</t>
  </si>
  <si>
    <t>132251104</t>
  </si>
  <si>
    <t>Hloubení nezapažených rýh šířky do 800 mm strojně s urovnáním dna do předepsaného profilu a spádu v hornině třídy těžitelnosti I skupiny 3 přes 100 m3</t>
  </si>
  <si>
    <t>m3</t>
  </si>
  <si>
    <t>-1223525992</t>
  </si>
  <si>
    <t>https://podminky.urs.cz/item/CS_URS_2022_02/132251104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</si>
  <si>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</si>
  <si>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</si>
  <si>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924557253</t>
  </si>
  <si>
    <t>https://podminky.urs.cz/item/CS_URS_2022_02/162751117</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</si>
  <si>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</si>
  <si>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</si>
  <si>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</si>
  <si>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-1843656652</t>
  </si>
  <si>
    <t>https://podminky.urs.cz/item/CS_URS_2022_02/162751119</t>
  </si>
  <si>
    <t>VV</t>
  </si>
  <si>
    <t>151,2*10 'Přepočtené koeficientem množství</t>
  </si>
  <si>
    <t>6</t>
  </si>
  <si>
    <t>171251201</t>
  </si>
  <si>
    <t>Uložení sypaniny na skládky nebo meziskládky bez hutnění s upravením uložené sypaniny do předepsaného tvaru</t>
  </si>
  <si>
    <t>-591657665</t>
  </si>
  <si>
    <t>https://podminky.urs.cz/item/CS_URS_2022_02/171251201</t>
  </si>
  <si>
    <t>7</t>
  </si>
  <si>
    <t>171201231</t>
  </si>
  <si>
    <t>Poplatek za uložení stavebního odpadu na recyklační skládce (skládkovné) zeminy a kamení zatříděného do Katalogu odpadů pod kódem 17 05 04</t>
  </si>
  <si>
    <t>t</t>
  </si>
  <si>
    <t>250877540</t>
  </si>
  <si>
    <t>https://podminky.urs.cz/item/CS_URS_2022_02/171201231</t>
  </si>
  <si>
    <t>151,2*2 'Přepočtené koeficientem množství</t>
  </si>
  <si>
    <t>8</t>
  </si>
  <si>
    <t>174151101</t>
  </si>
  <si>
    <t>Zásyp sypaninou z jakékoliv horniny strojně s uložením výkopku ve vrstvách se zhutněním jam, šachet, rýh nebo kolem objektů v těchto vykopávkách</t>
  </si>
  <si>
    <t>1881386329</t>
  </si>
  <si>
    <t>https://podminky.urs.cz/item/CS_URS_2022_02/174151101</t>
  </si>
  <si>
    <t>9</t>
  </si>
  <si>
    <t>M</t>
  </si>
  <si>
    <t>583x55</t>
  </si>
  <si>
    <t>štěrk</t>
  </si>
  <si>
    <t>1651589255</t>
  </si>
  <si>
    <t>64,8*2 'Přepočtené koeficientem množství</t>
  </si>
  <si>
    <t>10</t>
  </si>
  <si>
    <t>x7843</t>
  </si>
  <si>
    <t>Terénní úpravy a vysazení trávníku</t>
  </si>
  <si>
    <t>kpl</t>
  </si>
  <si>
    <t>1421504784</t>
  </si>
  <si>
    <t>11</t>
  </si>
  <si>
    <t>x7851</t>
  </si>
  <si>
    <t>Kácení jehličnatých stromů vč. likvidace</t>
  </si>
  <si>
    <t>kus</t>
  </si>
  <si>
    <t>-356903421</t>
  </si>
  <si>
    <t>Svislé a kompletní konstrukce</t>
  </si>
  <si>
    <t>12</t>
  </si>
  <si>
    <t>311272031</t>
  </si>
  <si>
    <t>Zdivo z pórobetonových tvárnic na tenké maltové lože, tl. zdiva 200 mm pevnost tvárnic přes P2 do P4, objemová hmotnost přes 450 do 600 kg/m3 hladkých</t>
  </si>
  <si>
    <t>1929921854</t>
  </si>
  <si>
    <t>https://podminky.urs.cz/item/CS_URS_2022_02/311272031</t>
  </si>
  <si>
    <t>13</t>
  </si>
  <si>
    <t>K1456</t>
  </si>
  <si>
    <t>D+M kotení vyzdívky 600x1500mm do nosné kce</t>
  </si>
  <si>
    <t>688510228</t>
  </si>
  <si>
    <t>západ</t>
  </si>
  <si>
    <t>(3*10+4*10+4*11)</t>
  </si>
  <si>
    <t>východ</t>
  </si>
  <si>
    <t>(11*10)</t>
  </si>
  <si>
    <t>jih</t>
  </si>
  <si>
    <t>(4*11)</t>
  </si>
  <si>
    <t>Součet</t>
  </si>
  <si>
    <t>14</t>
  </si>
  <si>
    <t>K145</t>
  </si>
  <si>
    <t>D+M kotení vyzdívky 1600x2500mm do nosné kce</t>
  </si>
  <si>
    <t>-562975104</t>
  </si>
  <si>
    <t>sever</t>
  </si>
  <si>
    <t>Komunikace pozemní</t>
  </si>
  <si>
    <t>919726123</t>
  </si>
  <si>
    <t>Geotextilie netkaná pro ochranu, separaci nebo filtraci měrná hmotnost přes 300 do 500 g/m2</t>
  </si>
  <si>
    <t>-27438049</t>
  </si>
  <si>
    <t>https://podminky.urs.cz/item/CS_URS_2022_02/919726123</t>
  </si>
  <si>
    <t>16</t>
  </si>
  <si>
    <t>564841111</t>
  </si>
  <si>
    <t>Podklad ze štěrkodrti ŠD s rozprostřením a zhutněním plochy přes 100 m2, po zhutnění tl. 120 mm</t>
  </si>
  <si>
    <t>-583909006</t>
  </si>
  <si>
    <t>https://podminky.urs.cz/item/CS_URS_2022_02/564841111</t>
  </si>
  <si>
    <t>17</t>
  </si>
  <si>
    <t>637211122</t>
  </si>
  <si>
    <t>Okapový chodník z dlaždic betonových se zalitím spár cementovou maltou do písku, tl. dlaždic 60 mm</t>
  </si>
  <si>
    <t>1045304069</t>
  </si>
  <si>
    <t>https://podminky.urs.cz/item/CS_URS_2022_02/637211122</t>
  </si>
  <si>
    <t>18</t>
  </si>
  <si>
    <t>637311131</t>
  </si>
  <si>
    <t>Okapový chodník z obrubníků betonových zahradních, se zalitím spár cementovou maltou do lože z betonu prostého</t>
  </si>
  <si>
    <t>m</t>
  </si>
  <si>
    <t>-67119803</t>
  </si>
  <si>
    <t>https://podminky.urs.cz/item/CS_URS_2022_02/637311131</t>
  </si>
  <si>
    <t>19</t>
  </si>
  <si>
    <t>916131213</t>
  </si>
  <si>
    <t>Osazení silničního obrubníku betonového se zřízením lože, s vyplněním a zatřením spár cementovou maltou stojatého s boční opěrou z betonu prostého, do lože z betonu prostého</t>
  </si>
  <si>
    <t>-305468479</t>
  </si>
  <si>
    <t>https://podminky.urs.cz/item/CS_URS_2022_02/916131213</t>
  </si>
  <si>
    <t>20</t>
  </si>
  <si>
    <t>59217031</t>
  </si>
  <si>
    <t>obrubník betonový silniční 1000x150x250mm</t>
  </si>
  <si>
    <t>-1044930190</t>
  </si>
  <si>
    <t>50*1,02 'Přepočtené koeficientem množství</t>
  </si>
  <si>
    <t>x7836</t>
  </si>
  <si>
    <t>Doplnění skladby živičné plochy kolem objektu</t>
  </si>
  <si>
    <t>-792281127</t>
  </si>
  <si>
    <t>Úpravy povrchů, podlahy a osazování výplní</t>
  </si>
  <si>
    <t>61</t>
  </si>
  <si>
    <t>Úprava povrchů vnitřních</t>
  </si>
  <si>
    <t>22</t>
  </si>
  <si>
    <t>612131121</t>
  </si>
  <si>
    <t>Podkladní a spojovací vrstva vnitřních omítaných ploch penetrace disperzní nanášená ručně stěn</t>
  </si>
  <si>
    <t>-1209814592</t>
  </si>
  <si>
    <t>https://podminky.urs.cz/item/CS_URS_2022_02/612131121</t>
  </si>
  <si>
    <t>23</t>
  </si>
  <si>
    <t>612142001</t>
  </si>
  <si>
    <t>Potažení vnitřních ploch pletivem v ploše nebo pruzích, na plném podkladu sklovláknitým vtlačením do tmelu stěn</t>
  </si>
  <si>
    <t>-797930625</t>
  </si>
  <si>
    <t>https://podminky.urs.cz/item/CS_URS_2022_02/612142001</t>
  </si>
  <si>
    <t>24</t>
  </si>
  <si>
    <t>612311131</t>
  </si>
  <si>
    <t>Potažení vnitřních ploch vápenným štukem tloušťky do 3 mm svislých konstrukcí stěn</t>
  </si>
  <si>
    <t>-27301341</t>
  </si>
  <si>
    <t>https://podminky.urs.cz/item/CS_URS_2022_02/612311131</t>
  </si>
  <si>
    <t>25</t>
  </si>
  <si>
    <t>612325302</t>
  </si>
  <si>
    <t>Vápenocementová omítka ostění nebo nadpraží štuková</t>
  </si>
  <si>
    <t>1337490716</t>
  </si>
  <si>
    <t>https://podminky.urs.cz/item/CS_URS_2022_02/612325302</t>
  </si>
  <si>
    <t>26</t>
  </si>
  <si>
    <t>619991001</t>
  </si>
  <si>
    <t>Zakrytí vnitřních ploch před znečištěním včetně pozdějšího odkrytí podlah fólií přilepenou lepící páskou</t>
  </si>
  <si>
    <t>-467229556</t>
  </si>
  <si>
    <t>https://podminky.urs.cz/item/CS_URS_2022_02/619991001</t>
  </si>
  <si>
    <t>OK01</t>
  </si>
  <si>
    <t>(2,1)*104</t>
  </si>
  <si>
    <t>OK02</t>
  </si>
  <si>
    <t>(2,1)*113</t>
  </si>
  <si>
    <t>OK03</t>
  </si>
  <si>
    <t>(4,86)*30</t>
  </si>
  <si>
    <t>OK04</t>
  </si>
  <si>
    <t>(4,8)*21</t>
  </si>
  <si>
    <t>OK05</t>
  </si>
  <si>
    <t>(2,1)*345</t>
  </si>
  <si>
    <t>OK06</t>
  </si>
  <si>
    <t>(1,25)*24</t>
  </si>
  <si>
    <t>OK07</t>
  </si>
  <si>
    <t>(1,5)*11</t>
  </si>
  <si>
    <t>OK08</t>
  </si>
  <si>
    <t>(2,1)*43</t>
  </si>
  <si>
    <t>OK09</t>
  </si>
  <si>
    <t>(1,5)*9</t>
  </si>
  <si>
    <t>OK10</t>
  </si>
  <si>
    <t>(1,2)*1</t>
  </si>
  <si>
    <t>OK11</t>
  </si>
  <si>
    <t>(1,13)*51</t>
  </si>
  <si>
    <t>OK12</t>
  </si>
  <si>
    <t>(1,13)*1</t>
  </si>
  <si>
    <t>DV01</t>
  </si>
  <si>
    <t>(1,6)*1</t>
  </si>
  <si>
    <t>DV02</t>
  </si>
  <si>
    <t>(1,6)*4</t>
  </si>
  <si>
    <t>DV03</t>
  </si>
  <si>
    <t>(1,02)*2</t>
  </si>
  <si>
    <t>DV04</t>
  </si>
  <si>
    <t>(1,0)*1</t>
  </si>
  <si>
    <t>DV05</t>
  </si>
  <si>
    <t>(4,7)*1</t>
  </si>
  <si>
    <t>DV06</t>
  </si>
  <si>
    <t>(1,5)*1</t>
  </si>
  <si>
    <t>DV07</t>
  </si>
  <si>
    <t>(1,1)*3</t>
  </si>
  <si>
    <t>DV08</t>
  </si>
  <si>
    <t>27</t>
  </si>
  <si>
    <t>622143003</t>
  </si>
  <si>
    <t>Montáž omítkových profilů plastových, pozinkovaných nebo dřevěných upevněných vtlačením do podkladní vrstvy nebo přibitím rohových s tkaninou</t>
  </si>
  <si>
    <t>-1526078735</t>
  </si>
  <si>
    <t>https://podminky.urs.cz/item/CS_URS_2022_02/622143003</t>
  </si>
  <si>
    <t>28</t>
  </si>
  <si>
    <t>63127466</t>
  </si>
  <si>
    <t>profil rohový Al 23x23mm s výztužnou tkaninou š 100mm pro ETICS</t>
  </si>
  <si>
    <t>-52834683</t>
  </si>
  <si>
    <t>4338,24*1,05 'Přepočtené koeficientem množství</t>
  </si>
  <si>
    <t>29</t>
  </si>
  <si>
    <t>622143004</t>
  </si>
  <si>
    <t>Montáž omítkových profilů plastových, pozinkovaných nebo dřevěných upevněných vtlačením do podkladní vrstvy nebo přibitím začišťovacích samolepících pro vytvoření dilatujícího spoje s okenním rámem</t>
  </si>
  <si>
    <t>766090661</t>
  </si>
  <si>
    <t>https://podminky.urs.cz/item/CS_URS_2022_02/622143004</t>
  </si>
  <si>
    <t>(2,1+2,38+2,38)*104</t>
  </si>
  <si>
    <t>(2,1+2,38+2,38)*113</t>
  </si>
  <si>
    <t>(4,86+1,5+1,5)*30</t>
  </si>
  <si>
    <t>(4,8+2,38+2,38)*21</t>
  </si>
  <si>
    <t>(2,1+1,5+1,5)*345</t>
  </si>
  <si>
    <t>(1,2+1,5+1,5)*24</t>
  </si>
  <si>
    <t>(1,5+2,18+2,18)*11</t>
  </si>
  <si>
    <t>(2,1+0,6+0,6)*43</t>
  </si>
  <si>
    <t>(1,5+1,5+1,5)*9</t>
  </si>
  <si>
    <t>(1,2+2,5+2,5)*1</t>
  </si>
  <si>
    <t>(1,13+1,5+1,5)*51</t>
  </si>
  <si>
    <t>(1,13+0,6+0,6)*1</t>
  </si>
  <si>
    <t>(1,6+2,45+2,45)*1</t>
  </si>
  <si>
    <t>(1,6+2,5+2,5)*4</t>
  </si>
  <si>
    <t>(1,0+2,02+2,02)*2</t>
  </si>
  <si>
    <t>(1,0+2,5+2,5)*1</t>
  </si>
  <si>
    <t>(4,7+2,8+2,8)*1</t>
  </si>
  <si>
    <t>(1,5+2,02+2,02)*1</t>
  </si>
  <si>
    <t>(1,1+2,02+2,02)*3</t>
  </si>
  <si>
    <t>30</t>
  </si>
  <si>
    <t>59051476</t>
  </si>
  <si>
    <t>profil začišťovací PVC 9mm s výztužnou tkaninou pro ostění ETICS</t>
  </si>
  <si>
    <t>-2113733891</t>
  </si>
  <si>
    <t>31</t>
  </si>
  <si>
    <t>629991011</t>
  </si>
  <si>
    <t>Zakrytí vnějších ploch před znečištěním včetně pozdějšího odkrytí výplní otvorů a svislých ploch fólií přilepenou lepící páskou</t>
  </si>
  <si>
    <t>696422044</t>
  </si>
  <si>
    <t>https://podminky.urs.cz/item/CS_URS_2022_02/629991011</t>
  </si>
  <si>
    <t>(1,2*1,5+0,9*2,38)*104</t>
  </si>
  <si>
    <t>(1,2*1,5+0,9*2,38)*113</t>
  </si>
  <si>
    <t>4,86*1,5*30</t>
  </si>
  <si>
    <t>(0,9*2,38+3,9*1,5)*21</t>
  </si>
  <si>
    <t>2,1*1,5*345</t>
  </si>
  <si>
    <t>1,2*1,5*24</t>
  </si>
  <si>
    <t>1,5*2,18*11</t>
  </si>
  <si>
    <t>2,1*0,6*43</t>
  </si>
  <si>
    <t>1,5*1,5*9</t>
  </si>
  <si>
    <t>1,2*2,5*1</t>
  </si>
  <si>
    <t>1,13*1,5*51</t>
  </si>
  <si>
    <t>1,13*0,6*1</t>
  </si>
  <si>
    <t>1,6*2,45*1</t>
  </si>
  <si>
    <t>1,6*2,5*4</t>
  </si>
  <si>
    <t>1,0*2,02*2</t>
  </si>
  <si>
    <t>1,0*2,5*1</t>
  </si>
  <si>
    <t>4,7*2,8*1</t>
  </si>
  <si>
    <t>1,5*2,02*1</t>
  </si>
  <si>
    <t>1,1*2,02*3</t>
  </si>
  <si>
    <t>32</t>
  </si>
  <si>
    <t>619991011</t>
  </si>
  <si>
    <t>Zakrytí vnitřních ploch před znečištěním včetně pozdějšího odkrytí konstrukcí a prvků obalením fólií a přelepením páskou</t>
  </si>
  <si>
    <t>1894418304</t>
  </si>
  <si>
    <t>https://podminky.urs.cz/item/CS_URS_2022_02/619991011</t>
  </si>
  <si>
    <t>12,0*256</t>
  </si>
  <si>
    <t>62</t>
  </si>
  <si>
    <t>Úprava povrchů vnějších</t>
  </si>
  <si>
    <t>33</t>
  </si>
  <si>
    <t>629995101</t>
  </si>
  <si>
    <t>Očištění vnějších ploch tlakovou vodou omytím</t>
  </si>
  <si>
    <t>-335088542</t>
  </si>
  <si>
    <t>https://podminky.urs.cz/item/CS_URS_2022_02/629995101</t>
  </si>
  <si>
    <t>34</t>
  </si>
  <si>
    <t>621325102</t>
  </si>
  <si>
    <t>Oprava vápenocementové omítky vnějších ploch stupně členitosti 1 hladké podhledů, v rozsahu opravované plochy přes 10 do 30%</t>
  </si>
  <si>
    <t>-1107946945</t>
  </si>
  <si>
    <t>https://podminky.urs.cz/item/CS_URS_2022_02/621325102</t>
  </si>
  <si>
    <t>35</t>
  </si>
  <si>
    <t>621131121</t>
  </si>
  <si>
    <t>Podkladní a spojovací vrstva vnějších omítaných ploch penetrace nanášená ručně podhledů</t>
  </si>
  <si>
    <t>124809164</t>
  </si>
  <si>
    <t>https://podminky.urs.cz/item/CS_URS_2022_02/621131121</t>
  </si>
  <si>
    <t>36</t>
  </si>
  <si>
    <t>621221011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</si>
  <si>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40 do 80 mm</t>
  </si>
  <si>
    <t>1176210618</t>
  </si>
  <si>
    <t>https://podminky.urs.cz/item/CS_URS_2022_02/621221011</t>
  </si>
  <si>
    <t>37</t>
  </si>
  <si>
    <t>63142002</t>
  </si>
  <si>
    <t>deska tepelně izolační minerální kontaktních fasád podélné vlákno λ=0,035 tl 50mm</t>
  </si>
  <si>
    <t>-1824065220</t>
  </si>
  <si>
    <t>1273*1,02 'Přepočtené koeficientem množství</t>
  </si>
  <si>
    <t>38</t>
  </si>
  <si>
    <t>621251105</t>
  </si>
  <si>
    <t>Montáž kontaktního zateplení lepením a mechanickým kotvením Příplatek k cenám za zápustnou montáž kotev s použitím tepelněizolačních zátek na vnější podhledy z minerální vlny</t>
  </si>
  <si>
    <t>-289633016</t>
  </si>
  <si>
    <t>https://podminky.urs.cz/item/CS_URS_2022_02/621251105</t>
  </si>
  <si>
    <t>39</t>
  </si>
  <si>
    <t>621151001</t>
  </si>
  <si>
    <t>Penetrační nátěr vnějších pastovitých tenkovrstvých omítek akrylátový univerzální podhledů</t>
  </si>
  <si>
    <t>1479633242</t>
  </si>
  <si>
    <t>https://podminky.urs.cz/item/CS_URS_2022_02/621151001</t>
  </si>
  <si>
    <t>40</t>
  </si>
  <si>
    <t>621531012</t>
  </si>
  <si>
    <t>Omítka tenkovrstvá silikonová vnějších ploch probarvená bez penetrace zatíraná (škrábaná), zrnitost 1,5 mm podhledů</t>
  </si>
  <si>
    <t>-1628674649</t>
  </si>
  <si>
    <t>https://podminky.urs.cz/item/CS_URS_2022_02/621531012</t>
  </si>
  <si>
    <t>41</t>
  </si>
  <si>
    <t>622325102</t>
  </si>
  <si>
    <t>Oprava vápenocementové omítky vnějších ploch stupně členitosti 1 hladké stěn, v rozsahu opravované plochy přes 10 do 30%</t>
  </si>
  <si>
    <t>1438671869</t>
  </si>
  <si>
    <t>https://podminky.urs.cz/item/CS_URS_2022_02/622325102</t>
  </si>
  <si>
    <t>42</t>
  </si>
  <si>
    <t>622131121</t>
  </si>
  <si>
    <t>Podkladní a spojovací vrstva vnějších omítaných ploch penetrace nanášená ručně stěn</t>
  </si>
  <si>
    <t>1123613679</t>
  </si>
  <si>
    <t>https://podminky.urs.cz/item/CS_URS_2022_02/622131121</t>
  </si>
  <si>
    <t>43</t>
  </si>
  <si>
    <t>622211021</t>
  </si>
  <si>
    <t>Montáž kontaktního zateplení lepením a mechanickým kotvením z polystyrenových desek na vnější stěny, na podklad betonový nebo z lehčeného betonu, z tvárnic keramických nebo vápenopískových, tloušťky desek přes 80 do 120 mm</t>
  </si>
  <si>
    <t>-868440629</t>
  </si>
  <si>
    <t>https://podminky.urs.cz/item/CS_URS_2022_02/622211021</t>
  </si>
  <si>
    <t>44</t>
  </si>
  <si>
    <t>28376383</t>
  </si>
  <si>
    <t>deska XPS hrana polodrážková a hladký povrch 300kPA tl 120mm</t>
  </si>
  <si>
    <t>1007580490</t>
  </si>
  <si>
    <t>435*1,02 'Přepočtené koeficientem množství</t>
  </si>
  <si>
    <t>45</t>
  </si>
  <si>
    <t>622251101</t>
  </si>
  <si>
    <t>Montáž kontaktního zateplení lepením a mechanickým kotvením Příplatek k cenám za zápustnou montáž kotev s použitím tepelněizolačních zátek na vnější stěny z polystyrenu</t>
  </si>
  <si>
    <t>-2051125080</t>
  </si>
  <si>
    <t>https://podminky.urs.cz/item/CS_URS_2022_02/622251101</t>
  </si>
  <si>
    <t>46</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</si>
  <si>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</si>
  <si>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</si>
  <si>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-283381934</t>
  </si>
  <si>
    <t>https://podminky.urs.cz/item/CS_URS_2022_02/622221011</t>
  </si>
  <si>
    <t>47</t>
  </si>
  <si>
    <t>1882897375</t>
  </si>
  <si>
    <t>1949*1,02 'Přepočtené koeficientem množství</t>
  </si>
  <si>
    <t>48</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</si>
  <si>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</si>
  <si>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</si>
  <si>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-1456042121</t>
  </si>
  <si>
    <t>https://podminky.urs.cz/item/CS_URS_2022_02/622221041</t>
  </si>
  <si>
    <t>49</t>
  </si>
  <si>
    <t>63142010</t>
  </si>
  <si>
    <t>deska tepelně izolační minerální kontaktních fasád podélné vlákno λ=0,035 tl 180mm</t>
  </si>
  <si>
    <t>-1291898140</t>
  </si>
  <si>
    <t>6556*1,05 'Přepočtené koeficientem množství</t>
  </si>
  <si>
    <t>50</t>
  </si>
  <si>
    <t>622251105</t>
  </si>
  <si>
    <t>Montáž kontaktního zateplení lepením a mechanickým kotvením Příplatek k cenám za zápustnou montáž kotev s použitím tepelněizolačních zátek na vnější stěny z minerální vlny</t>
  </si>
  <si>
    <t>-2124924476</t>
  </si>
  <si>
    <t>https://podminky.urs.cz/item/CS_URS_2022_02/622251105</t>
  </si>
  <si>
    <t>1949+6556</t>
  </si>
  <si>
    <t>51</t>
  </si>
  <si>
    <t>622212001</t>
  </si>
  <si>
    <t>Montáž kontaktního zateplení vnějšího ostění, nadpraží nebo parapetu lepením z polystyrenových desek hloubky špalet do 200 mm, tloušťky desek do 40 mm</t>
  </si>
  <si>
    <t>-835517371</t>
  </si>
  <si>
    <t>https://podminky.urs.cz/item/CS_URS_2022_02/622212001</t>
  </si>
  <si>
    <t>52</t>
  </si>
  <si>
    <t>28376415</t>
  </si>
  <si>
    <t>deska XPS hrana polodrážková a hladký povrch 300kPA tl 30mm</t>
  </si>
  <si>
    <t>-1130147479</t>
  </si>
  <si>
    <t>74,1763636363636*1,1 'Přepočtené koeficientem množství</t>
  </si>
  <si>
    <t>53</t>
  </si>
  <si>
    <t>622151001</t>
  </si>
  <si>
    <t>Penetrační nátěr vnějších pastovitých tenkovrstvých omítek akrylátový univerzální stěn</t>
  </si>
  <si>
    <t>389946921</t>
  </si>
  <si>
    <t>https://podminky.urs.cz/item/CS_URS_2022_02/622151001</t>
  </si>
  <si>
    <t>54</t>
  </si>
  <si>
    <t>622531012</t>
  </si>
  <si>
    <t>Omítka tenkovrstvá silikonová vnějších ploch probarvená bez penetrace zatíraná (škrábaná), zrnitost 1,5 mm stěn</t>
  </si>
  <si>
    <t>-985242832</t>
  </si>
  <si>
    <t>https://podminky.urs.cz/item/CS_URS_2022_02/622531012</t>
  </si>
  <si>
    <t>55</t>
  </si>
  <si>
    <t>622151021</t>
  </si>
  <si>
    <t>Penetrační nátěr vnějších pastovitých tenkovrstvých omítek mozaikových akrylátový stěn</t>
  </si>
  <si>
    <t>-1434524552</t>
  </si>
  <si>
    <t>https://podminky.urs.cz/item/CS_URS_2022_02/622151021</t>
  </si>
  <si>
    <t>56</t>
  </si>
  <si>
    <t>622511112</t>
  </si>
  <si>
    <t>Omítka tenkovrstvá akrylátová vnějších ploch probarvená bez penetrace mozaiková střednězrnná stěn</t>
  </si>
  <si>
    <t>-1614863961</t>
  </si>
  <si>
    <t>https://podminky.urs.cz/item/CS_URS_2022_02/622511112</t>
  </si>
  <si>
    <t>435,0</t>
  </si>
  <si>
    <t>+ostění/nadpraží</t>
  </si>
  <si>
    <t>(2,1+2*0,6)*34*0,2</t>
  </si>
  <si>
    <t>(2,1+2*1,5)*8*0,2</t>
  </si>
  <si>
    <t>(1,2+2,5*2)*1*0,2</t>
  </si>
  <si>
    <t>(1+2,5*2)*1*0,2</t>
  </si>
  <si>
    <t>(1,0+2,02*2)*1*0,2</t>
  </si>
  <si>
    <t>(2,4+1,6*2)*1*0,2</t>
  </si>
  <si>
    <t>57</t>
  </si>
  <si>
    <t>622252001</t>
  </si>
  <si>
    <t>Montáž profilů kontaktního zateplení zakládacích soklových připevněných hmoždinkami</t>
  </si>
  <si>
    <t>682701734</t>
  </si>
  <si>
    <t>https://podminky.urs.cz/item/CS_URS_2022_02/622252001</t>
  </si>
  <si>
    <t>58</t>
  </si>
  <si>
    <t>59051655</t>
  </si>
  <si>
    <t>profil zakládací Al tl 0,7mm pro ETICS pro izolant tl 180mm</t>
  </si>
  <si>
    <t>-1238862580</t>
  </si>
  <si>
    <t>305*1,05 'Přepočtené koeficientem množství</t>
  </si>
  <si>
    <t>59</t>
  </si>
  <si>
    <t>622252002</t>
  </si>
  <si>
    <t>Montáž profilů kontaktního zateplení ostatních stěnových, dilatačních apod. lepených do tmelu</t>
  </si>
  <si>
    <t>-489127729</t>
  </si>
  <si>
    <t>https://podminky.urs.cz/item/CS_URS_2022_02/622252002</t>
  </si>
  <si>
    <t>60</t>
  </si>
  <si>
    <t>59051512</t>
  </si>
  <si>
    <t>profil začišťovací s okapnicí PVC s výztužnou tkaninou pro parapet ETICS</t>
  </si>
  <si>
    <t>-1020104778</t>
  </si>
  <si>
    <t>2240*1,05 'Přepočtené koeficientem množství</t>
  </si>
  <si>
    <t>-26076095</t>
  </si>
  <si>
    <t>590x466</t>
  </si>
  <si>
    <t>profil rohový Al 23x23mm s výztužnou tkaninou a okapničkou š 100mm pro ETICS</t>
  </si>
  <si>
    <t>1052006279</t>
  </si>
  <si>
    <t>7309*1,05 'Přepočtené koeficientem množství</t>
  </si>
  <si>
    <t>63</t>
  </si>
  <si>
    <t>-917182329</t>
  </si>
  <si>
    <t>64</t>
  </si>
  <si>
    <t>1378841398</t>
  </si>
  <si>
    <t>4539*1,05 'Přepočtené koeficientem množství</t>
  </si>
  <si>
    <t>65</t>
  </si>
  <si>
    <t>732086418</t>
  </si>
  <si>
    <t>66</t>
  </si>
  <si>
    <t>-84173774</t>
  </si>
  <si>
    <t>67</t>
  </si>
  <si>
    <t>-300277892</t>
  </si>
  <si>
    <t>68</t>
  </si>
  <si>
    <t>K082</t>
  </si>
  <si>
    <t>Příplatek za použití šroubovacích hmoždinek (pouze v případě nutnosti- dle výtažných zkoušek)</t>
  </si>
  <si>
    <t>-880945806</t>
  </si>
  <si>
    <t>1273+435+1949+6556</t>
  </si>
  <si>
    <t>69</t>
  </si>
  <si>
    <t>x79</t>
  </si>
  <si>
    <t>Příplatek za provedení vícebarevné fasády dle návrhu barevného řešení</t>
  </si>
  <si>
    <t>511081328</t>
  </si>
  <si>
    <t>70</t>
  </si>
  <si>
    <t>K156</t>
  </si>
  <si>
    <t>Příplatek za použití hmoždinek s přídavným zápustným talířkem</t>
  </si>
  <si>
    <t>-1345422769</t>
  </si>
  <si>
    <t>Podlahy a podlahové konstrukce</t>
  </si>
  <si>
    <t>71</t>
  </si>
  <si>
    <t>631311125</t>
  </si>
  <si>
    <t>Mazanina z betonu prostého bez zvýšených nároků na prostředí tl. přes 80 do 120 mm tř. C 20/25</t>
  </si>
  <si>
    <t>1402262229</t>
  </si>
  <si>
    <t>https://podminky.urs.cz/item/CS_URS_2022_02/631311125</t>
  </si>
  <si>
    <t>72</t>
  </si>
  <si>
    <t>631319012</t>
  </si>
  <si>
    <t>Příplatek k cenám mazanin za úpravu povrchu mazaniny přehlazením, mazanina tl. přes 80 do 120 mm</t>
  </si>
  <si>
    <t>1306175338</t>
  </si>
  <si>
    <t>https://podminky.urs.cz/item/CS_URS_2022_02/631319012</t>
  </si>
  <si>
    <t>73</t>
  </si>
  <si>
    <t>631319173</t>
  </si>
  <si>
    <t>Příplatek k cenám mazanin za stržení povrchu spodní vrstvy mazaniny latí před vložením výztuže nebo pletiva pro tl. obou vrstev mazaniny přes 80 do 120 mm</t>
  </si>
  <si>
    <t>-2004231506</t>
  </si>
  <si>
    <t>https://podminky.urs.cz/item/CS_URS_2022_02/631319173</t>
  </si>
  <si>
    <t>74</t>
  </si>
  <si>
    <t>K144</t>
  </si>
  <si>
    <t>Příplatek za spádování betonu</t>
  </si>
  <si>
    <t>-680733374</t>
  </si>
  <si>
    <t>75</t>
  </si>
  <si>
    <t>631362021</t>
  </si>
  <si>
    <t>Výztuž mazanin ze svařovaných sítí z drátů typu KARI</t>
  </si>
  <si>
    <t>-1536511997</t>
  </si>
  <si>
    <t>https://podminky.urs.cz/item/CS_URS_2022_02/631362021</t>
  </si>
  <si>
    <t>890,0*0,00444*1,2</t>
  </si>
  <si>
    <t>76</t>
  </si>
  <si>
    <t>634112112</t>
  </si>
  <si>
    <t>Obvodová dilatace mezi stěnou a mazaninou nebo potěrem podlahovým páskem z pěnového PE tl. do 10 mm, výšky 100 mm</t>
  </si>
  <si>
    <t>1346145521</t>
  </si>
  <si>
    <t>https://podminky.urs.cz/item/CS_URS_2022_02/634112112</t>
  </si>
  <si>
    <t>(5,7+5,7+1,5+5,7+5,7+(1,1+1,1)*5)*11</t>
  </si>
  <si>
    <t>(5,7+5,7+5,7+(1,1+1,1)*3)*10</t>
  </si>
  <si>
    <t>(5,0+1,1+1,1)*11</t>
  </si>
  <si>
    <t>(5,0+1,1+1,1)*9</t>
  </si>
  <si>
    <t>(5,7+5,7+5,7+5,0+(1,1+1,1)*4)*10</t>
  </si>
  <si>
    <t>77</t>
  </si>
  <si>
    <t>631351101</t>
  </si>
  <si>
    <t>Bednění v podlahách rýh a hran zřízení</t>
  </si>
  <si>
    <t>653234527</t>
  </si>
  <si>
    <t>https://podminky.urs.cz/item/CS_URS_2022_02/631351101</t>
  </si>
  <si>
    <t>759,3*0,35</t>
  </si>
  <si>
    <t>78</t>
  </si>
  <si>
    <t>631351102</t>
  </si>
  <si>
    <t>Bednění v podlahách rýh a hran odstranění</t>
  </si>
  <si>
    <t>-1725197080</t>
  </si>
  <si>
    <t>https://podminky.urs.cz/item/CS_URS_2022_02/631351102</t>
  </si>
  <si>
    <t>Ostatní konstrukce a práce, bourání</t>
  </si>
  <si>
    <t>94</t>
  </si>
  <si>
    <t>Lešení a stavební výtahy</t>
  </si>
  <si>
    <t>79</t>
  </si>
  <si>
    <t>941211113</t>
  </si>
  <si>
    <t>Montáž lešení řadového rámového lehkého pracovního s podlahami s provozním zatížením tř. 3 do 200 kg/m2 šířky tř. SW06 od 0,6 do 0,9 m, výšky přes 25 do 40 m</t>
  </si>
  <si>
    <t>-1822500464</t>
  </si>
  <si>
    <t>https://podminky.urs.cz/item/CS_URS_2022_02/941211113</t>
  </si>
  <si>
    <t>80</t>
  </si>
  <si>
    <t>941211213</t>
  </si>
  <si>
    <t>Montáž lešení řadového rámového lehkého pracovního s podlahami s provozním zatížením tř. 3 do 200 kg/m2 Příplatek za první a každý další den použití lešení k ceně -1113</t>
  </si>
  <si>
    <t>1429549057</t>
  </si>
  <si>
    <t>https://podminky.urs.cz/item/CS_URS_2022_02/941211213</t>
  </si>
  <si>
    <t>předpoklad 4 měsíce</t>
  </si>
  <si>
    <t>12073*30*4</t>
  </si>
  <si>
    <t>81</t>
  </si>
  <si>
    <t>941211813</t>
  </si>
  <si>
    <t>Demontáž lešení řadového rámového lehkého pracovního s provozním zatížením tř. 3 do 200 kg/m2 šířky tř. SW06 od 0,6 do 0,9 m, výšky přes 25 do 40 m</t>
  </si>
  <si>
    <t>-331719361</t>
  </si>
  <si>
    <t>https://podminky.urs.cz/item/CS_URS_2022_02/941211813</t>
  </si>
  <si>
    <t>82</t>
  </si>
  <si>
    <t>944511111</t>
  </si>
  <si>
    <t>Montáž ochranné sítě zavěšené na konstrukci lešení z textilie z umělých vláken</t>
  </si>
  <si>
    <t>-213912410</t>
  </si>
  <si>
    <t>https://podminky.urs.cz/item/CS_URS_2022_02/944511111</t>
  </si>
  <si>
    <t>83</t>
  </si>
  <si>
    <t>944511211</t>
  </si>
  <si>
    <t>Montáž ochranné sítě Příplatek za první a každý další den použití sítě k ceně -1111</t>
  </si>
  <si>
    <t>2022518640</t>
  </si>
  <si>
    <t>https://podminky.urs.cz/item/CS_URS_2022_02/944511211</t>
  </si>
  <si>
    <t>84</t>
  </si>
  <si>
    <t>944511811</t>
  </si>
  <si>
    <t>Demontáž ochranné sítě zavěšené na konstrukci lešení z textilie z umělých vláken</t>
  </si>
  <si>
    <t>1738196276</t>
  </si>
  <si>
    <t>https://podminky.urs.cz/item/CS_URS_2022_02/944511811</t>
  </si>
  <si>
    <t>199</t>
  </si>
  <si>
    <t>944711112</t>
  </si>
  <si>
    <t>Stříška záchytná zřizovaná současně s lehkým nebo těžkým lešením šířky přes 1,5 do 2,0 m montáž</t>
  </si>
  <si>
    <t>CS ÚRS 2023 02</t>
  </si>
  <si>
    <t>-1696508359</t>
  </si>
  <si>
    <t>https://podminky.urs.cz/item/CS_URS_2023_02/944711112</t>
  </si>
  <si>
    <t>200</t>
  </si>
  <si>
    <t>944711212</t>
  </si>
  <si>
    <t>Stříška záchytná zřizovaná současně s lehkým nebo těžkým lešením šířky přes 1,5 do 2,0 m příplatek k ceně za každý den použití</t>
  </si>
  <si>
    <t>888522269</t>
  </si>
  <si>
    <t>https://podminky.urs.cz/item/CS_URS_2023_02/944711212</t>
  </si>
  <si>
    <t>20,0*30*4</t>
  </si>
  <si>
    <t>201</t>
  </si>
  <si>
    <t>944711812</t>
  </si>
  <si>
    <t>Stříška záchytná zřizovaná současně s lehkým nebo těžkým lešením šířky přes 1,5 do 2,0 m demontáž</t>
  </si>
  <si>
    <t>2144294966</t>
  </si>
  <si>
    <t>https://podminky.urs.cz/item/CS_URS_2023_02/944711812</t>
  </si>
  <si>
    <t>197</t>
  </si>
  <si>
    <t>993111111</t>
  </si>
  <si>
    <t>Dovoz a odvoz lešení včetně naložení a složení řadového, na vzdálenost do 10 km</t>
  </si>
  <si>
    <t>-433821513</t>
  </si>
  <si>
    <t>https://podminky.urs.cz/item/CS_URS_2023_02/993111111</t>
  </si>
  <si>
    <t>198</t>
  </si>
  <si>
    <t>993111119</t>
  </si>
  <si>
    <t>Dovoz a odvoz lešení včetně naložení a složení řadového, na vzdálenost Příplatek k ceně za každých dalších i započatých 10 km přes 10 km</t>
  </si>
  <si>
    <t>-1041123587</t>
  </si>
  <si>
    <t>https://podminky.urs.cz/item/CS_URS_2023_02/993111119</t>
  </si>
  <si>
    <t>202</t>
  </si>
  <si>
    <t>K162</t>
  </si>
  <si>
    <t>D+M příhradový prostorový nosník lešení dl. 7500mm</t>
  </si>
  <si>
    <t>1511823426</t>
  </si>
  <si>
    <t>95</t>
  </si>
  <si>
    <t>Různé dokončovací konstrukce a práce pozemních staveb</t>
  </si>
  <si>
    <t>85</t>
  </si>
  <si>
    <t>x100</t>
  </si>
  <si>
    <t>D+M revizních dvířek hydrantu 400x400mm</t>
  </si>
  <si>
    <t>1107904733</t>
  </si>
  <si>
    <t>86</t>
  </si>
  <si>
    <t>x765</t>
  </si>
  <si>
    <t>Dotěsnění vnitřní dělící stěny mezi pokoji k nové vyzdívce</t>
  </si>
  <si>
    <t>2103903521</t>
  </si>
  <si>
    <t>87</t>
  </si>
  <si>
    <t>952901111</t>
  </si>
  <si>
    <t>Vyčištění budov nebo objektů před předáním do užívání budov bytové nebo občanské výstavby, světlé výšky podlaží do 4 m</t>
  </si>
  <si>
    <t>-1367317761</t>
  </si>
  <si>
    <t>https://podminky.urs.cz/item/CS_URS_2022_02/952901111</t>
  </si>
  <si>
    <t>256*12,0</t>
  </si>
  <si>
    <t>88</t>
  </si>
  <si>
    <t>K155</t>
  </si>
  <si>
    <t>Stěhování nábytku</t>
  </si>
  <si>
    <t>hod</t>
  </si>
  <si>
    <t>1452621284</t>
  </si>
  <si>
    <t>89</t>
  </si>
  <si>
    <t>K159</t>
  </si>
  <si>
    <t>D+M ocelová policová konzole pro kotvení vnitřního parapetu dl.20cm</t>
  </si>
  <si>
    <t>875421539</t>
  </si>
  <si>
    <t>90</t>
  </si>
  <si>
    <t>K160</t>
  </si>
  <si>
    <t>D+M větrací mřížka do parapetu 60x200mm</t>
  </si>
  <si>
    <t>-82058730</t>
  </si>
  <si>
    <t>96</t>
  </si>
  <si>
    <t>Bourání konstrukcí</t>
  </si>
  <si>
    <t>91</t>
  </si>
  <si>
    <t>919735113</t>
  </si>
  <si>
    <t>Řezání stávajícího živičného krytu nebo podkladu hloubky přes 100 do 150 mm</t>
  </si>
  <si>
    <t>-844105201</t>
  </si>
  <si>
    <t>https://podminky.urs.cz/item/CS_URS_2022_02/919735113</t>
  </si>
  <si>
    <t>92</t>
  </si>
  <si>
    <t>965042141</t>
  </si>
  <si>
    <t>Bourání mazanin betonových nebo z litého asfaltu tl. do 100 mm, plochy přes 4 m2</t>
  </si>
  <si>
    <t>-232695154</t>
  </si>
  <si>
    <t>https://podminky.urs.cz/item/CS_URS_2022_02/965042141</t>
  </si>
  <si>
    <t>93</t>
  </si>
  <si>
    <t>965049111</t>
  </si>
  <si>
    <t>Bourání mazanin Příplatek k cenám za bourání mazanin betonových se svařovanou sítí, tl. do 100 mm</t>
  </si>
  <si>
    <t>1846137274</t>
  </si>
  <si>
    <t>https://podminky.urs.cz/item/CS_URS_2022_02/965049111</t>
  </si>
  <si>
    <t>978015331</t>
  </si>
  <si>
    <t>Otlučení vápenných nebo vápenocementových omítek vnějších ploch s vyškrabáním spar a s očištěním zdiva stupně členitosti 1 a 2, v rozsahu přes 10 do 20 %</t>
  </si>
  <si>
    <t>980623624</t>
  </si>
  <si>
    <t>https://podminky.urs.cz/item/CS_URS_2022_02/978015331</t>
  </si>
  <si>
    <t>x96</t>
  </si>
  <si>
    <t>Odstranění ostatních prvků- tabulky, světla, zvonky, VZT jednotky, fasádní čidla, hlásiče, vlajkové držáky, satelity, kamery</t>
  </si>
  <si>
    <t>2109420056</t>
  </si>
  <si>
    <t>x966</t>
  </si>
  <si>
    <t>Zpětná montáž původních prvků- nápisy na fasádě, smaltované cedule, hlásiče, vlajkové držáky, kamery, fasádní čidla, 
nápisy budou zachovány původní</t>
  </si>
  <si>
    <t>-64390492</t>
  </si>
  <si>
    <t>97</t>
  </si>
  <si>
    <t>x97</t>
  </si>
  <si>
    <t>Odstranění reklamního bilboardu</t>
  </si>
  <si>
    <t>1530611547</t>
  </si>
  <si>
    <t>98</t>
  </si>
  <si>
    <t>x977</t>
  </si>
  <si>
    <t>Zpětná montáž reklamního bilboardu</t>
  </si>
  <si>
    <t>-1297967776</t>
  </si>
  <si>
    <t>99</t>
  </si>
  <si>
    <t>968072456</t>
  </si>
  <si>
    <t>Vybourání kovových rámů oken s křídly, dveřních zárubní, vrat, stěn, ostění nebo obkladů dveřních zárubní, plochy přes 2 m2</t>
  </si>
  <si>
    <t>-362638712</t>
  </si>
  <si>
    <t>https://podminky.urs.cz/item/CS_URS_2022_02/968072456</t>
  </si>
  <si>
    <t>2,445*1,59*1</t>
  </si>
  <si>
    <t>2,4*0,9*1</t>
  </si>
  <si>
    <t>2,015*1,6*4</t>
  </si>
  <si>
    <t>2,02*1,0*2</t>
  </si>
  <si>
    <t>2,5*1,0*1</t>
  </si>
  <si>
    <t>2,015*1,5*3</t>
  </si>
  <si>
    <t>2,015*1,49*1</t>
  </si>
  <si>
    <t>2,02*1,1*3</t>
  </si>
  <si>
    <t>100</t>
  </si>
  <si>
    <t>968082022</t>
  </si>
  <si>
    <t>Vybourání plastových rámů oken s křídly, dveřních zárubní, vrat dveřních zárubní, plochy přes 2 do 4 m2</t>
  </si>
  <si>
    <t>-1762907632</t>
  </si>
  <si>
    <t>https://podminky.urs.cz/item/CS_URS_2022_02/968082022</t>
  </si>
  <si>
    <t>DV09</t>
  </si>
  <si>
    <t>2,445*1,59</t>
  </si>
  <si>
    <t>101</t>
  </si>
  <si>
    <t>968082015</t>
  </si>
  <si>
    <t>Vybourání plastových rámů oken s křídly, dveřních zárubní, vrat rámu oken s křídly, plochy do 1 m2</t>
  </si>
  <si>
    <t>1141517034</t>
  </si>
  <si>
    <t>https://podminky.urs.cz/item/CS_URS_2022_02/968082015</t>
  </si>
  <si>
    <t>0,5*1,6*4</t>
  </si>
  <si>
    <t>OK14</t>
  </si>
  <si>
    <t>0,6*1,13*1</t>
  </si>
  <si>
    <t>102</t>
  </si>
  <si>
    <t>968082016</t>
  </si>
  <si>
    <t>Vybourání plastových rámů oken s křídly, dveřních zárubní, vrat rámu oken s křídly, plochy přes 1 do 2 m2</t>
  </si>
  <si>
    <t>-2092384989</t>
  </si>
  <si>
    <t>https://podminky.urs.cz/item/CS_URS_2022_02/968082016</t>
  </si>
  <si>
    <t>1,5*1,2*291</t>
  </si>
  <si>
    <t>1,5*0,72*298</t>
  </si>
  <si>
    <t>1,5*0,9*120</t>
  </si>
  <si>
    <t>1,5*1,29*60</t>
  </si>
  <si>
    <t>0,6*2,1*43</t>
  </si>
  <si>
    <t>1,5*1,13*51</t>
  </si>
  <si>
    <t>2,2*0,9*9</t>
  </si>
  <si>
    <t>OK15</t>
  </si>
  <si>
    <t>2,4*0,6*1</t>
  </si>
  <si>
    <t>103</t>
  </si>
  <si>
    <t>968082017</t>
  </si>
  <si>
    <t>Vybourání plastových rámů oken s křídly, dveřních zárubní, vrat rámu oken s křídly, plochy přes 2 do 4 m2</t>
  </si>
  <si>
    <t>-954553777</t>
  </si>
  <si>
    <t>https://podminky.urs.cz/item/CS_URS_2022_02/968082017</t>
  </si>
  <si>
    <t>2,4*0,9*242</t>
  </si>
  <si>
    <t>1,5*2,1*336</t>
  </si>
  <si>
    <t>2,2*1,5*11</t>
  </si>
  <si>
    <t>OK13</t>
  </si>
  <si>
    <t>2,5*1,2*1</t>
  </si>
  <si>
    <t>104</t>
  </si>
  <si>
    <t>K153</t>
  </si>
  <si>
    <t>Vybourání meziokenní vložky</t>
  </si>
  <si>
    <t>-721617046</t>
  </si>
  <si>
    <t>105</t>
  </si>
  <si>
    <t>K157</t>
  </si>
  <si>
    <t>Demontáž zabudovaných ocelových konstrukcí nad okny</t>
  </si>
  <si>
    <t>-907341588</t>
  </si>
  <si>
    <t>997</t>
  </si>
  <si>
    <t>Přesun sutě</t>
  </si>
  <si>
    <t>106</t>
  </si>
  <si>
    <t>997013160</t>
  </si>
  <si>
    <t>Vnitrostaveništní doprava suti a vybouraných hmot vodorovně do 50 m svisle s omezením mechanizace pro budovy a haly výšky přes 30 do 36 m</t>
  </si>
  <si>
    <t>1864263833</t>
  </si>
  <si>
    <t>https://podminky.urs.cz/item/CS_URS_2022_02/997013160</t>
  </si>
  <si>
    <t>107</t>
  </si>
  <si>
    <t>997013501</t>
  </si>
  <si>
    <t>Odvoz suti a vybouraných hmot na skládku nebo meziskládku se složením, na vzdálenost do 1 km</t>
  </si>
  <si>
    <t>-1923437973</t>
  </si>
  <si>
    <t>https://podminky.urs.cz/item/CS_URS_2022_02/997013501</t>
  </si>
  <si>
    <t>108</t>
  </si>
  <si>
    <t>997013509</t>
  </si>
  <si>
    <t>Odvoz suti a vybouraných hmot na skládku nebo meziskládku se složením, na vzdálenost Příplatek k ceně za každý další i započatý 1 km přes 1 km</t>
  </si>
  <si>
    <t>-1940002792</t>
  </si>
  <si>
    <t>https://podminky.urs.cz/item/CS_URS_2022_02/997013509</t>
  </si>
  <si>
    <t>640,416*20 'Přepočtené koeficientem množství</t>
  </si>
  <si>
    <t>109</t>
  </si>
  <si>
    <t>997013631</t>
  </si>
  <si>
    <t>Poplatek za uložení stavebního odpadu na skládce (skládkovné) směsného stavebního a demoličního zatříděného do Katalogu odpadů pod kódem 17 09 04</t>
  </si>
  <si>
    <t>-993993015</t>
  </si>
  <si>
    <t>https://podminky.urs.cz/item/CS_URS_2022_02/997013631</t>
  </si>
  <si>
    <t>998</t>
  </si>
  <si>
    <t>Přesun hmot</t>
  </si>
  <si>
    <t>110</t>
  </si>
  <si>
    <t>998017004</t>
  </si>
  <si>
    <t>Přesun hmot pro budovy občanské výstavby, bydlení, výrobu a služby s omezením mechanizace vodorovná dopravní vzdálenost do 100 m pro budovy s jakoukoliv nosnou konstrukcí výšky přes 24 do 36 m</t>
  </si>
  <si>
    <t>745773498</t>
  </si>
  <si>
    <t>https://podminky.urs.cz/item/CS_URS_2022_02/998017004</t>
  </si>
  <si>
    <t>PSV</t>
  </si>
  <si>
    <t>Práce a dodávky PSV</t>
  </si>
  <si>
    <t>711</t>
  </si>
  <si>
    <t>Izolace proti vodě, vlhkosti a plynům</t>
  </si>
  <si>
    <t>111</t>
  </si>
  <si>
    <t>711161215</t>
  </si>
  <si>
    <t>Izolace proti zemní vlhkosti a beztlakové vodě nopovými fóliemi na ploše svislé S vrstva ochranná, odvětrávací a drenážní výška nopku 20,0 mm, tl. fólie do 1,0 mm</t>
  </si>
  <si>
    <t>468863939</t>
  </si>
  <si>
    <t>https://podminky.urs.cz/item/CS_URS_2022_02/711161215</t>
  </si>
  <si>
    <t>112</t>
  </si>
  <si>
    <t>711161384</t>
  </si>
  <si>
    <t>Izolace proti zemní vlhkosti a beztlakové vodě nopovými fóliemi ostatní ukončení izolace provětrávací lištou</t>
  </si>
  <si>
    <t>-58932411</t>
  </si>
  <si>
    <t>https://podminky.urs.cz/item/CS_URS_2022_02/711161384</t>
  </si>
  <si>
    <t>113</t>
  </si>
  <si>
    <t>998711203</t>
  </si>
  <si>
    <t>Přesun hmot pro izolace proti vodě, vlhkosti a plynům stanovený procentní sazbou (%) z ceny vodorovná dopravní vzdálenost do 50 m v objektech výšky přes 12 do 60 m</t>
  </si>
  <si>
    <t>%</t>
  </si>
  <si>
    <t>-1614539765</t>
  </si>
  <si>
    <t>https://podminky.urs.cz/item/CS_URS_2022_02/998711203</t>
  </si>
  <si>
    <t>713</t>
  </si>
  <si>
    <t>Izolace tepelné</t>
  </si>
  <si>
    <t>114</t>
  </si>
  <si>
    <t>713121111</t>
  </si>
  <si>
    <t>Montáž tepelné izolace podlah rohožemi, pásy, deskami, dílci, bloky (izolační materiál ve specifikaci) kladenými volně jednovrstvá</t>
  </si>
  <si>
    <t>-1355896877</t>
  </si>
  <si>
    <t>https://podminky.urs.cz/item/CS_URS_2022_02/713121111</t>
  </si>
  <si>
    <t>115</t>
  </si>
  <si>
    <t>28376417</t>
  </si>
  <si>
    <t>deska XPS hrana polodrážková a hladký povrch 300kPA tl 50mm</t>
  </si>
  <si>
    <t>-1691102042</t>
  </si>
  <si>
    <t>890*1,05 'Přepočtené koeficientem množství</t>
  </si>
  <si>
    <t>116</t>
  </si>
  <si>
    <t>713131143</t>
  </si>
  <si>
    <t>Montáž tepelné izolace stěn rohožemi, pásy, deskami, dílci, bloky (izolační materiál ve specifikaci) lepením celoplošně s mechanickým kotvením</t>
  </si>
  <si>
    <t>1494013145</t>
  </si>
  <si>
    <t>https://podminky.urs.cz/item/CS_URS_2022_02/713131143</t>
  </si>
  <si>
    <t>117</t>
  </si>
  <si>
    <t>28376423</t>
  </si>
  <si>
    <t>1359025731</t>
  </si>
  <si>
    <t>300*1,02 'Přepočtené koeficientem množství</t>
  </si>
  <si>
    <t>118</t>
  </si>
  <si>
    <t>998713204</t>
  </si>
  <si>
    <t>Přesun hmot pro izolace tepelné stanovený procentní sazbou (%) z ceny vodorovná dopravní vzdálenost do 50 m v objektech výšky přes 24 do 36 m</t>
  </si>
  <si>
    <t>-177270340</t>
  </si>
  <si>
    <t>https://podminky.urs.cz/item/CS_URS_2022_02/998713204</t>
  </si>
  <si>
    <t>731</t>
  </si>
  <si>
    <t xml:space="preserve">Ústřední vytápění </t>
  </si>
  <si>
    <t>119</t>
  </si>
  <si>
    <t>x46</t>
  </si>
  <si>
    <t>Regulace topného systému</t>
  </si>
  <si>
    <t>-236152188</t>
  </si>
  <si>
    <t>120</t>
  </si>
  <si>
    <t>K143</t>
  </si>
  <si>
    <t>Demontáž uzavíracích ventilů + termohlavice</t>
  </si>
  <si>
    <t>701863499</t>
  </si>
  <si>
    <t>121</t>
  </si>
  <si>
    <t>K142</t>
  </si>
  <si>
    <t>D+M uzavíracích ventilů + termohlavice</t>
  </si>
  <si>
    <t>-1279301845</t>
  </si>
  <si>
    <t>740</t>
  </si>
  <si>
    <t>Elektromontáže</t>
  </si>
  <si>
    <t>122</t>
  </si>
  <si>
    <t>K048</t>
  </si>
  <si>
    <t>D+M nástěnného venkovního svítidla- LED svítidlo ekv. 100W s pohybovým senzorem..... Dle výběru investora předpoklad ceny svítidla 1500,-</t>
  </si>
  <si>
    <t>1745289065</t>
  </si>
  <si>
    <t>764</t>
  </si>
  <si>
    <t>Konstrukce klempířské</t>
  </si>
  <si>
    <t>123</t>
  </si>
  <si>
    <t>764002851</t>
  </si>
  <si>
    <t>Demontáž klempířských konstrukcí oplechování parapetů do suti</t>
  </si>
  <si>
    <t>1578899384</t>
  </si>
  <si>
    <t>https://podminky.urs.cz/item/CS_URS_2022_02/764002851</t>
  </si>
  <si>
    <t>124</t>
  </si>
  <si>
    <t>764004801</t>
  </si>
  <si>
    <t>Demontáž klempířských konstrukcí žlabu podokapního do suti</t>
  </si>
  <si>
    <t>-938713752</t>
  </si>
  <si>
    <t>https://podminky.urs.cz/item/CS_URS_2022_02/764004801</t>
  </si>
  <si>
    <t>125</t>
  </si>
  <si>
    <t>764004861</t>
  </si>
  <si>
    <t>Demontáž klempířských konstrukcí svodu do suti</t>
  </si>
  <si>
    <t>422135523</t>
  </si>
  <si>
    <t>https://podminky.urs.cz/item/CS_URS_2022_02/764004861</t>
  </si>
  <si>
    <t>126</t>
  </si>
  <si>
    <t>x13</t>
  </si>
  <si>
    <t xml:space="preserve">Demontáž klempířských konstrukcí oplechování lodžie do suti, </t>
  </si>
  <si>
    <t>319274673</t>
  </si>
  <si>
    <t>127</t>
  </si>
  <si>
    <t>764216644</t>
  </si>
  <si>
    <t>Oplechování parapetů z pozinkovaného plechu s povrchovou úpravou rovných celoplošně lepené, bez rohů rš 330 mm</t>
  </si>
  <si>
    <t>1009731909</t>
  </si>
  <si>
    <t>https://podminky.urs.cz/item/CS_URS_2022_02/764216644</t>
  </si>
  <si>
    <t>128</t>
  </si>
  <si>
    <t>764511602</t>
  </si>
  <si>
    <t>Žlab podokapní z pozinkovaného plechu s povrchovou úpravou včetně háků a čel půlkruhový rš 330 mm</t>
  </si>
  <si>
    <t>-2012063853</t>
  </si>
  <si>
    <t>https://podminky.urs.cz/item/CS_URS_2022_02/764511602</t>
  </si>
  <si>
    <t>129</t>
  </si>
  <si>
    <t>764511642</t>
  </si>
  <si>
    <t>Žlab podokapní z pozinkovaného plechu s povrchovou úpravou včetně háků a čel kotlík oválný (trychtýřový), rš žlabu/průměr svodu 330/100 mm</t>
  </si>
  <si>
    <t>1813614458</t>
  </si>
  <si>
    <t>https://podminky.urs.cz/item/CS_URS_2022_02/764511642</t>
  </si>
  <si>
    <t>130</t>
  </si>
  <si>
    <t>764518622</t>
  </si>
  <si>
    <t>Svod z pozinkovaného plechu s upraveným povrchem včetně objímek, kolen a odskoků kruhový, průměru 100 mm</t>
  </si>
  <si>
    <t>-591945995</t>
  </si>
  <si>
    <t>https://podminky.urs.cz/item/CS_URS_2022_02/764518622</t>
  </si>
  <si>
    <t>131</t>
  </si>
  <si>
    <t>K139</t>
  </si>
  <si>
    <t>D+M oplechování okapnice- lodžie</t>
  </si>
  <si>
    <t>-278580344</t>
  </si>
  <si>
    <t>132</t>
  </si>
  <si>
    <t>K154</t>
  </si>
  <si>
    <t>D+M návaznosti na oplechování atiky rš 460mm</t>
  </si>
  <si>
    <t>-2039462098</t>
  </si>
  <si>
    <t>133</t>
  </si>
  <si>
    <t>998764104</t>
  </si>
  <si>
    <t>Přesun hmot pro konstrukce klempířské stanovený z hmotnosti přesunovaného materiálu vodorovná dopravní vzdálenost do 50 m v objektech výšky přes 24 do 36 m</t>
  </si>
  <si>
    <t>438079232</t>
  </si>
  <si>
    <t>https://podminky.urs.cz/item/CS_URS_2022_02/998764104</t>
  </si>
  <si>
    <t>766</t>
  </si>
  <si>
    <t>Konstrukce truhlářské</t>
  </si>
  <si>
    <t>134</t>
  </si>
  <si>
    <t>766x</t>
  </si>
  <si>
    <t>Demontáž parapetních desek dřevěných nebo plastových</t>
  </si>
  <si>
    <t>1745152845</t>
  </si>
  <si>
    <t>135</t>
  </si>
  <si>
    <t>K018</t>
  </si>
  <si>
    <t>D+M vnitřní parapet - dřevěný z MDF desky</t>
  </si>
  <si>
    <t>-629522345</t>
  </si>
  <si>
    <t>(2,1-0,9)*104</t>
  </si>
  <si>
    <t>(2,1-0,9)*113</t>
  </si>
  <si>
    <t>4,86*30</t>
  </si>
  <si>
    <t>(4,8-0,9)*21</t>
  </si>
  <si>
    <t>2,1*345</t>
  </si>
  <si>
    <t>1,2*24</t>
  </si>
  <si>
    <t>1,5*11</t>
  </si>
  <si>
    <t>2,1*43</t>
  </si>
  <si>
    <t>1,5*9</t>
  </si>
  <si>
    <t>1,2*1</t>
  </si>
  <si>
    <t>1,13*51</t>
  </si>
  <si>
    <t>1,13*1</t>
  </si>
  <si>
    <t>136</t>
  </si>
  <si>
    <t>K113</t>
  </si>
  <si>
    <t>D+M prvku DV01- dveře dvoukřídlové otevíravé, s plnou výplní 1600x2450mm vč. parotěsných a paropropustných pásek- podrobný popis viz. PD</t>
  </si>
  <si>
    <t>-1071083008</t>
  </si>
  <si>
    <t>137</t>
  </si>
  <si>
    <t>K114</t>
  </si>
  <si>
    <t>D+M prvku DV02- dveře dvoukřídlové otevíravé, s plnou výplní+ okno jednokřídlé vyklápěcí, se systémem mikroventilace 1600x2500mm vč. parotěsných a paropropustných pásek- podrobný popis viz. PD</t>
  </si>
  <si>
    <t>-1570856360</t>
  </si>
  <si>
    <t>138</t>
  </si>
  <si>
    <t>K115</t>
  </si>
  <si>
    <t>D+M prvku DV03- dveře jednokřídlové otevíravé, s plnou výplní 1000x2020mm vč. parotěsných a paropropustných pásek- podrobný popis viz. PD</t>
  </si>
  <si>
    <t>-1370096425</t>
  </si>
  <si>
    <t>139</t>
  </si>
  <si>
    <t>K116</t>
  </si>
  <si>
    <t>D+M prvku DV04- dveře jednokřídlové otevíravé, se skleněnou výplní 1000x2500mm vč. parotěsných a paropropustných pásek- podrobný popis viz. PD</t>
  </si>
  <si>
    <t>1344454955</t>
  </si>
  <si>
    <t>140</t>
  </si>
  <si>
    <t>K117</t>
  </si>
  <si>
    <t>D+M prvku DV05- - sestava vstupních dveří s fixními bočnicemi a fixním nadsvětlíkem - hlavní vstup 4700x2800mm vč. parotěsných a paropropustných pásek- podrobný popis viz. PD</t>
  </si>
  <si>
    <t>379217364</t>
  </si>
  <si>
    <t>141</t>
  </si>
  <si>
    <t>K118</t>
  </si>
  <si>
    <t>D+M prvku DV06- dveře dvoukřídlové otevíravé, s plnou výplní 1500x2020mm vč. parotěsných a paropropustných pásek- podrobný popis viz. PD</t>
  </si>
  <si>
    <t>-211897958</t>
  </si>
  <si>
    <t>142</t>
  </si>
  <si>
    <t>K119</t>
  </si>
  <si>
    <t>D+M prvku DV07- dveře dvoukřídlové otevíravé, s plnou výplní 1100x2020mm vč. parotěsných a paropropustných pásek- podrobný popis viz. PD</t>
  </si>
  <si>
    <t>-882601256</t>
  </si>
  <si>
    <t>143</t>
  </si>
  <si>
    <t>K120</t>
  </si>
  <si>
    <t>D+M prvku DV08- dveře dvoukřídlové otevíravé, s plnou výplní 1600x2450mm vč. parotěsných a paropropustných pásek- podrobný popis viz. PD</t>
  </si>
  <si>
    <t>-506537207</t>
  </si>
  <si>
    <t>144</t>
  </si>
  <si>
    <t>K158</t>
  </si>
  <si>
    <t>D+M prvku DV09- dveře jednokřídlé otevíravé únikové, s prosklennou výplní součástí prosklenné sestavy 5100x2380mm, vč. parotěsných a paropropustných pásek- podrobný popis viz. PD</t>
  </si>
  <si>
    <t>-1752623155</t>
  </si>
  <si>
    <t>145</t>
  </si>
  <si>
    <t>K121</t>
  </si>
  <si>
    <t>D+M prvku OK01- Okenní sestava - okno jednokřídlé otevíravé vyklápěcí + dveře jednokřídlé otevíravé vyklápěcí, se systémem mikroventilace 2100x2380mm vč. parotěsných a paropropustných pásek- podrobný popis viz. PD</t>
  </si>
  <si>
    <t>-121068591</t>
  </si>
  <si>
    <t>146</t>
  </si>
  <si>
    <t>K122</t>
  </si>
  <si>
    <t>D+M prvku OK02- Okenní sestava -okno jednokřídlé otevíravé vyklápěcí + dveře jednokřídlé otevíravé vyklápěcí, se systémem mikroventilace 2100x2380mm vč. parotěsných a paropropustných pásek- podrobný popis viz. PD</t>
  </si>
  <si>
    <t>937870375</t>
  </si>
  <si>
    <t>147</t>
  </si>
  <si>
    <t>K123</t>
  </si>
  <si>
    <t>D+M prvku OK03- okenní sestava: 2x okno dvoukřídlé otevíravé vyklápěcí+ jedno křídlo fixní, se systémem mikroventilace
1x okno jednokřídlé otevíravé vyklápěcí 4860x1500mm vč. parotěsných a paropropustných pásek- podrobný popis viz. PD</t>
  </si>
  <si>
    <t>-1574581596</t>
  </si>
  <si>
    <t>148</t>
  </si>
  <si>
    <t>K124</t>
  </si>
  <si>
    <t>D+M prvku OK04- okenní sestava: 1x - okno jednokřídlé otevíravé vyklápěcí + dveře jednokřídlé otevíravé vyklápěcí
1x - jedno křídlo fixní, se systémem mikroventilace
1x - okno jednokřídlé otevíravé vyklápěcí 4800x2380mm vč. parotěsných a paropropustných pásek- podrobný popis viz. PD</t>
  </si>
  <si>
    <t>1429639823</t>
  </si>
  <si>
    <t>149</t>
  </si>
  <si>
    <t>K125</t>
  </si>
  <si>
    <t>D+M prvku OK05- Okenní sestava - 1x - okno jednokřídlé otevíravé vyklápěcí , se systémem mikroventilace 2100x1500mm vč. parotěsných a paropropustných pásek- podrobný popis viz. PD</t>
  </si>
  <si>
    <t>1246542431</t>
  </si>
  <si>
    <t>150</t>
  </si>
  <si>
    <t>K126</t>
  </si>
  <si>
    <t>D+M prvku OK06- Okenní sestava - 1x - okno jednokřídlé otevíravé vyklápěcí , se systémem mikroventilace 1200x1500mm vč. parotěsných a paropropustných pásek- podrobný popis viz. PD</t>
  </si>
  <si>
    <t>576819366</t>
  </si>
  <si>
    <t>151</t>
  </si>
  <si>
    <t>K127</t>
  </si>
  <si>
    <t>D+M prvku OK07- Okenní sestava - 1x - dveře dvoukřídlé otevíravé vyklápěcí, se systémem mikroventilace 1500x2180mm vč. parotěsných a paropropustných pásek- podrobný popis viz. PD</t>
  </si>
  <si>
    <t>1453006030</t>
  </si>
  <si>
    <t>152</t>
  </si>
  <si>
    <t>K128</t>
  </si>
  <si>
    <t>D+M prvku OK08- Okenní sestava - 1x - okno jdvoukřídlé otevíravé vyklápěcí, se systémem mikroventilace 2100x600mm vč. parotěsných a paropropustných pásek- podrobný popis viz. PD</t>
  </si>
  <si>
    <t>2090260788</t>
  </si>
  <si>
    <t>153</t>
  </si>
  <si>
    <t>K129</t>
  </si>
  <si>
    <t>D+M prvku OK09- Okenní sestava - 1x - okno jednokřídlé otevíravé vyklápěcí , se systémem mikroventilace 1500x1500mm vč. parotěsných a paropropustných pásek- podrobný popis viz. PD</t>
  </si>
  <si>
    <t>-1016757801</t>
  </si>
  <si>
    <t>154</t>
  </si>
  <si>
    <t>K130</t>
  </si>
  <si>
    <t>D+M prvku OK10- Okenní sestava - 1x - okno jednokřídlé fixní, se systémem mikroventilace 1200x2500mm vč. parotěsných a paropropustných pásek- podrobný popis viz. PD</t>
  </si>
  <si>
    <t>-14045269</t>
  </si>
  <si>
    <t>155</t>
  </si>
  <si>
    <t>K131</t>
  </si>
  <si>
    <t>D+M prvku OK11- Okenní sestava - 1x - okno jednokřídlé otevíravé vyklápěcí , se systémem mikroventilace 1130x1500mm vč. parotěsných a paropropustných pásek- podrobný popis viz. PD</t>
  </si>
  <si>
    <t>329384496</t>
  </si>
  <si>
    <t>156</t>
  </si>
  <si>
    <t>K132</t>
  </si>
  <si>
    <t>D+M prvku OK12- Okenní sestava - 1x - okno dvoukřídlé otevíravé vyklápěcí, se systémem mikroventilace 1130x600mm vč. parotěsných a paropropustných pásek- podrobný popis viz. PD</t>
  </si>
  <si>
    <t>-1843639422</t>
  </si>
  <si>
    <t>157</t>
  </si>
  <si>
    <t>998766204</t>
  </si>
  <si>
    <t>Přesun hmot pro konstrukce truhlářské stanovený procentní sazbou (%) z ceny vodorovná dopravní vzdálenost do 50 m v objektech výšky přes 24 do 36 m</t>
  </si>
  <si>
    <t>-1320836479</t>
  </si>
  <si>
    <t>https://podminky.urs.cz/item/CS_URS_2022_02/998766204</t>
  </si>
  <si>
    <t>767</t>
  </si>
  <si>
    <t>Konstrukce zámečnické</t>
  </si>
  <si>
    <t>158</t>
  </si>
  <si>
    <t>767161814</t>
  </si>
  <si>
    <t>Demontáž zábradlí do suti rovného nerozebíratelný spoj hmotnosti 1 m zábradlí přes 20 kg</t>
  </si>
  <si>
    <t>-33790686</t>
  </si>
  <si>
    <t>https://podminky.urs.cz/item/CS_URS_2022_02/767161814</t>
  </si>
  <si>
    <t>1,1*9</t>
  </si>
  <si>
    <t>(5,7+5,7+1,5+5,7+5,7)*11</t>
  </si>
  <si>
    <t>(5,7+5,7+5,7)*10</t>
  </si>
  <si>
    <t>(5,0)*11</t>
  </si>
  <si>
    <t>(5,0)*9</t>
  </si>
  <si>
    <t>(5,7+5,7+5,7+5,0)*10</t>
  </si>
  <si>
    <t>159</t>
  </si>
  <si>
    <t>K134</t>
  </si>
  <si>
    <t>Demontáž mříží</t>
  </si>
  <si>
    <t>141252120</t>
  </si>
  <si>
    <t>2,1*0,6*37</t>
  </si>
  <si>
    <t>2,1*1,5*8</t>
  </si>
  <si>
    <t>5,7*1,5*6</t>
  </si>
  <si>
    <t>5,0*1,5*3</t>
  </si>
  <si>
    <t>5,0*2,5*1</t>
  </si>
  <si>
    <t>5,7*1,1*3</t>
  </si>
  <si>
    <t>160</t>
  </si>
  <si>
    <t>K135</t>
  </si>
  <si>
    <t>Demontáž větrací mřížky 1000x600mm</t>
  </si>
  <si>
    <t>-556474453</t>
  </si>
  <si>
    <t>161</t>
  </si>
  <si>
    <t>K1355</t>
  </si>
  <si>
    <t>Demontáž větrací mřížky 1200x600mm</t>
  </si>
  <si>
    <t>-221944497</t>
  </si>
  <si>
    <t>162</t>
  </si>
  <si>
    <t>K137</t>
  </si>
  <si>
    <t>Demontáž ocelového schodiště v 1NP</t>
  </si>
  <si>
    <t>1518490654</t>
  </si>
  <si>
    <t>163</t>
  </si>
  <si>
    <t>K1376</t>
  </si>
  <si>
    <t>Demontáž ocelového schodiště na střeše</t>
  </si>
  <si>
    <t>970326436</t>
  </si>
  <si>
    <t>164</t>
  </si>
  <si>
    <t>K146</t>
  </si>
  <si>
    <t>Demontáž žebříku</t>
  </si>
  <si>
    <t>-2120462618</t>
  </si>
  <si>
    <t>165</t>
  </si>
  <si>
    <t>K147</t>
  </si>
  <si>
    <t>D+M žebříku na střechu žárově pozinkované</t>
  </si>
  <si>
    <t>1647225230</t>
  </si>
  <si>
    <t>166</t>
  </si>
  <si>
    <t>K021</t>
  </si>
  <si>
    <t>D+M ocelového žárově pozinkovaného zábradlí vč. kotvení- podrobný popis viz PD</t>
  </si>
  <si>
    <t>980326363</t>
  </si>
  <si>
    <t>167</t>
  </si>
  <si>
    <t>K031</t>
  </si>
  <si>
    <t>D+M ocelové mříž do okna 2100x600mm- žárově pozinkováno- podrobný popis viz PD</t>
  </si>
  <si>
    <t>-1076449558</t>
  </si>
  <si>
    <t>13+6</t>
  </si>
  <si>
    <t>168</t>
  </si>
  <si>
    <t>K0312</t>
  </si>
  <si>
    <t>D+M ocelové mříž do okna 2100x1500mm- žárově pozinkováno- podrobný popis viz PD</t>
  </si>
  <si>
    <t>282144646</t>
  </si>
  <si>
    <t>169</t>
  </si>
  <si>
    <t>K03126</t>
  </si>
  <si>
    <t>D+M ocelové mříž lodžie 5700x1500mm- žárově pozinkováno- podrobný popis viz PD</t>
  </si>
  <si>
    <t>-1559224128</t>
  </si>
  <si>
    <t>170</t>
  </si>
  <si>
    <t>K031265</t>
  </si>
  <si>
    <t>D+M ocelové mříž lodžie 5000x1500mm- žárově pozinkováno- podrobný popis viz PD</t>
  </si>
  <si>
    <t>297912146</t>
  </si>
  <si>
    <t>171</t>
  </si>
  <si>
    <t>K0312652,</t>
  </si>
  <si>
    <t>D+M ocelové mříž lodžie 5000x2500mm- žárově pozinkováno- podrobný popis viz PD</t>
  </si>
  <si>
    <t>-1450139202</t>
  </si>
  <si>
    <t>172</t>
  </si>
  <si>
    <t>K0312652,6</t>
  </si>
  <si>
    <t>D+M ocelové mříž lodžie 5700x1100mm- žárově pozinkováno- podrobný popis viz PD</t>
  </si>
  <si>
    <t>-1705584769</t>
  </si>
  <si>
    <t>173</t>
  </si>
  <si>
    <t>K136</t>
  </si>
  <si>
    <t>D+M větrací mřížky 1000x600mm- žárově pozinkováno- podrobný popis viz PD</t>
  </si>
  <si>
    <t>-50467682</t>
  </si>
  <si>
    <t>174</t>
  </si>
  <si>
    <t>K1362</t>
  </si>
  <si>
    <t>D+M větrací mřížky 1200x600mm- žárově pozinkováno- podrobný popis viz PD</t>
  </si>
  <si>
    <t>842397284</t>
  </si>
  <si>
    <t>175</t>
  </si>
  <si>
    <t>K138</t>
  </si>
  <si>
    <t>D+M ocelové schodiště v 1NP vč. zábradlí- žárově pozinkováno- podrobný popis viz PD</t>
  </si>
  <si>
    <t>-557283807</t>
  </si>
  <si>
    <t>176</t>
  </si>
  <si>
    <t>K1386</t>
  </si>
  <si>
    <t>D+M ocelové schodiště na střeše vč. zábradlí- žárově pozinkováno- podrobný popis viz PD</t>
  </si>
  <si>
    <t>-1981669408</t>
  </si>
  <si>
    <t>177</t>
  </si>
  <si>
    <t>K140</t>
  </si>
  <si>
    <t>D+M vnitřní žaluzie horizontální žaluzie s horním nosičem, ovládané řetízkem, AL lamely šíře 16 mm</t>
  </si>
  <si>
    <t>2008795530</t>
  </si>
  <si>
    <t>1,5+2,18*11</t>
  </si>
  <si>
    <t>178</t>
  </si>
  <si>
    <t>998767204</t>
  </si>
  <si>
    <t>Přesun hmot pro zámečnické konstrukce stanovený procentní sazbou (%) z ceny vodorovná dopravní vzdálenost do 50 m v objektech výšky přes 24 do 36 m</t>
  </si>
  <si>
    <t>1282645577</t>
  </si>
  <si>
    <t>https://podminky.urs.cz/item/CS_URS_2022_02/998767204</t>
  </si>
  <si>
    <t>771</t>
  </si>
  <si>
    <t>Podlahy z dlaždic</t>
  </si>
  <si>
    <t>179</t>
  </si>
  <si>
    <t>771571810</t>
  </si>
  <si>
    <t>Demontáž podlah z dlaždic keramických kladených do malty</t>
  </si>
  <si>
    <t>-894629864</t>
  </si>
  <si>
    <t>https://podminky.urs.cz/item/CS_URS_2022_02/771571810</t>
  </si>
  <si>
    <t>180</t>
  </si>
  <si>
    <t>771471810</t>
  </si>
  <si>
    <t>Demontáž soklíků z dlaždic keramických kladených do malty rovných</t>
  </si>
  <si>
    <t>1853399147</t>
  </si>
  <si>
    <t>https://podminky.urs.cz/item/CS_URS_2022_02/771471810</t>
  </si>
  <si>
    <t>181</t>
  </si>
  <si>
    <t>771111011</t>
  </si>
  <si>
    <t>Příprava podkladu před provedením dlažby vysátí podlah</t>
  </si>
  <si>
    <t>441338441</t>
  </si>
  <si>
    <t>https://podminky.urs.cz/item/CS_URS_2022_02/771111011</t>
  </si>
  <si>
    <t>182</t>
  </si>
  <si>
    <t>771121011</t>
  </si>
  <si>
    <t>Příprava podkladu před provedením dlažby nátěr penetrační na podlahu</t>
  </si>
  <si>
    <t>-1069388145</t>
  </si>
  <si>
    <t>https://podminky.urs.cz/item/CS_URS_2022_02/771121011</t>
  </si>
  <si>
    <t>183</t>
  </si>
  <si>
    <t>771474113</t>
  </si>
  <si>
    <t>Montáž soklů z dlaždic keramických lepených flexibilním lepidlem rovných, výšky přes 90 do 120 mm</t>
  </si>
  <si>
    <t>-523741705</t>
  </si>
  <si>
    <t>https://podminky.urs.cz/item/CS_URS_2022_02/771474113</t>
  </si>
  <si>
    <t>184</t>
  </si>
  <si>
    <t>597x6</t>
  </si>
  <si>
    <t xml:space="preserve">sokl keramický v=120mm </t>
  </si>
  <si>
    <t>-569191998</t>
  </si>
  <si>
    <t>1320*1,1 'Přepočtené koeficientem množství</t>
  </si>
  <si>
    <t>185</t>
  </si>
  <si>
    <t>771591115</t>
  </si>
  <si>
    <t>Podlahy - dokončovací práce spárování silikonem</t>
  </si>
  <si>
    <t>652664501</t>
  </si>
  <si>
    <t>https://podminky.urs.cz/item/CS_URS_2022_02/771591115</t>
  </si>
  <si>
    <t>186</t>
  </si>
  <si>
    <t>781494511</t>
  </si>
  <si>
    <t>Obklad - dokončující práce profily ukončovací lepené flexibilním lepidlem ukončovací</t>
  </si>
  <si>
    <t>-2053865567</t>
  </si>
  <si>
    <t>https://podminky.urs.cz/item/CS_URS_2022_02/781494511</t>
  </si>
  <si>
    <t>187</t>
  </si>
  <si>
    <t>771591112</t>
  </si>
  <si>
    <t>Izolace podlahy pod dlažbu nátěrem nebo stěrkou ve dvou vrstvách</t>
  </si>
  <si>
    <t>-904659912</t>
  </si>
  <si>
    <t>https://podminky.urs.cz/item/CS_URS_2022_02/771591112</t>
  </si>
  <si>
    <t>188</t>
  </si>
  <si>
    <t>771591241</t>
  </si>
  <si>
    <t>Izolace podlahy pod dlažbu těsnícími izolačními pásy vnitřní kout</t>
  </si>
  <si>
    <t>-827495520</t>
  </si>
  <si>
    <t>https://podminky.urs.cz/item/CS_URS_2022_02/771591241</t>
  </si>
  <si>
    <t>(5*2)*11</t>
  </si>
  <si>
    <t>(3*2)*10</t>
  </si>
  <si>
    <t>(3*2)*11</t>
  </si>
  <si>
    <t>(3*2)*9</t>
  </si>
  <si>
    <t>(4*2)*10</t>
  </si>
  <si>
    <t>189</t>
  </si>
  <si>
    <t>771591264</t>
  </si>
  <si>
    <t>Izolace podlahy pod dlažbu těsnícími izolačními pásy mezi podlahou a stěnu</t>
  </si>
  <si>
    <t>550565460</t>
  </si>
  <si>
    <t>https://podminky.urs.cz/item/CS_URS_2022_02/771591264</t>
  </si>
  <si>
    <t>190</t>
  </si>
  <si>
    <t>771574112</t>
  </si>
  <si>
    <t>Montáž podlah z dlaždic keramických lepených flexibilním lepidlem maloformátových hladkých přes 9 do 12 ks/m2</t>
  </si>
  <si>
    <t>349879640</t>
  </si>
  <si>
    <t>https://podminky.urs.cz/item/CS_URS_2022_02/771574112</t>
  </si>
  <si>
    <t>191</t>
  </si>
  <si>
    <t>597x1</t>
  </si>
  <si>
    <t>dlažba keramická mrazuvzdroná- cena dle výběru investora- předpoklad 750 Kč/m2</t>
  </si>
  <si>
    <t>735960934</t>
  </si>
  <si>
    <t>890*1,1 'Přepočtené koeficientem množství</t>
  </si>
  <si>
    <t>192</t>
  </si>
  <si>
    <t>771592011</t>
  </si>
  <si>
    <t>Čištění vnitřních ploch po položení dlažby podlah nebo schodišť chemickými prostředky</t>
  </si>
  <si>
    <t>-1549661408</t>
  </si>
  <si>
    <t>https://podminky.urs.cz/item/CS_URS_2022_02/771592011</t>
  </si>
  <si>
    <t>193</t>
  </si>
  <si>
    <t>998771104</t>
  </si>
  <si>
    <t>Přesun hmot pro podlahy z dlaždic stanovený z hmotnosti přesunovaného materiálu vodorovná dopravní vzdálenost do 50 m v objektech výšky přes 24 do 36 m</t>
  </si>
  <si>
    <t>710543366</t>
  </si>
  <si>
    <t>https://podminky.urs.cz/item/CS_URS_2022_02/998771104</t>
  </si>
  <si>
    <t>782</t>
  </si>
  <si>
    <t>Dokončovací práce - obklady z kamene</t>
  </si>
  <si>
    <t>194</t>
  </si>
  <si>
    <t>78213x</t>
  </si>
  <si>
    <t>Demontáž obkladů stěn z kamene do suti vč. ocelového roštu</t>
  </si>
  <si>
    <t>-1329373739</t>
  </si>
  <si>
    <t>784</t>
  </si>
  <si>
    <t>Dokončovací práce - malby a tapety</t>
  </si>
  <si>
    <t>195</t>
  </si>
  <si>
    <t>784181101</t>
  </si>
  <si>
    <t>Penetrace podkladu jednonásobná základní akrylátová bezbarvá v místnostech výšky do 3,80 m</t>
  </si>
  <si>
    <t>-891488539</t>
  </si>
  <si>
    <t>https://podminky.urs.cz/item/CS_URS_2022_02/784181101</t>
  </si>
  <si>
    <t>196</t>
  </si>
  <si>
    <t>784211101</t>
  </si>
  <si>
    <t>Malby z malířských směsí oděruvzdorných za mokra dvojnásobné, bílé za mokra oděruvzdorné výborně v místnostech výšky do 3,80 m</t>
  </si>
  <si>
    <t>-133021895</t>
  </si>
  <si>
    <t>https://podminky.urs.cz/item/CS_URS_2022_02/784211101</t>
  </si>
  <si>
    <t>2 - Oprava střešního pláště</t>
  </si>
  <si>
    <t xml:space="preserve">    712 - Povlakové krytiny</t>
  </si>
  <si>
    <t xml:space="preserve">    721 - Zdravotechnika - vnitřní kanalizace</t>
  </si>
  <si>
    <t xml:space="preserve">    762 - Konstrukce tesařské</t>
  </si>
  <si>
    <t>965041441-2</t>
  </si>
  <si>
    <t>Bourání mazanin z lehčeného betonu tl. přes 100 mm, plochy přes 4 m2</t>
  </si>
  <si>
    <t>-1848154394</t>
  </si>
  <si>
    <t>2429,0*0,15</t>
  </si>
  <si>
    <t>965082941</t>
  </si>
  <si>
    <t>Odstranění násypu pod podlahami nebo ochranného násypu na střechách tl. přes 200 mm jakékoliv plochy</t>
  </si>
  <si>
    <t>440787352</t>
  </si>
  <si>
    <t>https://podminky.urs.cz/item/CS_URS_2022_02/965082941</t>
  </si>
  <si>
    <t>2829,0*0,15</t>
  </si>
  <si>
    <t>-660575907</t>
  </si>
  <si>
    <t>423662787</t>
  </si>
  <si>
    <t>1397619260</t>
  </si>
  <si>
    <t>1104,923*20 'Přepočtené koeficientem množství</t>
  </si>
  <si>
    <t>353010467</t>
  </si>
  <si>
    <t>712</t>
  </si>
  <si>
    <t>Povlakové krytiny</t>
  </si>
  <si>
    <t>712340833</t>
  </si>
  <si>
    <t>Odstranění povlakové krytiny střech plochých do 10° z přitavených pásů NAIP v plné ploše třívrstvé</t>
  </si>
  <si>
    <t>1193880656</t>
  </si>
  <si>
    <t>https://podminky.urs.cz/item/CS_URS_2022_02/712340833</t>
  </si>
  <si>
    <t>K161</t>
  </si>
  <si>
    <t>Odstranění geotextilie v jedné vrstvě</t>
  </si>
  <si>
    <t>-1026336843</t>
  </si>
  <si>
    <t>71233x</t>
  </si>
  <si>
    <t>Provedení povlakové krytiny střech plochých do 10° pásy asfaltový pás kotvený</t>
  </si>
  <si>
    <t>-207125438</t>
  </si>
  <si>
    <t>62866x</t>
  </si>
  <si>
    <t>pás asfaltový určený pro kotvení modifikovaný SBS tl 3,0mm s vložkou ze skleněné tkaniny se spalitelnou fólií nebo jemnozrnným minerálním posypem nebo textilií na horním povrchu</t>
  </si>
  <si>
    <t>-276946800</t>
  </si>
  <si>
    <t>2829*1,1655 'Přepočtené koeficientem množství</t>
  </si>
  <si>
    <t>712341559</t>
  </si>
  <si>
    <t>Provedení povlakové krytiny střech plochých do 10° pásy přitavením NAIP v plné ploše</t>
  </si>
  <si>
    <t>-1177961196</t>
  </si>
  <si>
    <t>https://podminky.urs.cz/item/CS_URS_2022_02/712341559</t>
  </si>
  <si>
    <t>62855001</t>
  </si>
  <si>
    <t>pás asfaltový natavitelný modifikovaný SBS tl 4,0mm s vložkou z polyesterové rohože a spalitelnou PE fólií nebo jemnozrnným minerálním posypem na horním povrchu</t>
  </si>
  <si>
    <t>507216351</t>
  </si>
  <si>
    <t>712341659</t>
  </si>
  <si>
    <t>Provedení povlakové krytiny střech plochých do 10° pásy přitavením NAIP bodově</t>
  </si>
  <si>
    <t>1985298158</t>
  </si>
  <si>
    <t>https://podminky.urs.cz/item/CS_URS_2022_02/712341659</t>
  </si>
  <si>
    <t>62856011</t>
  </si>
  <si>
    <t>pás asfaltový natavitelný modifikovaný SBS tl 4,0mm s vložkou z hliníkové fólie, hliníkové fólie s textilií a spalitelnou PE fólií nebo jemnozrnným minerálním posypem na horním povrchu</t>
  </si>
  <si>
    <t>284411830</t>
  </si>
  <si>
    <t>712363823</t>
  </si>
  <si>
    <t>Odstranění povlakové krytiny střech plochých do 10° s mechanicky kotvenou izolací pro jakoukoli tloušťku izolace budovy výšky přes 18 m, kotvené do betonu</t>
  </si>
  <si>
    <t>244708803</t>
  </si>
  <si>
    <t>https://podminky.urs.cz/item/CS_URS_2022_02/712363823</t>
  </si>
  <si>
    <t>998712104</t>
  </si>
  <si>
    <t>Přesun hmot pro povlakové krytiny stanovený z hmotnosti přesunovaného materiálu vodorovná dopravní vzdálenost do 50 m v objektech výšky přes 24 do 36 m</t>
  </si>
  <si>
    <t>-795441364</t>
  </si>
  <si>
    <t>https://podminky.urs.cz/item/CS_URS_2022_02/998712104</t>
  </si>
  <si>
    <t>713140843</t>
  </si>
  <si>
    <t>Odstranění tepelné izolace střech plochých z rohoží, pásů, dílců, desek, bloků nadstřešních izolací připevněných šrouby z polystyrenu suchého, tloušťka izolace přes 100 mm</t>
  </si>
  <si>
    <t>969223474</t>
  </si>
  <si>
    <t>https://podminky.urs.cz/item/CS_URS_2022_02/713140843</t>
  </si>
  <si>
    <t>713141212</t>
  </si>
  <si>
    <t>Montáž tepelné izolace střech plochých atikovými klíny přilepenými za studena nízkoexpanzní (PUR) pěnou</t>
  </si>
  <si>
    <t>253106810</t>
  </si>
  <si>
    <t>https://podminky.urs.cz/item/CS_URS_2022_02/713141212</t>
  </si>
  <si>
    <t>krček</t>
  </si>
  <si>
    <t>38,0+44,0</t>
  </si>
  <si>
    <t>4,0*2</t>
  </si>
  <si>
    <t>střecha</t>
  </si>
  <si>
    <t>139,0+125,0</t>
  </si>
  <si>
    <t>26,0*3</t>
  </si>
  <si>
    <t>4,0*(30+27)</t>
  </si>
  <si>
    <t>63152007</t>
  </si>
  <si>
    <t>klín atikový přechodný minerální plochých střech tl 80x80mm</t>
  </si>
  <si>
    <t>-2108945559</t>
  </si>
  <si>
    <t>660*1,05 'Přepočtené koeficientem množství</t>
  </si>
  <si>
    <t>713141135</t>
  </si>
  <si>
    <t>Montáž tepelné izolace střech plochých rohožemi, pásy, deskami, dílci, bloky (izolační materiál ve specifikaci) přilepenými za studena bodově, jednovrstvá</t>
  </si>
  <si>
    <t>1332358775</t>
  </si>
  <si>
    <t>https://podminky.urs.cz/item/CS_URS_2022_02/713141135</t>
  </si>
  <si>
    <t>28375x</t>
  </si>
  <si>
    <t>deska z minerální vaty tl 200mm</t>
  </si>
  <si>
    <t>-1699434953</t>
  </si>
  <si>
    <t>2429*1,05 'Přepočtené koeficientem množství</t>
  </si>
  <si>
    <t>713141263</t>
  </si>
  <si>
    <t>Montáž tepelné izolace střech plochých mechanické přikotvení šrouby včetně dodávky šroubů, bez položení tepelné izolace tl. izolace přes 240 mm do betonu</t>
  </si>
  <si>
    <t>-1351134951</t>
  </si>
  <si>
    <t>https://podminky.urs.cz/item/CS_URS_2022_02/713141263</t>
  </si>
  <si>
    <t>713141335</t>
  </si>
  <si>
    <t>Montáž tepelné izolace střech plochých spádovými klíny v ploše přilepenými za studena bodově</t>
  </si>
  <si>
    <t>629107355</t>
  </si>
  <si>
    <t>https://podminky.urs.cz/item/CS_URS_2022_02/713141335</t>
  </si>
  <si>
    <t>283761x</t>
  </si>
  <si>
    <t>klín izolační z  minerální vaty spádový</t>
  </si>
  <si>
    <t>1950139685</t>
  </si>
  <si>
    <t>364,35*1,05 'Přepočtené koeficientem množství</t>
  </si>
  <si>
    <t>713141391</t>
  </si>
  <si>
    <t>Montáž tepelné izolace střech plochých na konstrukce stěn převyšující úroveň střechy např. atiky, prostupy střešní krytinou do výšky 1 000 mm přilepenými za studena zplna</t>
  </si>
  <si>
    <t>671669610</t>
  </si>
  <si>
    <t>https://podminky.urs.cz/item/CS_URS_2022_02/713141391</t>
  </si>
  <si>
    <t>(38,0+44,0)*1,0</t>
  </si>
  <si>
    <t>(139,0+125,0)*1,0</t>
  </si>
  <si>
    <t>28372308</t>
  </si>
  <si>
    <t>deska EPS 100 pro konstrukce s běžným zatížením λ=0,037 tl 80mm</t>
  </si>
  <si>
    <t>-1821027942</t>
  </si>
  <si>
    <t>346*1,05 'Přepočtené koeficientem množství</t>
  </si>
  <si>
    <t>-1765014497</t>
  </si>
  <si>
    <t>zhlaví atiky</t>
  </si>
  <si>
    <t>346,0*0,5</t>
  </si>
  <si>
    <t>-681519636</t>
  </si>
  <si>
    <t>173*1,05 'Přepočtené koeficientem množství</t>
  </si>
  <si>
    <t>998713104</t>
  </si>
  <si>
    <t>Přesun hmot pro izolace tepelné stanovený z hmotnosti přesunovaného materiálu vodorovná dopravní vzdálenost do 50 m v objektech výšky přes 24 m do 36 m</t>
  </si>
  <si>
    <t>-749257116</t>
  </si>
  <si>
    <t>https://podminky.urs.cz/item/CS_URS_2022_02/998713104</t>
  </si>
  <si>
    <t>721</t>
  </si>
  <si>
    <t>Zdravotechnika - vnitřní kanalizace</t>
  </si>
  <si>
    <t>721210824</t>
  </si>
  <si>
    <t>Demontáž kanalizačního příslušenství střešních vtoků DN 150</t>
  </si>
  <si>
    <t>43059096</t>
  </si>
  <si>
    <t>https://podminky.urs.cz/item/CS_URS_2022_02/721210824</t>
  </si>
  <si>
    <t>721233114</t>
  </si>
  <si>
    <t>Střešní vtoky (vpusti) polypropylenové (PP) pro ploché střechy s odtokem svislým DN 160</t>
  </si>
  <si>
    <t>-1652433869</t>
  </si>
  <si>
    <t>https://podminky.urs.cz/item/CS_URS_2022_02/721233114</t>
  </si>
  <si>
    <t>K149</t>
  </si>
  <si>
    <t>Demontáž ventilačních hlavic</t>
  </si>
  <si>
    <t>206828136</t>
  </si>
  <si>
    <t>K150</t>
  </si>
  <si>
    <t>D+M hlavice ventilační DN 110</t>
  </si>
  <si>
    <t>1427621128</t>
  </si>
  <si>
    <t>998721104</t>
  </si>
  <si>
    <t>Přesun hmot pro vnitřní kanalizace stanovený z hmotnosti přesunovaného materiálu vodorovná dopravní vzdálenost do 50 m v objektech výšky přes 24 do 36 m</t>
  </si>
  <si>
    <t>-369209804</t>
  </si>
  <si>
    <t>https://podminky.urs.cz/item/CS_URS_2022_02/998721104</t>
  </si>
  <si>
    <t>762</t>
  </si>
  <si>
    <t>Konstrukce tesařské</t>
  </si>
  <si>
    <t>K148</t>
  </si>
  <si>
    <t>D+M konstrukční vrstva z desek OSB tl 22 mm ve spádu vč. spojovacích prvků a podkladních hranolů</t>
  </si>
  <si>
    <t>-1670208537</t>
  </si>
  <si>
    <t>998762104</t>
  </si>
  <si>
    <t>Přesun hmot pro konstrukce tesařské stanovený z hmotnosti přesunovaného materiálu vodorovná dopravní vzdálenost do 50 m v objektech výšky přes 24 do 36 m</t>
  </si>
  <si>
    <t>-944243876</t>
  </si>
  <si>
    <t>https://podminky.urs.cz/item/CS_URS_2022_02/998762104</t>
  </si>
  <si>
    <t>764001821</t>
  </si>
  <si>
    <t>Demontáž klempířských konstrukcí krytiny ze svitků nebo tabulí do suti</t>
  </si>
  <si>
    <t>-401239627</t>
  </si>
  <si>
    <t>https://podminky.urs.cz/item/CS_URS_2022_02/764001821</t>
  </si>
  <si>
    <t>764002841</t>
  </si>
  <si>
    <t>Demontáž klempířských konstrukcí oplechování horních ploch zdí a nadezdívek do suti</t>
  </si>
  <si>
    <t>1481005903</t>
  </si>
  <si>
    <t>https://podminky.urs.cz/item/CS_URS_2022_02/764002841</t>
  </si>
  <si>
    <t>764111641</t>
  </si>
  <si>
    <t>Krytina ze svitků, ze šablon nebo taškových tabulí z pozinkovaného plechu s povrchovou úpravou s úpravou u okapů, prostupů a výčnělků střechy rovné drážkováním ze svitků do rš 670 mm, sklon střechy do 30°</t>
  </si>
  <si>
    <t>-1812066474</t>
  </si>
  <si>
    <t>https://podminky.urs.cz/item/CS_URS_2022_02/764111641</t>
  </si>
  <si>
    <t>764215607</t>
  </si>
  <si>
    <t>Oplechování horních ploch zdí a nadezdívek (atik) z pozinkovaného plechu s povrchovou úpravou celoplošně lepené rš 670 mm</t>
  </si>
  <si>
    <t>836712464</t>
  </si>
  <si>
    <t>https://podminky.urs.cz/item/CS_URS_2022_02/764215607</t>
  </si>
  <si>
    <t>K151</t>
  </si>
  <si>
    <t>Demontáž poklopů vetilačních a instalačních šachet</t>
  </si>
  <si>
    <t>-988900271</t>
  </si>
  <si>
    <t>(30+27)</t>
  </si>
  <si>
    <t>K152</t>
  </si>
  <si>
    <t>D+M poklopů ventilačních a instalačních šachet</t>
  </si>
  <si>
    <t>-107439384</t>
  </si>
  <si>
    <t>591457625</t>
  </si>
  <si>
    <t>4 - Hromosvod</t>
  </si>
  <si>
    <t xml:space="preserve">    740 - Demontáže</t>
  </si>
  <si>
    <t xml:space="preserve">    741 - Hromosvod</t>
  </si>
  <si>
    <t xml:space="preserve">    742 - Uzemnění</t>
  </si>
  <si>
    <t>Demontáže</t>
  </si>
  <si>
    <t>K141</t>
  </si>
  <si>
    <t>Demontáž stávajícího hromosvodu</t>
  </si>
  <si>
    <t>1802112094</t>
  </si>
  <si>
    <t>741</t>
  </si>
  <si>
    <t>K091</t>
  </si>
  <si>
    <t>Vodič AlMgSi 8mm - vedení po střeše</t>
  </si>
  <si>
    <t>-577610240</t>
  </si>
  <si>
    <t>K092</t>
  </si>
  <si>
    <t>Vodič AlMgSi 8/11mm PVC vč. fixace - skryté svody</t>
  </si>
  <si>
    <t>1159854705</t>
  </si>
  <si>
    <t>K093</t>
  </si>
  <si>
    <t>Manžeta na odkap vody</t>
  </si>
  <si>
    <t>ks</t>
  </si>
  <si>
    <t>328395958</t>
  </si>
  <si>
    <t>K094</t>
  </si>
  <si>
    <t>Podpěra vedení na plochou střechu PV21 - fixace po 1,0m</t>
  </si>
  <si>
    <t>1855468072</t>
  </si>
  <si>
    <t>K095</t>
  </si>
  <si>
    <t>Podpěra vedení na stěnu nástavby PV17plast - fixace po 1,0m</t>
  </si>
  <si>
    <t>-1351313255</t>
  </si>
  <si>
    <t>K096</t>
  </si>
  <si>
    <t>Vrut do zateplení pod PV17 - ISODRILL vč. podložky</t>
  </si>
  <si>
    <t>-1576147744</t>
  </si>
  <si>
    <t>K097</t>
  </si>
  <si>
    <t>Svorka SS NEREZ - spoje</t>
  </si>
  <si>
    <t>-1270044475</t>
  </si>
  <si>
    <t>K098</t>
  </si>
  <si>
    <t>Svorka SUB NEREZ - dle počtu pospojení</t>
  </si>
  <si>
    <t>-114202293</t>
  </si>
  <si>
    <t>K099</t>
  </si>
  <si>
    <t>Svorka SK nerez</t>
  </si>
  <si>
    <t>225325514</t>
  </si>
  <si>
    <t>K100</t>
  </si>
  <si>
    <t>Svorka SJ k jímací tyči</t>
  </si>
  <si>
    <t>1401551969</t>
  </si>
  <si>
    <t>K101</t>
  </si>
  <si>
    <t>Svorka ST FeZn - dle průměru ant. stožárů</t>
  </si>
  <si>
    <t>1028318532</t>
  </si>
  <si>
    <t>K102</t>
  </si>
  <si>
    <t>Svorka SZ nerez</t>
  </si>
  <si>
    <t>326134994</t>
  </si>
  <si>
    <t>K103</t>
  </si>
  <si>
    <t>Jímací tyč AlMgSi 1,5m</t>
  </si>
  <si>
    <t>-2137125411</t>
  </si>
  <si>
    <t>K104</t>
  </si>
  <si>
    <t>Jímací tyč AlMgSi 2,0m</t>
  </si>
  <si>
    <t>-427715779</t>
  </si>
  <si>
    <t>K105</t>
  </si>
  <si>
    <t>Jímací tyč AlMgSi 3,0m</t>
  </si>
  <si>
    <t>1026295546</t>
  </si>
  <si>
    <t>K106</t>
  </si>
  <si>
    <t>Betonový podstavec vč. gumové podložky</t>
  </si>
  <si>
    <t>-1505254268</t>
  </si>
  <si>
    <t>K107</t>
  </si>
  <si>
    <t>Označovací štítek pro svod č.1-26</t>
  </si>
  <si>
    <t>1346347067</t>
  </si>
  <si>
    <t>K108</t>
  </si>
  <si>
    <t>Výstražná tabulka</t>
  </si>
  <si>
    <t>654022389</t>
  </si>
  <si>
    <t>K109</t>
  </si>
  <si>
    <t>Krabice pro SZ - homologovaná!!!</t>
  </si>
  <si>
    <t>-2044703229</t>
  </si>
  <si>
    <t>K110</t>
  </si>
  <si>
    <t>Trubka pro přechod vodiče země/krabice vč. fixace</t>
  </si>
  <si>
    <t>811481415</t>
  </si>
  <si>
    <t>K111</t>
  </si>
  <si>
    <t>Blíže nespecifikované položky</t>
  </si>
  <si>
    <t>-1463401732</t>
  </si>
  <si>
    <t>K112</t>
  </si>
  <si>
    <t>Montáž (svody realizovány z lešení - lešení v rámci stavby)</t>
  </si>
  <si>
    <t>472367110</t>
  </si>
  <si>
    <t>742</t>
  </si>
  <si>
    <t>Uzemnění</t>
  </si>
  <si>
    <t>K061</t>
  </si>
  <si>
    <t>Vodič FeZn 10mm</t>
  </si>
  <si>
    <t>1461930712</t>
  </si>
  <si>
    <t>K062</t>
  </si>
  <si>
    <t>Pásek FeZn 30/4mm</t>
  </si>
  <si>
    <t>1254326333</t>
  </si>
  <si>
    <t>K063</t>
  </si>
  <si>
    <t>Držák pásky DP</t>
  </si>
  <si>
    <t>2143934065</t>
  </si>
  <si>
    <t>K083</t>
  </si>
  <si>
    <t>Svorka SR02 pásek/pásek</t>
  </si>
  <si>
    <t>1770157409</t>
  </si>
  <si>
    <t>K084</t>
  </si>
  <si>
    <t>Svorka SR03 pásek/drát</t>
  </si>
  <si>
    <t>1623226519</t>
  </si>
  <si>
    <t>K085</t>
  </si>
  <si>
    <t>Svorka SUB nerez - připojení původního uzemnění</t>
  </si>
  <si>
    <t>-1544245777</t>
  </si>
  <si>
    <t>K086</t>
  </si>
  <si>
    <t>Antikorozní ochrana - asfaltový sprej</t>
  </si>
  <si>
    <t>1003357307</t>
  </si>
  <si>
    <t>K087</t>
  </si>
  <si>
    <t>-280190138</t>
  </si>
  <si>
    <t>K088</t>
  </si>
  <si>
    <t>Montáž (bez výkopových prací)</t>
  </si>
  <si>
    <t>-1915781450</t>
  </si>
  <si>
    <t>K089</t>
  </si>
  <si>
    <t>Revizní zpráva vč. výkresu skutečného provedení</t>
  </si>
  <si>
    <t>1522331482</t>
  </si>
  <si>
    <t>K090</t>
  </si>
  <si>
    <t>Doprava osob a materiálu na stavbu (Praha-Praha)</t>
  </si>
  <si>
    <t>1940114446</t>
  </si>
  <si>
    <t>VRN - Ostatní a vedlejší náklady</t>
  </si>
  <si>
    <t>VRN - Vedlejší rozpočtové náklady</t>
  </si>
  <si>
    <t>Vedlejší rozpočtové náklady</t>
  </si>
  <si>
    <t>K001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</si>
  <si>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</si>
  <si>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-419457155</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</si>
  <si>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</si>
  <si>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</si>
  <si>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-2093355659</t>
  </si>
  <si>
    <t>K003</t>
  </si>
  <si>
    <t>Provedení výtažných zkoušek, ověření soudržnosti podkladu a přídržnost lepící hmoty</t>
  </si>
  <si>
    <t>1624410401</t>
  </si>
  <si>
    <t>K004</t>
  </si>
  <si>
    <t>Prohlídka, posouzení a návrhy řešení statika</t>
  </si>
  <si>
    <t>-1959186072</t>
  </si>
  <si>
    <t>K006</t>
  </si>
  <si>
    <t>Ochrana zeleně a kontrukcí kolem objektu</t>
  </si>
  <si>
    <t>-972366741</t>
  </si>
  <si>
    <t>Vypracování výrobní dokumentace zábradlí</t>
  </si>
  <si>
    <t>2084835578</t>
  </si>
  <si>
    <t>Koordinační činnost</t>
  </si>
  <si>
    <t>1405555232</t>
  </si>
  <si>
    <t>Fotodokumentace průběhu stavby</t>
  </si>
  <si>
    <t>-1177377153</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</si>
  <si>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</si>
  <si>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-1061663412</t>
  </si>
  <si>
    <t>Dokumentace skutečného provedení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</si>
  <si>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-1308580425</t>
  </si>
  <si>
    <t>Vzorkování
Definitivní barevné řešení bude určeno po odvzorkování vytypovaných odstínů barev na místě (vzorek min.
1x1 m). Dodavatel předloží vzorky barev k odsouhlasení architektovi a investorovi.</t>
  </si>
  <si>
    <t>1327391244</t>
  </si>
  <si>
    <t>x4252</t>
  </si>
  <si>
    <t>Provedení opatření pro ochranu rorýse obecného</t>
  </si>
  <si>
    <t>-695551606</t>
  </si>
  <si>
    <t>x7855</t>
  </si>
  <si>
    <t>Návrh kotvení</t>
  </si>
  <si>
    <t>889927797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</si>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</sst>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lef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121" TargetMode="External" /><Relationship Id="rId2" Type="http://schemas.openxmlformats.org/officeDocument/2006/relationships/hyperlink" Target="https://podminky.urs.cz/item/CS_URS_2022_02/113107343" TargetMode="External" /><Relationship Id="rId3" Type="http://schemas.openxmlformats.org/officeDocument/2006/relationships/hyperlink" Target="https://podminky.urs.cz/item/CS_URS_2022_02/132251104"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4151101" TargetMode="External" /><Relationship Id="rId9" Type="http://schemas.openxmlformats.org/officeDocument/2006/relationships/hyperlink" Target="https://podminky.urs.cz/item/CS_URS_2022_02/311272031" TargetMode="External" /><Relationship Id="rId10" Type="http://schemas.openxmlformats.org/officeDocument/2006/relationships/hyperlink" Target="https://podminky.urs.cz/item/CS_URS_2022_02/919726123" TargetMode="External" /><Relationship Id="rId11" Type="http://schemas.openxmlformats.org/officeDocument/2006/relationships/hyperlink" Target="https://podminky.urs.cz/item/CS_URS_2022_02/564841111" TargetMode="External" /><Relationship Id="rId12" Type="http://schemas.openxmlformats.org/officeDocument/2006/relationships/hyperlink" Target="https://podminky.urs.cz/item/CS_URS_2022_02/637211122" TargetMode="External" /><Relationship Id="rId13" Type="http://schemas.openxmlformats.org/officeDocument/2006/relationships/hyperlink" Target="https://podminky.urs.cz/item/CS_URS_2022_02/637311131" TargetMode="External" /><Relationship Id="rId14" Type="http://schemas.openxmlformats.org/officeDocument/2006/relationships/hyperlink" Target="https://podminky.urs.cz/item/CS_URS_2022_02/916131213" TargetMode="External" /><Relationship Id="rId15" Type="http://schemas.openxmlformats.org/officeDocument/2006/relationships/hyperlink" Target="https://podminky.urs.cz/item/CS_URS_2022_02/61213112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11131" TargetMode="External" /><Relationship Id="rId18" Type="http://schemas.openxmlformats.org/officeDocument/2006/relationships/hyperlink" Target="https://podminky.urs.cz/item/CS_URS_2022_02/612325302" TargetMode="External" /><Relationship Id="rId19" Type="http://schemas.openxmlformats.org/officeDocument/2006/relationships/hyperlink" Target="https://podminky.urs.cz/item/CS_URS_2022_02/619991001" TargetMode="External" /><Relationship Id="rId20" Type="http://schemas.openxmlformats.org/officeDocument/2006/relationships/hyperlink" Target="https://podminky.urs.cz/item/CS_URS_2022_02/622143003" TargetMode="External" /><Relationship Id="rId21" Type="http://schemas.openxmlformats.org/officeDocument/2006/relationships/hyperlink" Target="https://podminky.urs.cz/item/CS_URS_2022_02/622143004" TargetMode="External" /><Relationship Id="rId22" Type="http://schemas.openxmlformats.org/officeDocument/2006/relationships/hyperlink" Target="https://podminky.urs.cz/item/CS_URS_2022_02/629991011" TargetMode="External" /><Relationship Id="rId23" Type="http://schemas.openxmlformats.org/officeDocument/2006/relationships/hyperlink" Target="https://podminky.urs.cz/item/CS_URS_2022_02/619991011" TargetMode="External" /><Relationship Id="rId24" Type="http://schemas.openxmlformats.org/officeDocument/2006/relationships/hyperlink" Target="https://podminky.urs.cz/item/CS_URS_2022_02/629995101" TargetMode="External" /><Relationship Id="rId25" Type="http://schemas.openxmlformats.org/officeDocument/2006/relationships/hyperlink" Target="https://podminky.urs.cz/item/CS_URS_2022_02/621325102" TargetMode="External" /><Relationship Id="rId26" Type="http://schemas.openxmlformats.org/officeDocument/2006/relationships/hyperlink" Target="https://podminky.urs.cz/item/CS_URS_2022_02/621131121" TargetMode="External" /><Relationship Id="rId27" Type="http://schemas.openxmlformats.org/officeDocument/2006/relationships/hyperlink" Target="https://podminky.urs.cz/item/CS_URS_2022_02/621221011" TargetMode="External" /><Relationship Id="rId28" Type="http://schemas.openxmlformats.org/officeDocument/2006/relationships/hyperlink" Target="https://podminky.urs.cz/item/CS_URS_2022_02/621251105" TargetMode="External" /><Relationship Id="rId29" Type="http://schemas.openxmlformats.org/officeDocument/2006/relationships/hyperlink" Target="https://podminky.urs.cz/item/CS_URS_2022_02/621151001" TargetMode="External" /><Relationship Id="rId30" Type="http://schemas.openxmlformats.org/officeDocument/2006/relationships/hyperlink" Target="https://podminky.urs.cz/item/CS_URS_2022_02/621531012" TargetMode="External" /><Relationship Id="rId31" Type="http://schemas.openxmlformats.org/officeDocument/2006/relationships/hyperlink" Target="https://podminky.urs.cz/item/CS_URS_2022_02/622325102" TargetMode="External" /><Relationship Id="rId32" Type="http://schemas.openxmlformats.org/officeDocument/2006/relationships/hyperlink" Target="https://podminky.urs.cz/item/CS_URS_2022_02/622131121" TargetMode="External" /><Relationship Id="rId33" Type="http://schemas.openxmlformats.org/officeDocument/2006/relationships/hyperlink" Target="https://podminky.urs.cz/item/CS_URS_2022_02/622211021" TargetMode="External" /><Relationship Id="rId34" Type="http://schemas.openxmlformats.org/officeDocument/2006/relationships/hyperlink" Target="https://podminky.urs.cz/item/CS_URS_2022_02/622251101" TargetMode="External" /><Relationship Id="rId35" Type="http://schemas.openxmlformats.org/officeDocument/2006/relationships/hyperlink" Target="https://podminky.urs.cz/item/CS_URS_2022_02/622221011" TargetMode="External" /><Relationship Id="rId36" Type="http://schemas.openxmlformats.org/officeDocument/2006/relationships/hyperlink" Target="https://podminky.urs.cz/item/CS_URS_2022_02/622221041" TargetMode="External" /><Relationship Id="rId37" Type="http://schemas.openxmlformats.org/officeDocument/2006/relationships/hyperlink" Target="https://podminky.urs.cz/item/CS_URS_2022_02/622251105" TargetMode="External" /><Relationship Id="rId38" Type="http://schemas.openxmlformats.org/officeDocument/2006/relationships/hyperlink" Target="https://podminky.urs.cz/item/CS_URS_2022_02/622212001" TargetMode="External" /><Relationship Id="rId39" Type="http://schemas.openxmlformats.org/officeDocument/2006/relationships/hyperlink" Target="https://podminky.urs.cz/item/CS_URS_2022_02/622151001" TargetMode="External" /><Relationship Id="rId40" Type="http://schemas.openxmlformats.org/officeDocument/2006/relationships/hyperlink" Target="https://podminky.urs.cz/item/CS_URS_2022_02/622531012" TargetMode="External" /><Relationship Id="rId41" Type="http://schemas.openxmlformats.org/officeDocument/2006/relationships/hyperlink" Target="https://podminky.urs.cz/item/CS_URS_2022_02/622151021" TargetMode="External" /><Relationship Id="rId42" Type="http://schemas.openxmlformats.org/officeDocument/2006/relationships/hyperlink" Target="https://podminky.urs.cz/item/CS_URS_2022_02/622511112" TargetMode="External" /><Relationship Id="rId43" Type="http://schemas.openxmlformats.org/officeDocument/2006/relationships/hyperlink" Target="https://podminky.urs.cz/item/CS_URS_2022_02/622252001" TargetMode="External" /><Relationship Id="rId44" Type="http://schemas.openxmlformats.org/officeDocument/2006/relationships/hyperlink" Target="https://podminky.urs.cz/item/CS_URS_2022_02/622252002" TargetMode="External" /><Relationship Id="rId45" Type="http://schemas.openxmlformats.org/officeDocument/2006/relationships/hyperlink" Target="https://podminky.urs.cz/item/CS_URS_2022_02/622143003" TargetMode="External" /><Relationship Id="rId46" Type="http://schemas.openxmlformats.org/officeDocument/2006/relationships/hyperlink" Target="https://podminky.urs.cz/item/CS_URS_2022_02/622143003" TargetMode="External" /><Relationship Id="rId47" Type="http://schemas.openxmlformats.org/officeDocument/2006/relationships/hyperlink" Target="https://podminky.urs.cz/item/CS_URS_2022_02/622143004" TargetMode="External" /><Relationship Id="rId48" Type="http://schemas.openxmlformats.org/officeDocument/2006/relationships/hyperlink" Target="https://podminky.urs.cz/item/CS_URS_2022_02/629991011" TargetMode="External" /><Relationship Id="rId49" Type="http://schemas.openxmlformats.org/officeDocument/2006/relationships/hyperlink" Target="https://podminky.urs.cz/item/CS_URS_2022_02/631311125" TargetMode="External" /><Relationship Id="rId50" Type="http://schemas.openxmlformats.org/officeDocument/2006/relationships/hyperlink" Target="https://podminky.urs.cz/item/CS_URS_2022_02/631319012" TargetMode="External" /><Relationship Id="rId51" Type="http://schemas.openxmlformats.org/officeDocument/2006/relationships/hyperlink" Target="https://podminky.urs.cz/item/CS_URS_2022_02/631319173" TargetMode="External" /><Relationship Id="rId52" Type="http://schemas.openxmlformats.org/officeDocument/2006/relationships/hyperlink" Target="https://podminky.urs.cz/item/CS_URS_2022_02/631362021" TargetMode="External" /><Relationship Id="rId53" Type="http://schemas.openxmlformats.org/officeDocument/2006/relationships/hyperlink" Target="https://podminky.urs.cz/item/CS_URS_2022_02/634112112" TargetMode="External" /><Relationship Id="rId54" Type="http://schemas.openxmlformats.org/officeDocument/2006/relationships/hyperlink" Target="https://podminky.urs.cz/item/CS_URS_2022_02/631351101" TargetMode="External" /><Relationship Id="rId55" Type="http://schemas.openxmlformats.org/officeDocument/2006/relationships/hyperlink" Target="https://podminky.urs.cz/item/CS_URS_2022_02/631351102" TargetMode="External" /><Relationship Id="rId56" Type="http://schemas.openxmlformats.org/officeDocument/2006/relationships/hyperlink" Target="https://podminky.urs.cz/item/CS_URS_2022_02/941211113" TargetMode="External" /><Relationship Id="rId57" Type="http://schemas.openxmlformats.org/officeDocument/2006/relationships/hyperlink" Target="https://podminky.urs.cz/item/CS_URS_2022_02/941211213" TargetMode="External" /><Relationship Id="rId58" Type="http://schemas.openxmlformats.org/officeDocument/2006/relationships/hyperlink" Target="https://podminky.urs.cz/item/CS_URS_2022_02/941211813" TargetMode="External" /><Relationship Id="rId59" Type="http://schemas.openxmlformats.org/officeDocument/2006/relationships/hyperlink" Target="https://podminky.urs.cz/item/CS_URS_2022_02/944511111" TargetMode="External" /><Relationship Id="rId60" Type="http://schemas.openxmlformats.org/officeDocument/2006/relationships/hyperlink" Target="https://podminky.urs.cz/item/CS_URS_2022_02/944511211" TargetMode="External" /><Relationship Id="rId61" Type="http://schemas.openxmlformats.org/officeDocument/2006/relationships/hyperlink" Target="https://podminky.urs.cz/item/CS_URS_2022_02/944511811" TargetMode="External" /><Relationship Id="rId62" Type="http://schemas.openxmlformats.org/officeDocument/2006/relationships/hyperlink" Target="https://podminky.urs.cz/item/CS_URS_2023_02/944711112" TargetMode="External" /><Relationship Id="rId63" Type="http://schemas.openxmlformats.org/officeDocument/2006/relationships/hyperlink" Target="https://podminky.urs.cz/item/CS_URS_2023_02/944711212" TargetMode="External" /><Relationship Id="rId64" Type="http://schemas.openxmlformats.org/officeDocument/2006/relationships/hyperlink" Target="https://podminky.urs.cz/item/CS_URS_2023_02/944711812" TargetMode="External" /><Relationship Id="rId65" Type="http://schemas.openxmlformats.org/officeDocument/2006/relationships/hyperlink" Target="https://podminky.urs.cz/item/CS_URS_2023_02/993111111" TargetMode="External" /><Relationship Id="rId66" Type="http://schemas.openxmlformats.org/officeDocument/2006/relationships/hyperlink" Target="https://podminky.urs.cz/item/CS_URS_2023_02/993111119" TargetMode="External" /><Relationship Id="rId67" Type="http://schemas.openxmlformats.org/officeDocument/2006/relationships/hyperlink" Target="https://podminky.urs.cz/item/CS_URS_2022_02/952901111" TargetMode="External" /><Relationship Id="rId68" Type="http://schemas.openxmlformats.org/officeDocument/2006/relationships/hyperlink" Target="https://podminky.urs.cz/item/CS_URS_2022_02/919735113" TargetMode="External" /><Relationship Id="rId69" Type="http://schemas.openxmlformats.org/officeDocument/2006/relationships/hyperlink" Target="https://podminky.urs.cz/item/CS_URS_2022_02/965042141" TargetMode="External" /><Relationship Id="rId70" Type="http://schemas.openxmlformats.org/officeDocument/2006/relationships/hyperlink" Target="https://podminky.urs.cz/item/CS_URS_2022_02/965049111" TargetMode="External" /><Relationship Id="rId71" Type="http://schemas.openxmlformats.org/officeDocument/2006/relationships/hyperlink" Target="https://podminky.urs.cz/item/CS_URS_2022_02/978015331" TargetMode="External" /><Relationship Id="rId72" Type="http://schemas.openxmlformats.org/officeDocument/2006/relationships/hyperlink" Target="https://podminky.urs.cz/item/CS_URS_2022_02/968072456" TargetMode="External" /><Relationship Id="rId73" Type="http://schemas.openxmlformats.org/officeDocument/2006/relationships/hyperlink" Target="https://podminky.urs.cz/item/CS_URS_2022_02/968082022" TargetMode="External" /><Relationship Id="rId74" Type="http://schemas.openxmlformats.org/officeDocument/2006/relationships/hyperlink" Target="https://podminky.urs.cz/item/CS_URS_2022_02/968082015" TargetMode="External" /><Relationship Id="rId75" Type="http://schemas.openxmlformats.org/officeDocument/2006/relationships/hyperlink" Target="https://podminky.urs.cz/item/CS_URS_2022_02/968082016" TargetMode="External" /><Relationship Id="rId76" Type="http://schemas.openxmlformats.org/officeDocument/2006/relationships/hyperlink" Target="https://podminky.urs.cz/item/CS_URS_2022_02/968082017" TargetMode="External" /><Relationship Id="rId77" Type="http://schemas.openxmlformats.org/officeDocument/2006/relationships/hyperlink" Target="https://podminky.urs.cz/item/CS_URS_2022_02/997013160" TargetMode="External" /><Relationship Id="rId78" Type="http://schemas.openxmlformats.org/officeDocument/2006/relationships/hyperlink" Target="https://podminky.urs.cz/item/CS_URS_2022_02/997013501" TargetMode="External" /><Relationship Id="rId79" Type="http://schemas.openxmlformats.org/officeDocument/2006/relationships/hyperlink" Target="https://podminky.urs.cz/item/CS_URS_2022_02/997013509" TargetMode="External" /><Relationship Id="rId80" Type="http://schemas.openxmlformats.org/officeDocument/2006/relationships/hyperlink" Target="https://podminky.urs.cz/item/CS_URS_2022_02/997013631" TargetMode="External" /><Relationship Id="rId81" Type="http://schemas.openxmlformats.org/officeDocument/2006/relationships/hyperlink" Target="https://podminky.urs.cz/item/CS_URS_2022_02/998017004" TargetMode="External" /><Relationship Id="rId82" Type="http://schemas.openxmlformats.org/officeDocument/2006/relationships/hyperlink" Target="https://podminky.urs.cz/item/CS_URS_2022_02/711161215" TargetMode="External" /><Relationship Id="rId83" Type="http://schemas.openxmlformats.org/officeDocument/2006/relationships/hyperlink" Target="https://podminky.urs.cz/item/CS_URS_2022_02/711161384" TargetMode="External" /><Relationship Id="rId84" Type="http://schemas.openxmlformats.org/officeDocument/2006/relationships/hyperlink" Target="https://podminky.urs.cz/item/CS_URS_2022_02/998711203" TargetMode="External" /><Relationship Id="rId85" Type="http://schemas.openxmlformats.org/officeDocument/2006/relationships/hyperlink" Target="https://podminky.urs.cz/item/CS_URS_2022_02/713121111" TargetMode="External" /><Relationship Id="rId86" Type="http://schemas.openxmlformats.org/officeDocument/2006/relationships/hyperlink" Target="https://podminky.urs.cz/item/CS_URS_2022_02/713131143" TargetMode="External" /><Relationship Id="rId87" Type="http://schemas.openxmlformats.org/officeDocument/2006/relationships/hyperlink" Target="https://podminky.urs.cz/item/CS_URS_2022_02/998713204" TargetMode="External" /><Relationship Id="rId88" Type="http://schemas.openxmlformats.org/officeDocument/2006/relationships/hyperlink" Target="https://podminky.urs.cz/item/CS_URS_2022_02/764002851" TargetMode="External" /><Relationship Id="rId89" Type="http://schemas.openxmlformats.org/officeDocument/2006/relationships/hyperlink" Target="https://podminky.urs.cz/item/CS_URS_2022_02/764004801" TargetMode="External" /><Relationship Id="rId90" Type="http://schemas.openxmlformats.org/officeDocument/2006/relationships/hyperlink" Target="https://podminky.urs.cz/item/CS_URS_2022_02/764004861" TargetMode="External" /><Relationship Id="rId91" Type="http://schemas.openxmlformats.org/officeDocument/2006/relationships/hyperlink" Target="https://podminky.urs.cz/item/CS_URS_2022_02/764216644" TargetMode="External" /><Relationship Id="rId92" Type="http://schemas.openxmlformats.org/officeDocument/2006/relationships/hyperlink" Target="https://podminky.urs.cz/item/CS_URS_2022_02/764511602" TargetMode="External" /><Relationship Id="rId93" Type="http://schemas.openxmlformats.org/officeDocument/2006/relationships/hyperlink" Target="https://podminky.urs.cz/item/CS_URS_2022_02/764511642" TargetMode="External" /><Relationship Id="rId94" Type="http://schemas.openxmlformats.org/officeDocument/2006/relationships/hyperlink" Target="https://podminky.urs.cz/item/CS_URS_2022_02/764518622" TargetMode="External" /><Relationship Id="rId95" Type="http://schemas.openxmlformats.org/officeDocument/2006/relationships/hyperlink" Target="https://podminky.urs.cz/item/CS_URS_2022_02/998764104" TargetMode="External" /><Relationship Id="rId96" Type="http://schemas.openxmlformats.org/officeDocument/2006/relationships/hyperlink" Target="https://podminky.urs.cz/item/CS_URS_2022_02/998766204" TargetMode="External" /><Relationship Id="rId97" Type="http://schemas.openxmlformats.org/officeDocument/2006/relationships/hyperlink" Target="https://podminky.urs.cz/item/CS_URS_2022_02/767161814" TargetMode="External" /><Relationship Id="rId98" Type="http://schemas.openxmlformats.org/officeDocument/2006/relationships/hyperlink" Target="https://podminky.urs.cz/item/CS_URS_2022_02/998767204" TargetMode="External" /><Relationship Id="rId99" Type="http://schemas.openxmlformats.org/officeDocument/2006/relationships/hyperlink" Target="https://podminky.urs.cz/item/CS_URS_2022_02/771571810" TargetMode="External" /><Relationship Id="rId100" Type="http://schemas.openxmlformats.org/officeDocument/2006/relationships/hyperlink" Target="https://podminky.urs.cz/item/CS_URS_2022_02/771471810" TargetMode="External" /><Relationship Id="rId101" Type="http://schemas.openxmlformats.org/officeDocument/2006/relationships/hyperlink" Target="https://podminky.urs.cz/item/CS_URS_2022_02/771111011" TargetMode="External" /><Relationship Id="rId102" Type="http://schemas.openxmlformats.org/officeDocument/2006/relationships/hyperlink" Target="https://podminky.urs.cz/item/CS_URS_2022_02/771121011" TargetMode="External" /><Relationship Id="rId103" Type="http://schemas.openxmlformats.org/officeDocument/2006/relationships/hyperlink" Target="https://podminky.urs.cz/item/CS_URS_2022_02/771474113" TargetMode="External" /><Relationship Id="rId104" Type="http://schemas.openxmlformats.org/officeDocument/2006/relationships/hyperlink" Target="https://podminky.urs.cz/item/CS_URS_2022_02/771591115" TargetMode="External" /><Relationship Id="rId105" Type="http://schemas.openxmlformats.org/officeDocument/2006/relationships/hyperlink" Target="https://podminky.urs.cz/item/CS_URS_2022_02/781494511" TargetMode="External" /><Relationship Id="rId106" Type="http://schemas.openxmlformats.org/officeDocument/2006/relationships/hyperlink" Target="https://podminky.urs.cz/item/CS_URS_2022_02/771591112" TargetMode="External" /><Relationship Id="rId107" Type="http://schemas.openxmlformats.org/officeDocument/2006/relationships/hyperlink" Target="https://podminky.urs.cz/item/CS_URS_2022_02/771591241" TargetMode="External" /><Relationship Id="rId108" Type="http://schemas.openxmlformats.org/officeDocument/2006/relationships/hyperlink" Target="https://podminky.urs.cz/item/CS_URS_2022_02/771591264" TargetMode="External" /><Relationship Id="rId109" Type="http://schemas.openxmlformats.org/officeDocument/2006/relationships/hyperlink" Target="https://podminky.urs.cz/item/CS_URS_2022_02/771574112" TargetMode="External" /><Relationship Id="rId110" Type="http://schemas.openxmlformats.org/officeDocument/2006/relationships/hyperlink" Target="https://podminky.urs.cz/item/CS_URS_2022_02/771592011" TargetMode="External" /><Relationship Id="rId111" Type="http://schemas.openxmlformats.org/officeDocument/2006/relationships/hyperlink" Target="https://podminky.urs.cz/item/CS_URS_2022_02/998771104" TargetMode="External" /><Relationship Id="rId112" Type="http://schemas.openxmlformats.org/officeDocument/2006/relationships/hyperlink" Target="https://podminky.urs.cz/item/CS_URS_2022_02/784181101" TargetMode="External" /><Relationship Id="rId113" Type="http://schemas.openxmlformats.org/officeDocument/2006/relationships/hyperlink" Target="https://podminky.urs.cz/item/CS_URS_2022_02/784211101" TargetMode="External" /><Relationship Id="rId1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65082941" TargetMode="External" /><Relationship Id="rId2" Type="http://schemas.openxmlformats.org/officeDocument/2006/relationships/hyperlink" Target="https://podminky.urs.cz/item/CS_URS_2022_02/997013160"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631" TargetMode="External" /><Relationship Id="rId6" Type="http://schemas.openxmlformats.org/officeDocument/2006/relationships/hyperlink" Target="https://podminky.urs.cz/item/CS_URS_2022_02/712340833" TargetMode="External" /><Relationship Id="rId7" Type="http://schemas.openxmlformats.org/officeDocument/2006/relationships/hyperlink" Target="https://podminky.urs.cz/item/CS_URS_2022_02/712341559" TargetMode="External" /><Relationship Id="rId8" Type="http://schemas.openxmlformats.org/officeDocument/2006/relationships/hyperlink" Target="https://podminky.urs.cz/item/CS_URS_2022_02/712341659" TargetMode="External" /><Relationship Id="rId9" Type="http://schemas.openxmlformats.org/officeDocument/2006/relationships/hyperlink" Target="https://podminky.urs.cz/item/CS_URS_2022_02/712363823" TargetMode="External" /><Relationship Id="rId10" Type="http://schemas.openxmlformats.org/officeDocument/2006/relationships/hyperlink" Target="https://podminky.urs.cz/item/CS_URS_2022_02/998712104" TargetMode="External" /><Relationship Id="rId11" Type="http://schemas.openxmlformats.org/officeDocument/2006/relationships/hyperlink" Target="https://podminky.urs.cz/item/CS_URS_2022_02/713140843" TargetMode="External" /><Relationship Id="rId12" Type="http://schemas.openxmlformats.org/officeDocument/2006/relationships/hyperlink" Target="https://podminky.urs.cz/item/CS_URS_2022_02/713141212" TargetMode="External" /><Relationship Id="rId13" Type="http://schemas.openxmlformats.org/officeDocument/2006/relationships/hyperlink" Target="https://podminky.urs.cz/item/CS_URS_2022_02/713141135" TargetMode="External" /><Relationship Id="rId14" Type="http://schemas.openxmlformats.org/officeDocument/2006/relationships/hyperlink" Target="https://podminky.urs.cz/item/CS_URS_2022_02/713141263" TargetMode="External" /><Relationship Id="rId15" Type="http://schemas.openxmlformats.org/officeDocument/2006/relationships/hyperlink" Target="https://podminky.urs.cz/item/CS_URS_2022_02/713141335" TargetMode="External" /><Relationship Id="rId16" Type="http://schemas.openxmlformats.org/officeDocument/2006/relationships/hyperlink" Target="https://podminky.urs.cz/item/CS_URS_2022_02/713141391" TargetMode="External" /><Relationship Id="rId17" Type="http://schemas.openxmlformats.org/officeDocument/2006/relationships/hyperlink" Target="https://podminky.urs.cz/item/CS_URS_2022_02/713141391" TargetMode="External" /><Relationship Id="rId18" Type="http://schemas.openxmlformats.org/officeDocument/2006/relationships/hyperlink" Target="https://podminky.urs.cz/item/CS_URS_2022_02/998713104" TargetMode="External" /><Relationship Id="rId19" Type="http://schemas.openxmlformats.org/officeDocument/2006/relationships/hyperlink" Target="https://podminky.urs.cz/item/CS_URS_2022_02/721210824" TargetMode="External" /><Relationship Id="rId20" Type="http://schemas.openxmlformats.org/officeDocument/2006/relationships/hyperlink" Target="https://podminky.urs.cz/item/CS_URS_2022_02/721233114" TargetMode="External" /><Relationship Id="rId21" Type="http://schemas.openxmlformats.org/officeDocument/2006/relationships/hyperlink" Target="https://podminky.urs.cz/item/CS_URS_2022_02/998721104" TargetMode="External" /><Relationship Id="rId22" Type="http://schemas.openxmlformats.org/officeDocument/2006/relationships/hyperlink" Target="https://podminky.urs.cz/item/CS_URS_2022_02/998762104" TargetMode="External" /><Relationship Id="rId23" Type="http://schemas.openxmlformats.org/officeDocument/2006/relationships/hyperlink" Target="https://podminky.urs.cz/item/CS_URS_2022_02/764001821" TargetMode="External" /><Relationship Id="rId24" Type="http://schemas.openxmlformats.org/officeDocument/2006/relationships/hyperlink" Target="https://podminky.urs.cz/item/CS_URS_2022_02/764002841" TargetMode="External" /><Relationship Id="rId25" Type="http://schemas.openxmlformats.org/officeDocument/2006/relationships/hyperlink" Target="https://podminky.urs.cz/item/CS_URS_2022_02/764111641" TargetMode="External" /><Relationship Id="rId26" Type="http://schemas.openxmlformats.org/officeDocument/2006/relationships/hyperlink" Target="https://podminky.urs.cz/item/CS_URS_2022_02/764215607" TargetMode="External" /><Relationship Id="rId27" Type="http://schemas.openxmlformats.org/officeDocument/2006/relationships/hyperlink" Target="https://podminky.urs.cz/item/CS_URS_2022_02/998764104" TargetMode="External" /><Relationship Id="rId2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8" t="s">
        <v>6</v>
      </c>
      <c r="AS2" s="303"/>
      <c r="AT2" s="303"/>
      <c r="AU2" s="303"/>
      <c r="AV2" s="303"/>
      <c r="AW2" s="303"/>
      <c r="AX2" s="303"/>
      <c r="AY2" s="303"/>
      <c r="AZ2" s="303"/>
      <c r="BA2" s="303"/>
      <c r="BB2" s="303"/>
      <c r="BC2" s="303"/>
      <c r="BD2" s="303"/>
      <c r="BE2" s="303"/>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02" t="s">
        <v>15</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R5" s="21"/>
      <c r="BE5" s="299" t="s">
        <v>16</v>
      </c>
      <c r="BS5" s="18" t="s">
        <v>7</v>
      </c>
    </row>
    <row r="6" spans="2:71" s="1" customFormat="1" ht="36.95" customHeight="1">
      <c r="B6" s="21"/>
      <c r="D6" s="27" t="s">
        <v>17</v>
      </c>
      <c r="K6" s="304" t="s">
        <v>18</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R6" s="21"/>
      <c r="BE6" s="300"/>
      <c r="BS6" s="18" t="s">
        <v>7</v>
      </c>
    </row>
    <row r="7" spans="2:71" s="1" customFormat="1" ht="12" customHeight="1">
      <c r="B7" s="21"/>
      <c r="D7" s="28" t="s">
        <v>19</v>
      </c>
      <c r="K7" s="26" t="s">
        <v>3</v>
      </c>
      <c r="AK7" s="28" t="s">
        <v>20</v>
      </c>
      <c r="AN7" s="26" t="s">
        <v>3</v>
      </c>
      <c r="AR7" s="21"/>
      <c r="BE7" s="300"/>
      <c r="BS7" s="18" t="s">
        <v>7</v>
      </c>
    </row>
    <row r="8" spans="2:71" s="1" customFormat="1" ht="12" customHeight="1">
      <c r="B8" s="21"/>
      <c r="D8" s="28" t="s">
        <v>21</v>
      </c>
      <c r="K8" s="26" t="s">
        <v>22</v>
      </c>
      <c r="AK8" s="28" t="s">
        <v>23</v>
      </c>
      <c r="AN8" s="29" t="s">
        <v>24</v>
      </c>
      <c r="AR8" s="21"/>
      <c r="BE8" s="300"/>
      <c r="BS8" s="18" t="s">
        <v>7</v>
      </c>
    </row>
    <row r="9" spans="2:71" s="1" customFormat="1" ht="14.45" customHeight="1">
      <c r="B9" s="21"/>
      <c r="AR9" s="21"/>
      <c r="BE9" s="300"/>
      <c r="BS9" s="18" t="s">
        <v>7</v>
      </c>
    </row>
    <row r="10" spans="2:71" s="1" customFormat="1" ht="12" customHeight="1">
      <c r="B10" s="21"/>
      <c r="D10" s="28" t="s">
        <v>25</v>
      </c>
      <c r="AK10" s="28" t="s">
        <v>26</v>
      </c>
      <c r="AN10" s="26" t="s">
        <v>3</v>
      </c>
      <c r="AR10" s="21"/>
      <c r="BE10" s="300"/>
      <c r="BS10" s="18" t="s">
        <v>7</v>
      </c>
    </row>
    <row r="11" spans="2:71" s="1" customFormat="1" ht="18.4" customHeight="1">
      <c r="B11" s="21"/>
      <c r="E11" s="26" t="s">
        <v>27</v>
      </c>
      <c r="AK11" s="28" t="s">
        <v>28</v>
      </c>
      <c r="AN11" s="26" t="s">
        <v>3</v>
      </c>
      <c r="AR11" s="21"/>
      <c r="BE11" s="300"/>
      <c r="BS11" s="18" t="s">
        <v>7</v>
      </c>
    </row>
    <row r="12" spans="2:71" s="1" customFormat="1" ht="6.95" customHeight="1">
      <c r="B12" s="21"/>
      <c r="AR12" s="21"/>
      <c r="BE12" s="300"/>
      <c r="BS12" s="18" t="s">
        <v>7</v>
      </c>
    </row>
    <row r="13" spans="2:71" s="1" customFormat="1" ht="12" customHeight="1">
      <c r="B13" s="21"/>
      <c r="D13" s="28" t="s">
        <v>29</v>
      </c>
      <c r="AK13" s="28" t="s">
        <v>26</v>
      </c>
      <c r="AN13" s="30" t="s">
        <v>30</v>
      </c>
      <c r="AR13" s="21"/>
      <c r="BE13" s="300"/>
      <c r="BS13" s="18" t="s">
        <v>7</v>
      </c>
    </row>
    <row r="14" spans="2:71" ht="12.75">
      <c r="B14" s="21"/>
      <c r="E14" s="305" t="s">
        <v>30</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28" t="s">
        <v>28</v>
      </c>
      <c r="AN14" s="30" t="s">
        <v>30</v>
      </c>
      <c r="AR14" s="21"/>
      <c r="BE14" s="300"/>
      <c r="BS14" s="18" t="s">
        <v>7</v>
      </c>
    </row>
    <row r="15" spans="2:71" s="1" customFormat="1" ht="6.95" customHeight="1">
      <c r="B15" s="21"/>
      <c r="AR15" s="21"/>
      <c r="BE15" s="300"/>
      <c r="BS15" s="18" t="s">
        <v>4</v>
      </c>
    </row>
    <row r="16" spans="2:71" s="1" customFormat="1" ht="12" customHeight="1">
      <c r="B16" s="21"/>
      <c r="D16" s="28" t="s">
        <v>31</v>
      </c>
      <c r="AK16" s="28" t="s">
        <v>26</v>
      </c>
      <c r="AN16" s="26" t="s">
        <v>3</v>
      </c>
      <c r="AR16" s="21"/>
      <c r="BE16" s="300"/>
      <c r="BS16" s="18" t="s">
        <v>4</v>
      </c>
    </row>
    <row r="17" spans="2:71" s="1" customFormat="1" ht="18.4" customHeight="1">
      <c r="B17" s="21"/>
      <c r="E17" s="26" t="s">
        <v>32</v>
      </c>
      <c r="AK17" s="28" t="s">
        <v>28</v>
      </c>
      <c r="AN17" s="26" t="s">
        <v>3</v>
      </c>
      <c r="AR17" s="21"/>
      <c r="BE17" s="300"/>
      <c r="BS17" s="18" t="s">
        <v>33</v>
      </c>
    </row>
    <row r="18" spans="2:71" s="1" customFormat="1" ht="6.95" customHeight="1">
      <c r="B18" s="21"/>
      <c r="AR18" s="21"/>
      <c r="BE18" s="300"/>
      <c r="BS18" s="18" t="s">
        <v>7</v>
      </c>
    </row>
    <row r="19" spans="2:71" s="1" customFormat="1" ht="12" customHeight="1">
      <c r="B19" s="21"/>
      <c r="D19" s="28" t="s">
        <v>34</v>
      </c>
      <c r="AK19" s="28" t="s">
        <v>26</v>
      </c>
      <c r="AN19" s="26" t="s">
        <v>3</v>
      </c>
      <c r="AR19" s="21"/>
      <c r="BE19" s="300"/>
      <c r="BS19" s="18" t="s">
        <v>7</v>
      </c>
    </row>
    <row r="20" spans="2:71" s="1" customFormat="1" ht="18.4" customHeight="1">
      <c r="B20" s="21"/>
      <c r="E20" s="26" t="s">
        <v>22</v>
      </c>
      <c r="AK20" s="28" t="s">
        <v>28</v>
      </c>
      <c r="AN20" s="26" t="s">
        <v>3</v>
      </c>
      <c r="AR20" s="21"/>
      <c r="BE20" s="300"/>
      <c r="BS20" s="18" t="s">
        <v>4</v>
      </c>
    </row>
    <row r="21" spans="2:57" s="1" customFormat="1" ht="6.95" customHeight="1">
      <c r="B21" s="21"/>
      <c r="AR21" s="21"/>
      <c r="BE21" s="300"/>
    </row>
    <row r="22" spans="2:57" s="1" customFormat="1" ht="12" customHeight="1">
      <c r="B22" s="21"/>
      <c r="D22" s="28" t="s">
        <v>35</v>
      </c>
      <c r="AR22" s="21"/>
      <c r="BE22" s="300"/>
    </row>
    <row r="23" spans="2:57" s="1" customFormat="1" ht="59.25" customHeight="1">
      <c r="B23" s="21"/>
      <c r="E23" s="307" t="s">
        <v>36</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R23" s="21"/>
      <c r="BE23" s="300"/>
    </row>
    <row r="24" spans="2:57" s="1" customFormat="1" ht="6.95" customHeight="1">
      <c r="B24" s="21"/>
      <c r="AR24" s="21"/>
      <c r="BE24" s="300"/>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0"/>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8">
        <f>ROUND(AG54,2)</f>
        <v>0</v>
      </c>
      <c r="AL26" s="309"/>
      <c r="AM26" s="309"/>
      <c r="AN26" s="309"/>
      <c r="AO26" s="309"/>
      <c r="AP26" s="33"/>
      <c r="AQ26" s="33"/>
      <c r="AR26" s="34"/>
      <c r="BE26" s="300"/>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00"/>
    </row>
    <row r="28" spans="1:57" s="2" customFormat="1" ht="12.75">
      <c r="A28" s="33"/>
      <c r="B28" s="34"/>
      <c r="C28" s="33"/>
      <c r="D28" s="33"/>
      <c r="E28" s="33"/>
      <c r="F28" s="33"/>
      <c r="G28" s="33"/>
      <c r="H28" s="33"/>
      <c r="I28" s="33"/>
      <c r="J28" s="33"/>
      <c r="K28" s="33"/>
      <c r="L28" s="310" t="s">
        <v>38</v>
      </c>
      <c r="M28" s="310"/>
      <c r="N28" s="310"/>
      <c r="O28" s="310"/>
      <c r="P28" s="310"/>
      <c r="Q28" s="33"/>
      <c r="R28" s="33"/>
      <c r="S28" s="33"/>
      <c r="T28" s="33"/>
      <c r="U28" s="33"/>
      <c r="V28" s="33"/>
      <c r="W28" s="310" t="s">
        <v>39</v>
      </c>
      <c r="X28" s="310"/>
      <c r="Y28" s="310"/>
      <c r="Z28" s="310"/>
      <c r="AA28" s="310"/>
      <c r="AB28" s="310"/>
      <c r="AC28" s="310"/>
      <c r="AD28" s="310"/>
      <c r="AE28" s="310"/>
      <c r="AF28" s="33"/>
      <c r="AG28" s="33"/>
      <c r="AH28" s="33"/>
      <c r="AI28" s="33"/>
      <c r="AJ28" s="33"/>
      <c r="AK28" s="310" t="s">
        <v>40</v>
      </c>
      <c r="AL28" s="310"/>
      <c r="AM28" s="310"/>
      <c r="AN28" s="310"/>
      <c r="AO28" s="310"/>
      <c r="AP28" s="33"/>
      <c r="AQ28" s="33"/>
      <c r="AR28" s="34"/>
      <c r="BE28" s="300"/>
    </row>
    <row r="29" spans="2:57" s="3" customFormat="1" ht="14.45" customHeight="1">
      <c r="B29" s="38"/>
      <c r="D29" s="28" t="s">
        <v>41</v>
      </c>
      <c r="F29" s="28" t="s">
        <v>42</v>
      </c>
      <c r="L29" s="313">
        <v>0.21</v>
      </c>
      <c r="M29" s="312"/>
      <c r="N29" s="312"/>
      <c r="O29" s="312"/>
      <c r="P29" s="312"/>
      <c r="W29" s="311">
        <f>ROUND(AZ54,2)</f>
        <v>0</v>
      </c>
      <c r="X29" s="312"/>
      <c r="Y29" s="312"/>
      <c r="Z29" s="312"/>
      <c r="AA29" s="312"/>
      <c r="AB29" s="312"/>
      <c r="AC29" s="312"/>
      <c r="AD29" s="312"/>
      <c r="AE29" s="312"/>
      <c r="AK29" s="311">
        <f>ROUND(AV54,2)</f>
        <v>0</v>
      </c>
      <c r="AL29" s="312"/>
      <c r="AM29" s="312"/>
      <c r="AN29" s="312"/>
      <c r="AO29" s="312"/>
      <c r="AR29" s="38"/>
      <c r="BE29" s="301"/>
    </row>
    <row r="30" spans="2:57" s="3" customFormat="1" ht="14.45" customHeight="1">
      <c r="B30" s="38"/>
      <c r="F30" s="28" t="s">
        <v>43</v>
      </c>
      <c r="L30" s="313">
        <v>0.15</v>
      </c>
      <c r="M30" s="312"/>
      <c r="N30" s="312"/>
      <c r="O30" s="312"/>
      <c r="P30" s="312"/>
      <c r="W30" s="311">
        <f>ROUND(BA54,2)</f>
        <v>0</v>
      </c>
      <c r="X30" s="312"/>
      <c r="Y30" s="312"/>
      <c r="Z30" s="312"/>
      <c r="AA30" s="312"/>
      <c r="AB30" s="312"/>
      <c r="AC30" s="312"/>
      <c r="AD30" s="312"/>
      <c r="AE30" s="312"/>
      <c r="AK30" s="311">
        <f>ROUND(AW54,2)</f>
        <v>0</v>
      </c>
      <c r="AL30" s="312"/>
      <c r="AM30" s="312"/>
      <c r="AN30" s="312"/>
      <c r="AO30" s="312"/>
      <c r="AR30" s="38"/>
      <c r="BE30" s="301"/>
    </row>
    <row r="31" spans="2:57" s="3" customFormat="1" ht="14.45" customHeight="1" hidden="1">
      <c r="B31" s="38"/>
      <c r="F31" s="28" t="s">
        <v>44</v>
      </c>
      <c r="L31" s="313">
        <v>0.21</v>
      </c>
      <c r="M31" s="312"/>
      <c r="N31" s="312"/>
      <c r="O31" s="312"/>
      <c r="P31" s="312"/>
      <c r="W31" s="311">
        <f>ROUND(BB54,2)</f>
        <v>0</v>
      </c>
      <c r="X31" s="312"/>
      <c r="Y31" s="312"/>
      <c r="Z31" s="312"/>
      <c r="AA31" s="312"/>
      <c r="AB31" s="312"/>
      <c r="AC31" s="312"/>
      <c r="AD31" s="312"/>
      <c r="AE31" s="312"/>
      <c r="AK31" s="311">
        <v>0</v>
      </c>
      <c r="AL31" s="312"/>
      <c r="AM31" s="312"/>
      <c r="AN31" s="312"/>
      <c r="AO31" s="312"/>
      <c r="AR31" s="38"/>
      <c r="BE31" s="301"/>
    </row>
    <row r="32" spans="2:57" s="3" customFormat="1" ht="14.45" customHeight="1" hidden="1">
      <c r="B32" s="38"/>
      <c r="F32" s="28" t="s">
        <v>45</v>
      </c>
      <c r="L32" s="313">
        <v>0.15</v>
      </c>
      <c r="M32" s="312"/>
      <c r="N32" s="312"/>
      <c r="O32" s="312"/>
      <c r="P32" s="312"/>
      <c r="W32" s="311">
        <f>ROUND(BC54,2)</f>
        <v>0</v>
      </c>
      <c r="X32" s="312"/>
      <c r="Y32" s="312"/>
      <c r="Z32" s="312"/>
      <c r="AA32" s="312"/>
      <c r="AB32" s="312"/>
      <c r="AC32" s="312"/>
      <c r="AD32" s="312"/>
      <c r="AE32" s="312"/>
      <c r="AK32" s="311">
        <v>0</v>
      </c>
      <c r="AL32" s="312"/>
      <c r="AM32" s="312"/>
      <c r="AN32" s="312"/>
      <c r="AO32" s="312"/>
      <c r="AR32" s="38"/>
      <c r="BE32" s="301"/>
    </row>
    <row r="33" spans="2:44" s="3" customFormat="1" ht="14.45" customHeight="1" hidden="1">
      <c r="B33" s="38"/>
      <c r="F33" s="28" t="s">
        <v>46</v>
      </c>
      <c r="L33" s="313">
        <v>0</v>
      </c>
      <c r="M33" s="312"/>
      <c r="N33" s="312"/>
      <c r="O33" s="312"/>
      <c r="P33" s="312"/>
      <c r="W33" s="311">
        <f>ROUND(BD54,2)</f>
        <v>0</v>
      </c>
      <c r="X33" s="312"/>
      <c r="Y33" s="312"/>
      <c r="Z33" s="312"/>
      <c r="AA33" s="312"/>
      <c r="AB33" s="312"/>
      <c r="AC33" s="312"/>
      <c r="AD33" s="312"/>
      <c r="AE33" s="312"/>
      <c r="AK33" s="311">
        <v>0</v>
      </c>
      <c r="AL33" s="312"/>
      <c r="AM33" s="312"/>
      <c r="AN33" s="312"/>
      <c r="AO33" s="312"/>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7" t="s">
        <v>49</v>
      </c>
      <c r="Y35" s="315"/>
      <c r="Z35" s="315"/>
      <c r="AA35" s="315"/>
      <c r="AB35" s="315"/>
      <c r="AC35" s="41"/>
      <c r="AD35" s="41"/>
      <c r="AE35" s="41"/>
      <c r="AF35" s="41"/>
      <c r="AG35" s="41"/>
      <c r="AH35" s="41"/>
      <c r="AI35" s="41"/>
      <c r="AJ35" s="41"/>
      <c r="AK35" s="314">
        <f>SUM(AK26:AK33)</f>
        <v>0</v>
      </c>
      <c r="AL35" s="315"/>
      <c r="AM35" s="315"/>
      <c r="AN35" s="315"/>
      <c r="AO35" s="316"/>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281" t="str">
        <f>K6</f>
        <v>ZATEPLENÍ OBJEKTU A VÝMĚNA OTVORŮ OBJEKTU KOLEJE BLANICE</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283" t="str">
        <f>IF(AN8="","",AN8)</f>
        <v>18. 11. 2022</v>
      </c>
      <c r="AN47" s="283"/>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Vysoká škola ekonomická v Praze</v>
      </c>
      <c r="M49" s="33"/>
      <c r="N49" s="33"/>
      <c r="O49" s="33"/>
      <c r="P49" s="33"/>
      <c r="Q49" s="33"/>
      <c r="R49" s="33"/>
      <c r="S49" s="33"/>
      <c r="T49" s="33"/>
      <c r="U49" s="33"/>
      <c r="V49" s="33"/>
      <c r="W49" s="33"/>
      <c r="X49" s="33"/>
      <c r="Y49" s="33"/>
      <c r="Z49" s="33"/>
      <c r="AA49" s="33"/>
      <c r="AB49" s="33"/>
      <c r="AC49" s="33"/>
      <c r="AD49" s="33"/>
      <c r="AE49" s="33"/>
      <c r="AF49" s="33"/>
      <c r="AG49" s="33"/>
      <c r="AH49" s="33"/>
      <c r="AI49" s="28" t="s">
        <v>31</v>
      </c>
      <c r="AJ49" s="33"/>
      <c r="AK49" s="33"/>
      <c r="AL49" s="33"/>
      <c r="AM49" s="284" t="str">
        <f>IF(E17="","",E17)</f>
        <v>RAFPRO s.r.o.</v>
      </c>
      <c r="AN49" s="285"/>
      <c r="AO49" s="285"/>
      <c r="AP49" s="285"/>
      <c r="AQ49" s="33"/>
      <c r="AR49" s="34"/>
      <c r="AS49" s="286" t="s">
        <v>51</v>
      </c>
      <c r="AT49" s="287"/>
      <c r="AU49" s="52"/>
      <c r="AV49" s="52"/>
      <c r="AW49" s="52"/>
      <c r="AX49" s="52"/>
      <c r="AY49" s="52"/>
      <c r="AZ49" s="52"/>
      <c r="BA49" s="52"/>
      <c r="BB49" s="52"/>
      <c r="BC49" s="52"/>
      <c r="BD49" s="53"/>
      <c r="BE49" s="33"/>
    </row>
    <row r="50" spans="1:57"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34</v>
      </c>
      <c r="AJ50" s="33"/>
      <c r="AK50" s="33"/>
      <c r="AL50" s="33"/>
      <c r="AM50" s="284" t="str">
        <f>IF(E20="","",E20)</f>
        <v xml:space="preserve"> </v>
      </c>
      <c r="AN50" s="285"/>
      <c r="AO50" s="285"/>
      <c r="AP50" s="285"/>
      <c r="AQ50" s="33"/>
      <c r="AR50" s="34"/>
      <c r="AS50" s="288"/>
      <c r="AT50" s="289"/>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8"/>
      <c r="AT51" s="289"/>
      <c r="AU51" s="54"/>
      <c r="AV51" s="54"/>
      <c r="AW51" s="54"/>
      <c r="AX51" s="54"/>
      <c r="AY51" s="54"/>
      <c r="AZ51" s="54"/>
      <c r="BA51" s="54"/>
      <c r="BB51" s="54"/>
      <c r="BC51" s="54"/>
      <c r="BD51" s="55"/>
      <c r="BE51" s="33"/>
    </row>
    <row r="52" spans="1:57" s="2" customFormat="1" ht="29.25" customHeight="1">
      <c r="A52" s="33"/>
      <c r="B52" s="34"/>
      <c r="C52" s="290" t="s">
        <v>52</v>
      </c>
      <c r="D52" s="291"/>
      <c r="E52" s="291"/>
      <c r="F52" s="291"/>
      <c r="G52" s="291"/>
      <c r="H52" s="56"/>
      <c r="I52" s="293" t="s">
        <v>53</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t="s">
        <v>54</v>
      </c>
      <c r="AH52" s="291"/>
      <c r="AI52" s="291"/>
      <c r="AJ52" s="291"/>
      <c r="AK52" s="291"/>
      <c r="AL52" s="291"/>
      <c r="AM52" s="291"/>
      <c r="AN52" s="293" t="s">
        <v>55</v>
      </c>
      <c r="AO52" s="291"/>
      <c r="AP52" s="291"/>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7">
        <f>ROUND(SUM(AG55:AG58),2)</f>
        <v>0</v>
      </c>
      <c r="AH54" s="297"/>
      <c r="AI54" s="297"/>
      <c r="AJ54" s="297"/>
      <c r="AK54" s="297"/>
      <c r="AL54" s="297"/>
      <c r="AM54" s="297"/>
      <c r="AN54" s="298">
        <f>SUM(AG54,AT54)</f>
        <v>0</v>
      </c>
      <c r="AO54" s="298"/>
      <c r="AP54" s="298"/>
      <c r="AQ54" s="68" t="s">
        <v>3</v>
      </c>
      <c r="AR54" s="64"/>
      <c r="AS54" s="69">
        <f>ROUND(SUM(AS55:AS58),2)</f>
        <v>0</v>
      </c>
      <c r="AT54" s="70">
        <f>ROUND(SUM(AV54:AW54),2)</f>
        <v>0</v>
      </c>
      <c r="AU54" s="71">
        <f>ROUND(SUM(AU55:AU58),5)</f>
        <v>0</v>
      </c>
      <c r="AV54" s="70">
        <f>ROUND(AZ54*L29,2)</f>
        <v>0</v>
      </c>
      <c r="AW54" s="70">
        <f>ROUND(BA54*L30,2)</f>
        <v>0</v>
      </c>
      <c r="AX54" s="70">
        <f>ROUND(BB54*L29,2)</f>
        <v>0</v>
      </c>
      <c r="AY54" s="70">
        <f>ROUND(BC54*L30,2)</f>
        <v>0</v>
      </c>
      <c r="AZ54" s="70">
        <f>ROUND(SUM(AZ55:AZ58),2)</f>
        <v>0</v>
      </c>
      <c r="BA54" s="70">
        <f>ROUND(SUM(BA55:BA58),2)</f>
        <v>0</v>
      </c>
      <c r="BB54" s="70">
        <f>ROUND(SUM(BB55:BB58),2)</f>
        <v>0</v>
      </c>
      <c r="BC54" s="70">
        <f>ROUND(SUM(BC55:BC58),2)</f>
        <v>0</v>
      </c>
      <c r="BD54" s="72">
        <f>ROUND(SUM(BD55:BD58),2)</f>
        <v>0</v>
      </c>
      <c r="BS54" s="73" t="s">
        <v>70</v>
      </c>
      <c r="BT54" s="73" t="s">
        <v>71</v>
      </c>
      <c r="BU54" s="74" t="s">
        <v>72</v>
      </c>
      <c r="BV54" s="73" t="s">
        <v>73</v>
      </c>
      <c r="BW54" s="73" t="s">
        <v>5</v>
      </c>
      <c r="BX54" s="73" t="s">
        <v>74</v>
      </c>
      <c r="CL54" s="73" t="s">
        <v>3</v>
      </c>
    </row>
    <row r="55" spans="1:91" s="7" customFormat="1" ht="16.5" customHeight="1">
      <c r="A55" s="75" t="s">
        <v>75</v>
      </c>
      <c r="B55" s="76"/>
      <c r="C55" s="77"/>
      <c r="D55" s="294" t="s">
        <v>15</v>
      </c>
      <c r="E55" s="294"/>
      <c r="F55" s="294"/>
      <c r="G55" s="294"/>
      <c r="H55" s="294"/>
      <c r="I55" s="78"/>
      <c r="J55" s="294" t="s">
        <v>76</v>
      </c>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f>'1 - Zateplení a výměna oken'!J30</f>
        <v>0</v>
      </c>
      <c r="AH55" s="296"/>
      <c r="AI55" s="296"/>
      <c r="AJ55" s="296"/>
      <c r="AK55" s="296"/>
      <c r="AL55" s="296"/>
      <c r="AM55" s="296"/>
      <c r="AN55" s="295">
        <f>SUM(AG55,AT55)</f>
        <v>0</v>
      </c>
      <c r="AO55" s="296"/>
      <c r="AP55" s="296"/>
      <c r="AQ55" s="79" t="s">
        <v>77</v>
      </c>
      <c r="AR55" s="76"/>
      <c r="AS55" s="80">
        <v>0</v>
      </c>
      <c r="AT55" s="81">
        <f>ROUND(SUM(AV55:AW55),2)</f>
        <v>0</v>
      </c>
      <c r="AU55" s="82">
        <f>'1 - Zateplení a výměna oken'!P104</f>
        <v>0</v>
      </c>
      <c r="AV55" s="81">
        <f>'1 - Zateplení a výměna oken'!J33</f>
        <v>0</v>
      </c>
      <c r="AW55" s="81">
        <f>'1 - Zateplení a výměna oken'!J34</f>
        <v>0</v>
      </c>
      <c r="AX55" s="81">
        <f>'1 - Zateplení a výměna oken'!J35</f>
        <v>0</v>
      </c>
      <c r="AY55" s="81">
        <f>'1 - Zateplení a výměna oken'!J36</f>
        <v>0</v>
      </c>
      <c r="AZ55" s="81">
        <f>'1 - Zateplení a výměna oken'!F33</f>
        <v>0</v>
      </c>
      <c r="BA55" s="81">
        <f>'1 - Zateplení a výměna oken'!F34</f>
        <v>0</v>
      </c>
      <c r="BB55" s="81">
        <f>'1 - Zateplení a výměna oken'!F35</f>
        <v>0</v>
      </c>
      <c r="BC55" s="81">
        <f>'1 - Zateplení a výměna oken'!F36</f>
        <v>0</v>
      </c>
      <c r="BD55" s="83">
        <f>'1 - Zateplení a výměna oken'!F37</f>
        <v>0</v>
      </c>
      <c r="BT55" s="84" t="s">
        <v>15</v>
      </c>
      <c r="BV55" s="84" t="s">
        <v>73</v>
      </c>
      <c r="BW55" s="84" t="s">
        <v>78</v>
      </c>
      <c r="BX55" s="84" t="s">
        <v>5</v>
      </c>
      <c r="CL55" s="84" t="s">
        <v>3</v>
      </c>
      <c r="CM55" s="84" t="s">
        <v>79</v>
      </c>
    </row>
    <row r="56" spans="1:91" s="7" customFormat="1" ht="16.5" customHeight="1">
      <c r="A56" s="75" t="s">
        <v>75</v>
      </c>
      <c r="B56" s="76"/>
      <c r="C56" s="77"/>
      <c r="D56" s="294" t="s">
        <v>79</v>
      </c>
      <c r="E56" s="294"/>
      <c r="F56" s="294"/>
      <c r="G56" s="294"/>
      <c r="H56" s="294"/>
      <c r="I56" s="78"/>
      <c r="J56" s="294" t="s">
        <v>80</v>
      </c>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5">
        <f>'2 - Oprava střešního pláště'!J30</f>
        <v>0</v>
      </c>
      <c r="AH56" s="296"/>
      <c r="AI56" s="296"/>
      <c r="AJ56" s="296"/>
      <c r="AK56" s="296"/>
      <c r="AL56" s="296"/>
      <c r="AM56" s="296"/>
      <c r="AN56" s="295">
        <f>SUM(AG56,AT56)</f>
        <v>0</v>
      </c>
      <c r="AO56" s="296"/>
      <c r="AP56" s="296"/>
      <c r="AQ56" s="79" t="s">
        <v>77</v>
      </c>
      <c r="AR56" s="76"/>
      <c r="AS56" s="80">
        <v>0</v>
      </c>
      <c r="AT56" s="81">
        <f>ROUND(SUM(AV56:AW56),2)</f>
        <v>0</v>
      </c>
      <c r="AU56" s="82">
        <f>'2 - Oprava střešního pláště'!P89</f>
        <v>0</v>
      </c>
      <c r="AV56" s="81">
        <f>'2 - Oprava střešního pláště'!J33</f>
        <v>0</v>
      </c>
      <c r="AW56" s="81">
        <f>'2 - Oprava střešního pláště'!J34</f>
        <v>0</v>
      </c>
      <c r="AX56" s="81">
        <f>'2 - Oprava střešního pláště'!J35</f>
        <v>0</v>
      </c>
      <c r="AY56" s="81">
        <f>'2 - Oprava střešního pláště'!J36</f>
        <v>0</v>
      </c>
      <c r="AZ56" s="81">
        <f>'2 - Oprava střešního pláště'!F33</f>
        <v>0</v>
      </c>
      <c r="BA56" s="81">
        <f>'2 - Oprava střešního pláště'!F34</f>
        <v>0</v>
      </c>
      <c r="BB56" s="81">
        <f>'2 - Oprava střešního pláště'!F35</f>
        <v>0</v>
      </c>
      <c r="BC56" s="81">
        <f>'2 - Oprava střešního pláště'!F36</f>
        <v>0</v>
      </c>
      <c r="BD56" s="83">
        <f>'2 - Oprava střešního pláště'!F37</f>
        <v>0</v>
      </c>
      <c r="BT56" s="84" t="s">
        <v>15</v>
      </c>
      <c r="BV56" s="84" t="s">
        <v>73</v>
      </c>
      <c r="BW56" s="84" t="s">
        <v>81</v>
      </c>
      <c r="BX56" s="84" t="s">
        <v>5</v>
      </c>
      <c r="CL56" s="84" t="s">
        <v>3</v>
      </c>
      <c r="CM56" s="84" t="s">
        <v>79</v>
      </c>
    </row>
    <row r="57" spans="1:91" s="7" customFormat="1" ht="16.5" customHeight="1">
      <c r="A57" s="75" t="s">
        <v>75</v>
      </c>
      <c r="B57" s="76"/>
      <c r="C57" s="77"/>
      <c r="D57" s="294" t="s">
        <v>82</v>
      </c>
      <c r="E57" s="294"/>
      <c r="F57" s="294"/>
      <c r="G57" s="294"/>
      <c r="H57" s="294"/>
      <c r="I57" s="78"/>
      <c r="J57" s="294" t="s">
        <v>83</v>
      </c>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5">
        <f>'4 - Hromosvod'!J30</f>
        <v>0</v>
      </c>
      <c r="AH57" s="296"/>
      <c r="AI57" s="296"/>
      <c r="AJ57" s="296"/>
      <c r="AK57" s="296"/>
      <c r="AL57" s="296"/>
      <c r="AM57" s="296"/>
      <c r="AN57" s="295">
        <f>SUM(AG57,AT57)</f>
        <v>0</v>
      </c>
      <c r="AO57" s="296"/>
      <c r="AP57" s="296"/>
      <c r="AQ57" s="79" t="s">
        <v>77</v>
      </c>
      <c r="AR57" s="76"/>
      <c r="AS57" s="80">
        <v>0</v>
      </c>
      <c r="AT57" s="81">
        <f>ROUND(SUM(AV57:AW57),2)</f>
        <v>0</v>
      </c>
      <c r="AU57" s="82">
        <f>'4 - Hromosvod'!P83</f>
        <v>0</v>
      </c>
      <c r="AV57" s="81">
        <f>'4 - Hromosvod'!J33</f>
        <v>0</v>
      </c>
      <c r="AW57" s="81">
        <f>'4 - Hromosvod'!J34</f>
        <v>0</v>
      </c>
      <c r="AX57" s="81">
        <f>'4 - Hromosvod'!J35</f>
        <v>0</v>
      </c>
      <c r="AY57" s="81">
        <f>'4 - Hromosvod'!J36</f>
        <v>0</v>
      </c>
      <c r="AZ57" s="81">
        <f>'4 - Hromosvod'!F33</f>
        <v>0</v>
      </c>
      <c r="BA57" s="81">
        <f>'4 - Hromosvod'!F34</f>
        <v>0</v>
      </c>
      <c r="BB57" s="81">
        <f>'4 - Hromosvod'!F35</f>
        <v>0</v>
      </c>
      <c r="BC57" s="81">
        <f>'4 - Hromosvod'!F36</f>
        <v>0</v>
      </c>
      <c r="BD57" s="83">
        <f>'4 - Hromosvod'!F37</f>
        <v>0</v>
      </c>
      <c r="BT57" s="84" t="s">
        <v>15</v>
      </c>
      <c r="BV57" s="84" t="s">
        <v>73</v>
      </c>
      <c r="BW57" s="84" t="s">
        <v>84</v>
      </c>
      <c r="BX57" s="84" t="s">
        <v>5</v>
      </c>
      <c r="CL57" s="84" t="s">
        <v>3</v>
      </c>
      <c r="CM57" s="84" t="s">
        <v>79</v>
      </c>
    </row>
    <row r="58" spans="1:91" s="7" customFormat="1" ht="16.5" customHeight="1">
      <c r="A58" s="75" t="s">
        <v>75</v>
      </c>
      <c r="B58" s="76"/>
      <c r="C58" s="77"/>
      <c r="D58" s="294" t="s">
        <v>85</v>
      </c>
      <c r="E58" s="294"/>
      <c r="F58" s="294"/>
      <c r="G58" s="294"/>
      <c r="H58" s="294"/>
      <c r="I58" s="78"/>
      <c r="J58" s="294" t="s">
        <v>86</v>
      </c>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5">
        <f>'VRN - Ostatní a vedlejší ...'!J30</f>
        <v>0</v>
      </c>
      <c r="AH58" s="296"/>
      <c r="AI58" s="296"/>
      <c r="AJ58" s="296"/>
      <c r="AK58" s="296"/>
      <c r="AL58" s="296"/>
      <c r="AM58" s="296"/>
      <c r="AN58" s="295">
        <f>SUM(AG58,AT58)</f>
        <v>0</v>
      </c>
      <c r="AO58" s="296"/>
      <c r="AP58" s="296"/>
      <c r="AQ58" s="79" t="s">
        <v>77</v>
      </c>
      <c r="AR58" s="76"/>
      <c r="AS58" s="85">
        <v>0</v>
      </c>
      <c r="AT58" s="86">
        <f>ROUND(SUM(AV58:AW58),2)</f>
        <v>0</v>
      </c>
      <c r="AU58" s="87">
        <f>'VRN - Ostatní a vedlejší ...'!P80</f>
        <v>0</v>
      </c>
      <c r="AV58" s="86">
        <f>'VRN - Ostatní a vedlejší ...'!J33</f>
        <v>0</v>
      </c>
      <c r="AW58" s="86">
        <f>'VRN - Ostatní a vedlejší ...'!J34</f>
        <v>0</v>
      </c>
      <c r="AX58" s="86">
        <f>'VRN - Ostatní a vedlejší ...'!J35</f>
        <v>0</v>
      </c>
      <c r="AY58" s="86">
        <f>'VRN - Ostatní a vedlejší ...'!J36</f>
        <v>0</v>
      </c>
      <c r="AZ58" s="86">
        <f>'VRN - Ostatní a vedlejší ...'!F33</f>
        <v>0</v>
      </c>
      <c r="BA58" s="86">
        <f>'VRN - Ostatní a vedlejší ...'!F34</f>
        <v>0</v>
      </c>
      <c r="BB58" s="86">
        <f>'VRN - Ostatní a vedlejší ...'!F35</f>
        <v>0</v>
      </c>
      <c r="BC58" s="86">
        <f>'VRN - Ostatní a vedlejší ...'!F36</f>
        <v>0</v>
      </c>
      <c r="BD58" s="88">
        <f>'VRN - Ostatní a vedlejší ...'!F37</f>
        <v>0</v>
      </c>
      <c r="BT58" s="84" t="s">
        <v>15</v>
      </c>
      <c r="BV58" s="84" t="s">
        <v>73</v>
      </c>
      <c r="BW58" s="84" t="s">
        <v>87</v>
      </c>
      <c r="BX58" s="84" t="s">
        <v>5</v>
      </c>
      <c r="CL58" s="84" t="s">
        <v>3</v>
      </c>
      <c r="CM58" s="84" t="s">
        <v>79</v>
      </c>
    </row>
    <row r="59" spans="1:57" s="2" customFormat="1" ht="30" customHeight="1">
      <c r="A59" s="33"/>
      <c r="B59" s="34"/>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4"/>
      <c r="AS59" s="33"/>
      <c r="AT59" s="33"/>
      <c r="AU59" s="33"/>
      <c r="AV59" s="33"/>
      <c r="AW59" s="33"/>
      <c r="AX59" s="33"/>
      <c r="AY59" s="33"/>
      <c r="AZ59" s="33"/>
      <c r="BA59" s="33"/>
      <c r="BB59" s="33"/>
      <c r="BC59" s="33"/>
      <c r="BD59" s="33"/>
      <c r="BE59" s="33"/>
    </row>
    <row r="60" spans="1:57" s="2" customFormat="1" ht="6.95" customHeight="1">
      <c r="A60" s="33"/>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34"/>
      <c r="AS60" s="33"/>
      <c r="AT60" s="33"/>
      <c r="AU60" s="33"/>
      <c r="AV60" s="33"/>
      <c r="AW60" s="33"/>
      <c r="AX60" s="33"/>
      <c r="AY60" s="33"/>
      <c r="AZ60" s="33"/>
      <c r="BA60" s="33"/>
      <c r="BB60" s="33"/>
      <c r="BC60" s="33"/>
      <c r="BD60" s="33"/>
      <c r="BE60" s="33"/>
    </row>
  </sheetData>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1 - Zateplení a výměna oken'!C2" display="/"/>
    <hyperlink ref="A56" location="'2 - Oprava střešního pláště'!C2" display="/"/>
    <hyperlink ref="A57" location="'4 - Hromosvod'!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78</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90</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ROUND(J104,2)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ROUND((SUM(BE104:BE877)),2)</f>
        <v>0</v>
      </c>
      <c r="G33" s="33"/>
      <c r="H33" s="33"/>
      <c r="I33" s="97">
        <v>0.21</v>
      </c>
      <c r="J33" s="96">
        <f>ROUND(((SUM(BE104:BE877))*I33),2)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ROUND((SUM(BF104:BF877)),2)</f>
        <v>0</v>
      </c>
      <c r="G34" s="33"/>
      <c r="H34" s="33"/>
      <c r="I34" s="97">
        <v>0.15</v>
      </c>
      <c r="J34" s="96">
        <f>ROUND(((SUM(BF104:BF877))*I34),2)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ROUND((SUM(BG104:BG877)),2)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ROUND((SUM(BH104:BH877)),2)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ROUND((SUM(BI104:BI877)),2)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1 - Zateplení a výměna oken</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J104</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J105</f>
        <v>0</v>
      </c>
      <c r="L60" s="107"/>
    </row>
    <row r="61" spans="2:12" s="10" customFormat="1" ht="19.9" customHeight="1">
      <c r="B61" s="111"/>
      <c r="D61" s="112" t="s">
        <v>96</v>
      </c>
      <c r="E61" s="113"/>
      <c r="F61" s="113"/>
      <c r="G61" s="113"/>
      <c r="H61" s="113"/>
      <c r="I61" s="113"/>
      <c r="J61" s="114">
        <f>J106</f>
        <v>0</v>
      </c>
      <c r="L61" s="111"/>
    </row>
    <row r="62" spans="2:12" s="10" customFormat="1" ht="19.9" customHeight="1">
      <c r="B62" s="111"/>
      <c r="D62" s="112" t="s">
        <v>97</v>
      </c>
      <c r="E62" s="113"/>
      <c r="F62" s="113"/>
      <c r="G62" s="113"/>
      <c r="H62" s="113"/>
      <c r="I62" s="113"/>
      <c r="J62" s="114">
        <f>J129</f>
        <v>0</v>
      </c>
      <c r="L62" s="111"/>
    </row>
    <row r="63" spans="2:12" s="10" customFormat="1" ht="19.9" customHeight="1">
      <c r="B63" s="111"/>
      <c r="D63" s="112" t="s">
        <v>98</v>
      </c>
      <c r="E63" s="113"/>
      <c r="F63" s="113"/>
      <c r="G63" s="113"/>
      <c r="H63" s="113"/>
      <c r="I63" s="113"/>
      <c r="J63" s="114">
        <f>J143</f>
        <v>0</v>
      </c>
      <c r="L63" s="111"/>
    </row>
    <row r="64" spans="2:12" s="10" customFormat="1" ht="19.9" customHeight="1">
      <c r="B64" s="111"/>
      <c r="D64" s="112" t="s">
        <v>99</v>
      </c>
      <c r="E64" s="113"/>
      <c r="F64" s="113"/>
      <c r="G64" s="113"/>
      <c r="H64" s="113"/>
      <c r="I64" s="113"/>
      <c r="J64" s="114">
        <f>J157</f>
        <v>0</v>
      </c>
      <c r="L64" s="111"/>
    </row>
    <row r="65" spans="2:12" s="10" customFormat="1" ht="14.85" customHeight="1">
      <c r="B65" s="111"/>
      <c r="D65" s="112" t="s">
        <v>100</v>
      </c>
      <c r="E65" s="113"/>
      <c r="F65" s="113"/>
      <c r="G65" s="113"/>
      <c r="H65" s="113"/>
      <c r="I65" s="113"/>
      <c r="J65" s="114">
        <f>J158</f>
        <v>0</v>
      </c>
      <c r="L65" s="111"/>
    </row>
    <row r="66" spans="2:12" s="10" customFormat="1" ht="14.85" customHeight="1">
      <c r="B66" s="111"/>
      <c r="D66" s="112" t="s">
        <v>101</v>
      </c>
      <c r="E66" s="113"/>
      <c r="F66" s="113"/>
      <c r="G66" s="113"/>
      <c r="H66" s="113"/>
      <c r="I66" s="113"/>
      <c r="J66" s="114">
        <f>J305</f>
        <v>0</v>
      </c>
      <c r="L66" s="111"/>
    </row>
    <row r="67" spans="2:12" s="10" customFormat="1" ht="14.85" customHeight="1">
      <c r="B67" s="111"/>
      <c r="D67" s="112" t="s">
        <v>102</v>
      </c>
      <c r="E67" s="113"/>
      <c r="F67" s="113"/>
      <c r="G67" s="113"/>
      <c r="H67" s="113"/>
      <c r="I67" s="113"/>
      <c r="J67" s="114">
        <f>J478</f>
        <v>0</v>
      </c>
      <c r="L67" s="111"/>
    </row>
    <row r="68" spans="2:12" s="10" customFormat="1" ht="19.9" customHeight="1">
      <c r="B68" s="111"/>
      <c r="D68" s="112" t="s">
        <v>103</v>
      </c>
      <c r="E68" s="113"/>
      <c r="F68" s="113"/>
      <c r="G68" s="113"/>
      <c r="H68" s="113"/>
      <c r="I68" s="113"/>
      <c r="J68" s="114">
        <f>J505</f>
        <v>0</v>
      </c>
      <c r="L68" s="111"/>
    </row>
    <row r="69" spans="2:12" s="10" customFormat="1" ht="14.85" customHeight="1">
      <c r="B69" s="111"/>
      <c r="D69" s="112" t="s">
        <v>104</v>
      </c>
      <c r="E69" s="113"/>
      <c r="F69" s="113"/>
      <c r="G69" s="113"/>
      <c r="H69" s="113"/>
      <c r="I69" s="113"/>
      <c r="J69" s="114">
        <f>J506</f>
        <v>0</v>
      </c>
      <c r="L69" s="111"/>
    </row>
    <row r="70" spans="2:12" s="10" customFormat="1" ht="14.85" customHeight="1">
      <c r="B70" s="111"/>
      <c r="D70" s="112" t="s">
        <v>105</v>
      </c>
      <c r="E70" s="113"/>
      <c r="F70" s="113"/>
      <c r="G70" s="113"/>
      <c r="H70" s="113"/>
      <c r="I70" s="113"/>
      <c r="J70" s="114">
        <f>J533</f>
        <v>0</v>
      </c>
      <c r="L70" s="111"/>
    </row>
    <row r="71" spans="2:12" s="10" customFormat="1" ht="14.85" customHeight="1">
      <c r="B71" s="111"/>
      <c r="D71" s="112" t="s">
        <v>106</v>
      </c>
      <c r="E71" s="113"/>
      <c r="F71" s="113"/>
      <c r="G71" s="113"/>
      <c r="H71" s="113"/>
      <c r="I71" s="113"/>
      <c r="J71" s="114">
        <f>J542</f>
        <v>0</v>
      </c>
      <c r="L71" s="111"/>
    </row>
    <row r="72" spans="2:12" s="10" customFormat="1" ht="19.9" customHeight="1">
      <c r="B72" s="111"/>
      <c r="D72" s="112" t="s">
        <v>107</v>
      </c>
      <c r="E72" s="113"/>
      <c r="F72" s="113"/>
      <c r="G72" s="113"/>
      <c r="H72" s="113"/>
      <c r="I72" s="113"/>
      <c r="J72" s="114">
        <f>J619</f>
        <v>0</v>
      </c>
      <c r="L72" s="111"/>
    </row>
    <row r="73" spans="2:12" s="10" customFormat="1" ht="19.9" customHeight="1">
      <c r="B73" s="111"/>
      <c r="D73" s="112" t="s">
        <v>108</v>
      </c>
      <c r="E73" s="113"/>
      <c r="F73" s="113"/>
      <c r="G73" s="113"/>
      <c r="H73" s="113"/>
      <c r="I73" s="113"/>
      <c r="J73" s="114">
        <f>J629</f>
        <v>0</v>
      </c>
      <c r="L73" s="111"/>
    </row>
    <row r="74" spans="2:12" s="9" customFormat="1" ht="24.95" customHeight="1">
      <c r="B74" s="107"/>
      <c r="D74" s="108" t="s">
        <v>109</v>
      </c>
      <c r="E74" s="109"/>
      <c r="F74" s="109"/>
      <c r="G74" s="109"/>
      <c r="H74" s="109"/>
      <c r="I74" s="109"/>
      <c r="J74" s="110">
        <f>J632</f>
        <v>0</v>
      </c>
      <c r="L74" s="107"/>
    </row>
    <row r="75" spans="2:12" s="10" customFormat="1" ht="19.9" customHeight="1">
      <c r="B75" s="111"/>
      <c r="D75" s="112" t="s">
        <v>110</v>
      </c>
      <c r="E75" s="113"/>
      <c r="F75" s="113"/>
      <c r="G75" s="113"/>
      <c r="H75" s="113"/>
      <c r="I75" s="113"/>
      <c r="J75" s="114">
        <f>J633</f>
        <v>0</v>
      </c>
      <c r="L75" s="111"/>
    </row>
    <row r="76" spans="2:12" s="10" customFormat="1" ht="19.9" customHeight="1">
      <c r="B76" s="111"/>
      <c r="D76" s="112" t="s">
        <v>111</v>
      </c>
      <c r="E76" s="113"/>
      <c r="F76" s="113"/>
      <c r="G76" s="113"/>
      <c r="H76" s="113"/>
      <c r="I76" s="113"/>
      <c r="J76" s="114">
        <f>J640</f>
        <v>0</v>
      </c>
      <c r="L76" s="111"/>
    </row>
    <row r="77" spans="2:12" s="10" customFormat="1" ht="19.9" customHeight="1">
      <c r="B77" s="111"/>
      <c r="D77" s="112" t="s">
        <v>112</v>
      </c>
      <c r="E77" s="113"/>
      <c r="F77" s="113"/>
      <c r="G77" s="113"/>
      <c r="H77" s="113"/>
      <c r="I77" s="113"/>
      <c r="J77" s="114">
        <f>J651</f>
        <v>0</v>
      </c>
      <c r="L77" s="111"/>
    </row>
    <row r="78" spans="2:12" s="10" customFormat="1" ht="19.9" customHeight="1">
      <c r="B78" s="111"/>
      <c r="D78" s="112" t="s">
        <v>113</v>
      </c>
      <c r="E78" s="113"/>
      <c r="F78" s="113"/>
      <c r="G78" s="113"/>
      <c r="H78" s="113"/>
      <c r="I78" s="113"/>
      <c r="J78" s="114">
        <f>J655</f>
        <v>0</v>
      </c>
      <c r="L78" s="111"/>
    </row>
    <row r="79" spans="2:12" s="10" customFormat="1" ht="19.9" customHeight="1">
      <c r="B79" s="111"/>
      <c r="D79" s="112" t="s">
        <v>114</v>
      </c>
      <c r="E79" s="113"/>
      <c r="F79" s="113"/>
      <c r="G79" s="113"/>
      <c r="H79" s="113"/>
      <c r="I79" s="113"/>
      <c r="J79" s="114">
        <f>J657</f>
        <v>0</v>
      </c>
      <c r="L79" s="111"/>
    </row>
    <row r="80" spans="2:12" s="10" customFormat="1" ht="19.9" customHeight="1">
      <c r="B80" s="111"/>
      <c r="D80" s="112" t="s">
        <v>115</v>
      </c>
      <c r="E80" s="113"/>
      <c r="F80" s="113"/>
      <c r="G80" s="113"/>
      <c r="H80" s="113"/>
      <c r="I80" s="113"/>
      <c r="J80" s="114">
        <f>J677</f>
        <v>0</v>
      </c>
      <c r="L80" s="111"/>
    </row>
    <row r="81" spans="2:12" s="10" customFormat="1" ht="19.9" customHeight="1">
      <c r="B81" s="111"/>
      <c r="D81" s="112" t="s">
        <v>116</v>
      </c>
      <c r="E81" s="113"/>
      <c r="F81" s="113"/>
      <c r="G81" s="113"/>
      <c r="H81" s="113"/>
      <c r="I81" s="113"/>
      <c r="J81" s="114">
        <f>J728</f>
        <v>0</v>
      </c>
      <c r="L81" s="111"/>
    </row>
    <row r="82" spans="2:12" s="10" customFormat="1" ht="19.9" customHeight="1">
      <c r="B82" s="111"/>
      <c r="D82" s="112" t="s">
        <v>117</v>
      </c>
      <c r="E82" s="113"/>
      <c r="F82" s="113"/>
      <c r="G82" s="113"/>
      <c r="H82" s="113"/>
      <c r="I82" s="113"/>
      <c r="J82" s="114">
        <f>J822</f>
        <v>0</v>
      </c>
      <c r="L82" s="111"/>
    </row>
    <row r="83" spans="2:12" s="10" customFormat="1" ht="19.9" customHeight="1">
      <c r="B83" s="111"/>
      <c r="D83" s="112" t="s">
        <v>118</v>
      </c>
      <c r="E83" s="113"/>
      <c r="F83" s="113"/>
      <c r="G83" s="113"/>
      <c r="H83" s="113"/>
      <c r="I83" s="113"/>
      <c r="J83" s="114">
        <f>J871</f>
        <v>0</v>
      </c>
      <c r="L83" s="111"/>
    </row>
    <row r="84" spans="2:12" s="10" customFormat="1" ht="19.9" customHeight="1">
      <c r="B84" s="111"/>
      <c r="D84" s="112" t="s">
        <v>119</v>
      </c>
      <c r="E84" s="113"/>
      <c r="F84" s="113"/>
      <c r="G84" s="113"/>
      <c r="H84" s="113"/>
      <c r="I84" s="113"/>
      <c r="J84" s="114">
        <f>J873</f>
        <v>0</v>
      </c>
      <c r="L84" s="111"/>
    </row>
    <row r="85" spans="1:31" s="2" customFormat="1" ht="21.7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0"/>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0"/>
      <c r="S90" s="33"/>
      <c r="T90" s="33"/>
      <c r="U90" s="33"/>
      <c r="V90" s="33"/>
      <c r="W90" s="33"/>
      <c r="X90" s="33"/>
      <c r="Y90" s="33"/>
      <c r="Z90" s="33"/>
      <c r="AA90" s="33"/>
      <c r="AB90" s="33"/>
      <c r="AC90" s="33"/>
      <c r="AD90" s="33"/>
      <c r="AE90" s="33"/>
    </row>
    <row r="91" spans="1:31" s="2" customFormat="1" ht="24.95" customHeight="1">
      <c r="A91" s="33"/>
      <c r="B91" s="34"/>
      <c r="C91" s="22" t="s">
        <v>120</v>
      </c>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0"/>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0"/>
      <c r="S93" s="33"/>
      <c r="T93" s="33"/>
      <c r="U93" s="33"/>
      <c r="V93" s="33"/>
      <c r="W93" s="33"/>
      <c r="X93" s="33"/>
      <c r="Y93" s="33"/>
      <c r="Z93" s="33"/>
      <c r="AA93" s="33"/>
      <c r="AB93" s="33"/>
      <c r="AC93" s="33"/>
      <c r="AD93" s="33"/>
      <c r="AE93" s="33"/>
    </row>
    <row r="94" spans="1:31" s="2" customFormat="1" ht="26.25" customHeight="1">
      <c r="A94" s="33"/>
      <c r="B94" s="34"/>
      <c r="C94" s="33"/>
      <c r="D94" s="33"/>
      <c r="E94" s="319" t="str">
        <f>E7</f>
        <v>ZATEPLENÍ OBJEKTU A VÝMĚNA OTVORŮ OBJEKTU KOLEJE BLANICE</v>
      </c>
      <c r="F94" s="320"/>
      <c r="G94" s="320"/>
      <c r="H94" s="320"/>
      <c r="I94" s="33"/>
      <c r="J94" s="33"/>
      <c r="K94" s="33"/>
      <c r="L94" s="90"/>
      <c r="S94" s="33"/>
      <c r="T94" s="33"/>
      <c r="U94" s="33"/>
      <c r="V94" s="33"/>
      <c r="W94" s="33"/>
      <c r="X94" s="33"/>
      <c r="Y94" s="33"/>
      <c r="Z94" s="33"/>
      <c r="AA94" s="33"/>
      <c r="AB94" s="33"/>
      <c r="AC94" s="33"/>
      <c r="AD94" s="33"/>
      <c r="AE94" s="33"/>
    </row>
    <row r="95" spans="1:31" s="2" customFormat="1" ht="12" customHeight="1">
      <c r="A95" s="33"/>
      <c r="B95" s="34"/>
      <c r="C95" s="28" t="s">
        <v>89</v>
      </c>
      <c r="D95" s="33"/>
      <c r="E95" s="33"/>
      <c r="F95" s="33"/>
      <c r="G95" s="33"/>
      <c r="H95" s="33"/>
      <c r="I95" s="33"/>
      <c r="J95" s="33"/>
      <c r="K95" s="33"/>
      <c r="L95" s="90"/>
      <c r="S95" s="33"/>
      <c r="T95" s="33"/>
      <c r="U95" s="33"/>
      <c r="V95" s="33"/>
      <c r="W95" s="33"/>
      <c r="X95" s="33"/>
      <c r="Y95" s="33"/>
      <c r="Z95" s="33"/>
      <c r="AA95" s="33"/>
      <c r="AB95" s="33"/>
      <c r="AC95" s="33"/>
      <c r="AD95" s="33"/>
      <c r="AE95" s="33"/>
    </row>
    <row r="96" spans="1:31" s="2" customFormat="1" ht="16.5" customHeight="1">
      <c r="A96" s="33"/>
      <c r="B96" s="34"/>
      <c r="C96" s="33"/>
      <c r="D96" s="33"/>
      <c r="E96" s="281" t="str">
        <f>E9</f>
        <v>1 - Zateplení a výměna oken</v>
      </c>
      <c r="F96" s="321"/>
      <c r="G96" s="321"/>
      <c r="H96" s="321"/>
      <c r="I96" s="33"/>
      <c r="J96" s="33"/>
      <c r="K96" s="33"/>
      <c r="L96" s="90"/>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0"/>
      <c r="S97" s="33"/>
      <c r="T97" s="33"/>
      <c r="U97" s="33"/>
      <c r="V97" s="33"/>
      <c r="W97" s="33"/>
      <c r="X97" s="33"/>
      <c r="Y97" s="33"/>
      <c r="Z97" s="33"/>
      <c r="AA97" s="33"/>
      <c r="AB97" s="33"/>
      <c r="AC97" s="33"/>
      <c r="AD97" s="33"/>
      <c r="AE97" s="33"/>
    </row>
    <row r="98" spans="1:31" s="2" customFormat="1" ht="12" customHeight="1">
      <c r="A98" s="33"/>
      <c r="B98" s="34"/>
      <c r="C98" s="28" t="s">
        <v>21</v>
      </c>
      <c r="D98" s="33"/>
      <c r="E98" s="33"/>
      <c r="F98" s="26" t="str">
        <f>F12</f>
        <v xml:space="preserve"> </v>
      </c>
      <c r="G98" s="33"/>
      <c r="H98" s="33"/>
      <c r="I98" s="28" t="s">
        <v>23</v>
      </c>
      <c r="J98" s="51" t="str">
        <f>IF(J12="","",J12)</f>
        <v>18. 11. 2022</v>
      </c>
      <c r="K98" s="33"/>
      <c r="L98" s="90"/>
      <c r="S98" s="33"/>
      <c r="T98" s="33"/>
      <c r="U98" s="33"/>
      <c r="V98" s="33"/>
      <c r="W98" s="33"/>
      <c r="X98" s="33"/>
      <c r="Y98" s="33"/>
      <c r="Z98" s="33"/>
      <c r="AA98" s="33"/>
      <c r="AB98" s="33"/>
      <c r="AC98" s="33"/>
      <c r="AD98" s="33"/>
      <c r="AE98" s="33"/>
    </row>
    <row r="99" spans="1:31" s="2" customFormat="1" ht="6.95" customHeight="1">
      <c r="A99" s="33"/>
      <c r="B99" s="34"/>
      <c r="C99" s="33"/>
      <c r="D99" s="33"/>
      <c r="E99" s="33"/>
      <c r="F99" s="33"/>
      <c r="G99" s="33"/>
      <c r="H99" s="33"/>
      <c r="I99" s="33"/>
      <c r="J99" s="33"/>
      <c r="K99" s="33"/>
      <c r="L99" s="90"/>
      <c r="S99" s="33"/>
      <c r="T99" s="33"/>
      <c r="U99" s="33"/>
      <c r="V99" s="33"/>
      <c r="W99" s="33"/>
      <c r="X99" s="33"/>
      <c r="Y99" s="33"/>
      <c r="Z99" s="33"/>
      <c r="AA99" s="33"/>
      <c r="AB99" s="33"/>
      <c r="AC99" s="33"/>
      <c r="AD99" s="33"/>
      <c r="AE99" s="33"/>
    </row>
    <row r="100" spans="1:31" s="2" customFormat="1" ht="15.2" customHeight="1">
      <c r="A100" s="33"/>
      <c r="B100" s="34"/>
      <c r="C100" s="28" t="s">
        <v>25</v>
      </c>
      <c r="D100" s="33"/>
      <c r="E100" s="33"/>
      <c r="F100" s="26" t="str">
        <f>E15</f>
        <v>Vysoká škola ekonomická v Praze</v>
      </c>
      <c r="G100" s="33"/>
      <c r="H100" s="33"/>
      <c r="I100" s="28" t="s">
        <v>31</v>
      </c>
      <c r="J100" s="31" t="str">
        <f>E21</f>
        <v>RAFPRO s.r.o.</v>
      </c>
      <c r="K100" s="33"/>
      <c r="L100" s="90"/>
      <c r="S100" s="33"/>
      <c r="T100" s="33"/>
      <c r="U100" s="33"/>
      <c r="V100" s="33"/>
      <c r="W100" s="33"/>
      <c r="X100" s="33"/>
      <c r="Y100" s="33"/>
      <c r="Z100" s="33"/>
      <c r="AA100" s="33"/>
      <c r="AB100" s="33"/>
      <c r="AC100" s="33"/>
      <c r="AD100" s="33"/>
      <c r="AE100" s="33"/>
    </row>
    <row r="101" spans="1:31" s="2" customFormat="1" ht="15.2" customHeight="1">
      <c r="A101" s="33"/>
      <c r="B101" s="34"/>
      <c r="C101" s="28" t="s">
        <v>29</v>
      </c>
      <c r="D101" s="33"/>
      <c r="E101" s="33"/>
      <c r="F101" s="26" t="str">
        <f>IF(E18="","",E18)</f>
        <v>Vyplň údaj</v>
      </c>
      <c r="G101" s="33"/>
      <c r="H101" s="33"/>
      <c r="I101" s="28" t="s">
        <v>34</v>
      </c>
      <c r="J101" s="31" t="str">
        <f>E24</f>
        <v xml:space="preserve"> </v>
      </c>
      <c r="K101" s="33"/>
      <c r="L101" s="90"/>
      <c r="S101" s="33"/>
      <c r="T101" s="33"/>
      <c r="U101" s="33"/>
      <c r="V101" s="33"/>
      <c r="W101" s="33"/>
      <c r="X101" s="33"/>
      <c r="Y101" s="33"/>
      <c r="Z101" s="33"/>
      <c r="AA101" s="33"/>
      <c r="AB101" s="33"/>
      <c r="AC101" s="33"/>
      <c r="AD101" s="33"/>
      <c r="AE101" s="33"/>
    </row>
    <row r="102" spans="1:31" s="2" customFormat="1" ht="10.35" customHeight="1">
      <c r="A102" s="33"/>
      <c r="B102" s="34"/>
      <c r="C102" s="33"/>
      <c r="D102" s="33"/>
      <c r="E102" s="33"/>
      <c r="F102" s="33"/>
      <c r="G102" s="33"/>
      <c r="H102" s="33"/>
      <c r="I102" s="33"/>
      <c r="J102" s="33"/>
      <c r="K102" s="33"/>
      <c r="L102" s="90"/>
      <c r="S102" s="33"/>
      <c r="T102" s="33"/>
      <c r="U102" s="33"/>
      <c r="V102" s="33"/>
      <c r="W102" s="33"/>
      <c r="X102" s="33"/>
      <c r="Y102" s="33"/>
      <c r="Z102" s="33"/>
      <c r="AA102" s="33"/>
      <c r="AB102" s="33"/>
      <c r="AC102" s="33"/>
      <c r="AD102" s="33"/>
      <c r="AE102" s="33"/>
    </row>
    <row r="103" spans="1:31" s="11" customFormat="1" ht="29.25" customHeight="1">
      <c r="A103" s="115"/>
      <c r="B103" s="116"/>
      <c r="C103" s="117" t="s">
        <v>121</v>
      </c>
      <c r="D103" s="118" t="s">
        <v>56</v>
      </c>
      <c r="E103" s="118" t="s">
        <v>52</v>
      </c>
      <c r="F103" s="118" t="s">
        <v>53</v>
      </c>
      <c r="G103" s="118" t="s">
        <v>122</v>
      </c>
      <c r="H103" s="118" t="s">
        <v>123</v>
      </c>
      <c r="I103" s="118" t="s">
        <v>124</v>
      </c>
      <c r="J103" s="118" t="s">
        <v>93</v>
      </c>
      <c r="K103" s="119" t="s">
        <v>125</v>
      </c>
      <c r="L103" s="120"/>
      <c r="M103" s="58" t="s">
        <v>3</v>
      </c>
      <c r="N103" s="59" t="s">
        <v>41</v>
      </c>
      <c r="O103" s="59" t="s">
        <v>126</v>
      </c>
      <c r="P103" s="59" t="s">
        <v>127</v>
      </c>
      <c r="Q103" s="59" t="s">
        <v>128</v>
      </c>
      <c r="R103" s="59" t="s">
        <v>129</v>
      </c>
      <c r="S103" s="59" t="s">
        <v>130</v>
      </c>
      <c r="T103" s="60" t="s">
        <v>131</v>
      </c>
      <c r="U103" s="115"/>
      <c r="V103" s="115"/>
      <c r="W103" s="115"/>
      <c r="X103" s="115"/>
      <c r="Y103" s="115"/>
      <c r="Z103" s="115"/>
      <c r="AA103" s="115"/>
      <c r="AB103" s="115"/>
      <c r="AC103" s="115"/>
      <c r="AD103" s="115"/>
      <c r="AE103" s="115"/>
    </row>
    <row r="104" spans="1:63" s="2" customFormat="1" ht="22.9" customHeight="1">
      <c r="A104" s="33"/>
      <c r="B104" s="34"/>
      <c r="C104" s="65" t="s">
        <v>132</v>
      </c>
      <c r="D104" s="33"/>
      <c r="E104" s="33"/>
      <c r="F104" s="33"/>
      <c r="G104" s="33"/>
      <c r="H104" s="33"/>
      <c r="I104" s="33"/>
      <c r="J104" s="121">
        <f>BK104</f>
        <v>0</v>
      </c>
      <c r="K104" s="33"/>
      <c r="L104" s="34"/>
      <c r="M104" s="61"/>
      <c r="N104" s="52"/>
      <c r="O104" s="62"/>
      <c r="P104" s="122">
        <f>P105+P632</f>
        <v>0</v>
      </c>
      <c r="Q104" s="62"/>
      <c r="R104" s="122">
        <f>R105+R632</f>
        <v>1193.95549502</v>
      </c>
      <c r="S104" s="62"/>
      <c r="T104" s="123">
        <f>T105+T632</f>
        <v>640.4164870000001</v>
      </c>
      <c r="U104" s="33"/>
      <c r="V104" s="33"/>
      <c r="W104" s="33"/>
      <c r="X104" s="33"/>
      <c r="Y104" s="33"/>
      <c r="Z104" s="33"/>
      <c r="AA104" s="33"/>
      <c r="AB104" s="33"/>
      <c r="AC104" s="33"/>
      <c r="AD104" s="33"/>
      <c r="AE104" s="33"/>
      <c r="AT104" s="18" t="s">
        <v>70</v>
      </c>
      <c r="AU104" s="18" t="s">
        <v>94</v>
      </c>
      <c r="BK104" s="124">
        <f>BK105+BK632</f>
        <v>0</v>
      </c>
    </row>
    <row r="105" spans="2:63" s="12" customFormat="1" ht="25.9" customHeight="1">
      <c r="B105" s="125"/>
      <c r="D105" s="126" t="s">
        <v>70</v>
      </c>
      <c r="E105" s="127" t="s">
        <v>133</v>
      </c>
      <c r="F105" s="127" t="s">
        <v>134</v>
      </c>
      <c r="I105" s="128"/>
      <c r="J105" s="129">
        <f>BK105</f>
        <v>0</v>
      </c>
      <c r="L105" s="125"/>
      <c r="M105" s="130"/>
      <c r="N105" s="131"/>
      <c r="O105" s="131"/>
      <c r="P105" s="132">
        <f>P106+P129+P143+P157+P505+P619+P629</f>
        <v>0</v>
      </c>
      <c r="Q105" s="131"/>
      <c r="R105" s="132">
        <f>R106+R129+R143+R157+R505+R619+R629</f>
        <v>1159.60410302</v>
      </c>
      <c r="S105" s="131"/>
      <c r="T105" s="133">
        <f>T106+T129+T143+T157+T505+T619+T629</f>
        <v>496.96805500000005</v>
      </c>
      <c r="AR105" s="126" t="s">
        <v>15</v>
      </c>
      <c r="AT105" s="134" t="s">
        <v>70</v>
      </c>
      <c r="AU105" s="134" t="s">
        <v>71</v>
      </c>
      <c r="AY105" s="126" t="s">
        <v>135</v>
      </c>
      <c r="BK105" s="135">
        <f>BK106+BK129+BK143+BK157+BK505+BK619+BK629</f>
        <v>0</v>
      </c>
    </row>
    <row r="106" spans="2:63" s="12" customFormat="1" ht="22.9" customHeight="1">
      <c r="B106" s="125"/>
      <c r="D106" s="126" t="s">
        <v>70</v>
      </c>
      <c r="E106" s="136" t="s">
        <v>15</v>
      </c>
      <c r="F106" s="136" t="s">
        <v>136</v>
      </c>
      <c r="I106" s="128"/>
      <c r="J106" s="137">
        <f>BK106</f>
        <v>0</v>
      </c>
      <c r="L106" s="125"/>
      <c r="M106" s="130"/>
      <c r="N106" s="131"/>
      <c r="O106" s="131"/>
      <c r="P106" s="132">
        <f>SUM(P107:P128)</f>
        <v>0</v>
      </c>
      <c r="Q106" s="131"/>
      <c r="R106" s="132">
        <f>SUM(R107:R128)</f>
        <v>129.6</v>
      </c>
      <c r="S106" s="131"/>
      <c r="T106" s="133">
        <f>SUM(T107:T128)</f>
        <v>51.86</v>
      </c>
      <c r="AR106" s="126" t="s">
        <v>15</v>
      </c>
      <c r="AT106" s="134" t="s">
        <v>70</v>
      </c>
      <c r="AU106" s="134" t="s">
        <v>15</v>
      </c>
      <c r="AY106" s="126" t="s">
        <v>135</v>
      </c>
      <c r="BK106" s="135">
        <f>SUM(BK107:BK128)</f>
        <v>0</v>
      </c>
    </row>
    <row r="107" spans="1:65" s="2" customFormat="1" ht="76.35" customHeight="1">
      <c r="A107" s="33"/>
      <c r="B107" s="138"/>
      <c r="C107" s="139" t="s">
        <v>15</v>
      </c>
      <c r="D107" s="139" t="s">
        <v>137</v>
      </c>
      <c r="E107" s="140" t="s">
        <v>138</v>
      </c>
      <c r="F107" s="141" t="s">
        <v>139</v>
      </c>
      <c r="G107" s="142" t="s">
        <v>140</v>
      </c>
      <c r="H107" s="143">
        <v>160</v>
      </c>
      <c r="I107" s="144"/>
      <c r="J107" s="145">
        <f>ROUND(I107*H107,2)</f>
        <v>0</v>
      </c>
      <c r="K107" s="141" t="s">
        <v>141</v>
      </c>
      <c r="L107" s="34"/>
      <c r="M107" s="146" t="s">
        <v>3</v>
      </c>
      <c r="N107" s="147" t="s">
        <v>42</v>
      </c>
      <c r="O107" s="54"/>
      <c r="P107" s="148">
        <f>O107*H107</f>
        <v>0</v>
      </c>
      <c r="Q107" s="148">
        <v>0</v>
      </c>
      <c r="R107" s="148">
        <f>Q107*H107</f>
        <v>0</v>
      </c>
      <c r="S107" s="148">
        <v>0.255</v>
      </c>
      <c r="T107" s="149">
        <f>S107*H107</f>
        <v>40.8</v>
      </c>
      <c r="U107" s="33"/>
      <c r="V107" s="33"/>
      <c r="W107" s="33"/>
      <c r="X107" s="33"/>
      <c r="Y107" s="33"/>
      <c r="Z107" s="33"/>
      <c r="AA107" s="33"/>
      <c r="AB107" s="33"/>
      <c r="AC107" s="33"/>
      <c r="AD107" s="33"/>
      <c r="AE107" s="33"/>
      <c r="AR107" s="150" t="s">
        <v>82</v>
      </c>
      <c r="AT107" s="150" t="s">
        <v>137</v>
      </c>
      <c r="AU107" s="150" t="s">
        <v>79</v>
      </c>
      <c r="AY107" s="18" t="s">
        <v>135</v>
      </c>
      <c r="BE107" s="151">
        <f>IF(N107="základní",J107,0)</f>
        <v>0</v>
      </c>
      <c r="BF107" s="151">
        <f>IF(N107="snížená",J107,0)</f>
        <v>0</v>
      </c>
      <c r="BG107" s="151">
        <f>IF(N107="zákl. přenesená",J107,0)</f>
        <v>0</v>
      </c>
      <c r="BH107" s="151">
        <f>IF(N107="sníž. přenesená",J107,0)</f>
        <v>0</v>
      </c>
      <c r="BI107" s="151">
        <f>IF(N107="nulová",J107,0)</f>
        <v>0</v>
      </c>
      <c r="BJ107" s="18" t="s">
        <v>15</v>
      </c>
      <c r="BK107" s="151">
        <f>ROUND(I107*H107,2)</f>
        <v>0</v>
      </c>
      <c r="BL107" s="18" t="s">
        <v>82</v>
      </c>
      <c r="BM107" s="150" t="s">
        <v>142</v>
      </c>
    </row>
    <row r="108" spans="1:47" s="2" customFormat="1" ht="11.25">
      <c r="A108" s="33"/>
      <c r="B108" s="34"/>
      <c r="C108" s="33"/>
      <c r="D108" s="152" t="s">
        <v>143</v>
      </c>
      <c r="E108" s="33"/>
      <c r="F108" s="153" t="s">
        <v>144</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143</v>
      </c>
      <c r="AU108" s="18" t="s">
        <v>79</v>
      </c>
    </row>
    <row r="109" spans="1:65" s="2" customFormat="1" ht="55.5" customHeight="1">
      <c r="A109" s="33"/>
      <c r="B109" s="138"/>
      <c r="C109" s="139" t="s">
        <v>79</v>
      </c>
      <c r="D109" s="139" t="s">
        <v>137</v>
      </c>
      <c r="E109" s="140" t="s">
        <v>145</v>
      </c>
      <c r="F109" s="141" t="s">
        <v>146</v>
      </c>
      <c r="G109" s="142" t="s">
        <v>140</v>
      </c>
      <c r="H109" s="143">
        <v>35</v>
      </c>
      <c r="I109" s="144"/>
      <c r="J109" s="145">
        <f>ROUND(I109*H109,2)</f>
        <v>0</v>
      </c>
      <c r="K109" s="141" t="s">
        <v>141</v>
      </c>
      <c r="L109" s="34"/>
      <c r="M109" s="146" t="s">
        <v>3</v>
      </c>
      <c r="N109" s="147" t="s">
        <v>42</v>
      </c>
      <c r="O109" s="54"/>
      <c r="P109" s="148">
        <f>O109*H109</f>
        <v>0</v>
      </c>
      <c r="Q109" s="148">
        <v>0</v>
      </c>
      <c r="R109" s="148">
        <f>Q109*H109</f>
        <v>0</v>
      </c>
      <c r="S109" s="148">
        <v>0.316</v>
      </c>
      <c r="T109" s="149">
        <f>S109*H109</f>
        <v>11.06</v>
      </c>
      <c r="U109" s="33"/>
      <c r="V109" s="33"/>
      <c r="W109" s="33"/>
      <c r="X109" s="33"/>
      <c r="Y109" s="33"/>
      <c r="Z109" s="33"/>
      <c r="AA109" s="33"/>
      <c r="AB109" s="33"/>
      <c r="AC109" s="33"/>
      <c r="AD109" s="33"/>
      <c r="AE109" s="33"/>
      <c r="AR109" s="150" t="s">
        <v>82</v>
      </c>
      <c r="AT109" s="150" t="s">
        <v>137</v>
      </c>
      <c r="AU109" s="150" t="s">
        <v>79</v>
      </c>
      <c r="AY109" s="18" t="s">
        <v>135</v>
      </c>
      <c r="BE109" s="151">
        <f>IF(N109="základní",J109,0)</f>
        <v>0</v>
      </c>
      <c r="BF109" s="151">
        <f>IF(N109="snížená",J109,0)</f>
        <v>0</v>
      </c>
      <c r="BG109" s="151">
        <f>IF(N109="zákl. přenesená",J109,0)</f>
        <v>0</v>
      </c>
      <c r="BH109" s="151">
        <f>IF(N109="sníž. přenesená",J109,0)</f>
        <v>0</v>
      </c>
      <c r="BI109" s="151">
        <f>IF(N109="nulová",J109,0)</f>
        <v>0</v>
      </c>
      <c r="BJ109" s="18" t="s">
        <v>15</v>
      </c>
      <c r="BK109" s="151">
        <f>ROUND(I109*H109,2)</f>
        <v>0</v>
      </c>
      <c r="BL109" s="18" t="s">
        <v>82</v>
      </c>
      <c r="BM109" s="150" t="s">
        <v>147</v>
      </c>
    </row>
    <row r="110" spans="1:47" s="2" customFormat="1" ht="11.25">
      <c r="A110" s="33"/>
      <c r="B110" s="34"/>
      <c r="C110" s="33"/>
      <c r="D110" s="152" t="s">
        <v>143</v>
      </c>
      <c r="E110" s="33"/>
      <c r="F110" s="153" t="s">
        <v>148</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143</v>
      </c>
      <c r="AU110" s="18" t="s">
        <v>79</v>
      </c>
    </row>
    <row r="111" spans="1:65" s="2" customFormat="1" ht="44.25" customHeight="1">
      <c r="A111" s="33"/>
      <c r="B111" s="138"/>
      <c r="C111" s="139" t="s">
        <v>149</v>
      </c>
      <c r="D111" s="139" t="s">
        <v>137</v>
      </c>
      <c r="E111" s="140" t="s">
        <v>150</v>
      </c>
      <c r="F111" s="141" t="s">
        <v>151</v>
      </c>
      <c r="G111" s="142" t="s">
        <v>152</v>
      </c>
      <c r="H111" s="143">
        <v>216</v>
      </c>
      <c r="I111" s="144"/>
      <c r="J111" s="145">
        <f>ROUND(I111*H111,2)</f>
        <v>0</v>
      </c>
      <c r="K111" s="141" t="s">
        <v>141</v>
      </c>
      <c r="L111" s="34"/>
      <c r="M111" s="146" t="s">
        <v>3</v>
      </c>
      <c r="N111" s="147" t="s">
        <v>42</v>
      </c>
      <c r="O111" s="54"/>
      <c r="P111" s="148">
        <f>O111*H111</f>
        <v>0</v>
      </c>
      <c r="Q111" s="148">
        <v>0</v>
      </c>
      <c r="R111" s="148">
        <f>Q111*H111</f>
        <v>0</v>
      </c>
      <c r="S111" s="148">
        <v>0</v>
      </c>
      <c r="T111" s="149">
        <f>S111*H111</f>
        <v>0</v>
      </c>
      <c r="U111" s="33"/>
      <c r="V111" s="33"/>
      <c r="W111" s="33"/>
      <c r="X111" s="33"/>
      <c r="Y111" s="33"/>
      <c r="Z111" s="33"/>
      <c r="AA111" s="33"/>
      <c r="AB111" s="33"/>
      <c r="AC111" s="33"/>
      <c r="AD111" s="33"/>
      <c r="AE111" s="33"/>
      <c r="AR111" s="150" t="s">
        <v>82</v>
      </c>
      <c r="AT111" s="150" t="s">
        <v>137</v>
      </c>
      <c r="AU111" s="150" t="s">
        <v>79</v>
      </c>
      <c r="AY111" s="18" t="s">
        <v>135</v>
      </c>
      <c r="BE111" s="151">
        <f>IF(N111="základní",J111,0)</f>
        <v>0</v>
      </c>
      <c r="BF111" s="151">
        <f>IF(N111="snížená",J111,0)</f>
        <v>0</v>
      </c>
      <c r="BG111" s="151">
        <f>IF(N111="zákl. přenesená",J111,0)</f>
        <v>0</v>
      </c>
      <c r="BH111" s="151">
        <f>IF(N111="sníž. přenesená",J111,0)</f>
        <v>0</v>
      </c>
      <c r="BI111" s="151">
        <f>IF(N111="nulová",J111,0)</f>
        <v>0</v>
      </c>
      <c r="BJ111" s="18" t="s">
        <v>15</v>
      </c>
      <c r="BK111" s="151">
        <f>ROUND(I111*H111,2)</f>
        <v>0</v>
      </c>
      <c r="BL111" s="18" t="s">
        <v>82</v>
      </c>
      <c r="BM111" s="150" t="s">
        <v>153</v>
      </c>
    </row>
    <row r="112" spans="1:47" s="2" customFormat="1" ht="11.25">
      <c r="A112" s="33"/>
      <c r="B112" s="34"/>
      <c r="C112" s="33"/>
      <c r="D112" s="152" t="s">
        <v>143</v>
      </c>
      <c r="E112" s="33"/>
      <c r="F112" s="153" t="s">
        <v>154</v>
      </c>
      <c r="G112" s="33"/>
      <c r="H112" s="33"/>
      <c r="I112" s="154"/>
      <c r="J112" s="33"/>
      <c r="K112" s="33"/>
      <c r="L112" s="34"/>
      <c r="M112" s="155"/>
      <c r="N112" s="156"/>
      <c r="O112" s="54"/>
      <c r="P112" s="54"/>
      <c r="Q112" s="54"/>
      <c r="R112" s="54"/>
      <c r="S112" s="54"/>
      <c r="T112" s="55"/>
      <c r="U112" s="33"/>
      <c r="V112" s="33"/>
      <c r="W112" s="33"/>
      <c r="X112" s="33"/>
      <c r="Y112" s="33"/>
      <c r="Z112" s="33"/>
      <c r="AA112" s="33"/>
      <c r="AB112" s="33"/>
      <c r="AC112" s="33"/>
      <c r="AD112" s="33"/>
      <c r="AE112" s="33"/>
      <c r="AT112" s="18" t="s">
        <v>143</v>
      </c>
      <c r="AU112" s="18" t="s">
        <v>79</v>
      </c>
    </row>
    <row r="113" spans="1:65" s="2" customFormat="1" ht="62.65" customHeight="1">
      <c r="A113" s="33"/>
      <c r="B113" s="138"/>
      <c r="C113" s="139" t="s">
        <v>82</v>
      </c>
      <c r="D113" s="139" t="s">
        <v>137</v>
      </c>
      <c r="E113" s="140" t="s">
        <v>155</v>
      </c>
      <c r="F113" s="141" t="s">
        <v>156</v>
      </c>
      <c r="G113" s="142" t="s">
        <v>152</v>
      </c>
      <c r="H113" s="143">
        <v>151.2</v>
      </c>
      <c r="I113" s="144"/>
      <c r="J113" s="145">
        <f>ROUND(I113*H113,2)</f>
        <v>0</v>
      </c>
      <c r="K113" s="141" t="s">
        <v>141</v>
      </c>
      <c r="L113" s="34"/>
      <c r="M113" s="146" t="s">
        <v>3</v>
      </c>
      <c r="N113" s="147" t="s">
        <v>42</v>
      </c>
      <c r="O113" s="54"/>
      <c r="P113" s="148">
        <f>O113*H113</f>
        <v>0</v>
      </c>
      <c r="Q113" s="148">
        <v>0</v>
      </c>
      <c r="R113" s="148">
        <f>Q113*H113</f>
        <v>0</v>
      </c>
      <c r="S113" s="148">
        <v>0</v>
      </c>
      <c r="T113" s="149">
        <f>S113*H113</f>
        <v>0</v>
      </c>
      <c r="U113" s="33"/>
      <c r="V113" s="33"/>
      <c r="W113" s="33"/>
      <c r="X113" s="33"/>
      <c r="Y113" s="33"/>
      <c r="Z113" s="33"/>
      <c r="AA113" s="33"/>
      <c r="AB113" s="33"/>
      <c r="AC113" s="33"/>
      <c r="AD113" s="33"/>
      <c r="AE113" s="33"/>
      <c r="AR113" s="150" t="s">
        <v>82</v>
      </c>
      <c r="AT113" s="150" t="s">
        <v>137</v>
      </c>
      <c r="AU113" s="150" t="s">
        <v>79</v>
      </c>
      <c r="AY113" s="18" t="s">
        <v>135</v>
      </c>
      <c r="BE113" s="151">
        <f>IF(N113="základní",J113,0)</f>
        <v>0</v>
      </c>
      <c r="BF113" s="151">
        <f>IF(N113="snížená",J113,0)</f>
        <v>0</v>
      </c>
      <c r="BG113" s="151">
        <f>IF(N113="zákl. přenesená",J113,0)</f>
        <v>0</v>
      </c>
      <c r="BH113" s="151">
        <f>IF(N113="sníž. přenesená",J113,0)</f>
        <v>0</v>
      </c>
      <c r="BI113" s="151">
        <f>IF(N113="nulová",J113,0)</f>
        <v>0</v>
      </c>
      <c r="BJ113" s="18" t="s">
        <v>15</v>
      </c>
      <c r="BK113" s="151">
        <f>ROUND(I113*H113,2)</f>
        <v>0</v>
      </c>
      <c r="BL113" s="18" t="s">
        <v>82</v>
      </c>
      <c r="BM113" s="150" t="s">
        <v>157</v>
      </c>
    </row>
    <row r="114" spans="1:47" s="2" customFormat="1" ht="11.25">
      <c r="A114" s="33"/>
      <c r="B114" s="34"/>
      <c r="C114" s="33"/>
      <c r="D114" s="152" t="s">
        <v>143</v>
      </c>
      <c r="E114" s="33"/>
      <c r="F114" s="153" t="s">
        <v>158</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143</v>
      </c>
      <c r="AU114" s="18" t="s">
        <v>79</v>
      </c>
    </row>
    <row r="115" spans="1:65" s="2" customFormat="1" ht="66.75" customHeight="1">
      <c r="A115" s="33"/>
      <c r="B115" s="138"/>
      <c r="C115" s="139" t="s">
        <v>159</v>
      </c>
      <c r="D115" s="139" t="s">
        <v>137</v>
      </c>
      <c r="E115" s="140" t="s">
        <v>160</v>
      </c>
      <c r="F115" s="141" t="s">
        <v>161</v>
      </c>
      <c r="G115" s="142" t="s">
        <v>152</v>
      </c>
      <c r="H115" s="143">
        <v>1512</v>
      </c>
      <c r="I115" s="144"/>
      <c r="J115" s="145">
        <f>ROUND(I115*H115,2)</f>
        <v>0</v>
      </c>
      <c r="K115" s="141" t="s">
        <v>141</v>
      </c>
      <c r="L115" s="34"/>
      <c r="M115" s="146" t="s">
        <v>3</v>
      </c>
      <c r="N115" s="147" t="s">
        <v>42</v>
      </c>
      <c r="O115" s="54"/>
      <c r="P115" s="148">
        <f>O115*H115</f>
        <v>0</v>
      </c>
      <c r="Q115" s="148">
        <v>0</v>
      </c>
      <c r="R115" s="148">
        <f>Q115*H115</f>
        <v>0</v>
      </c>
      <c r="S115" s="148">
        <v>0</v>
      </c>
      <c r="T115" s="149">
        <f>S115*H115</f>
        <v>0</v>
      </c>
      <c r="U115" s="33"/>
      <c r="V115" s="33"/>
      <c r="W115" s="33"/>
      <c r="X115" s="33"/>
      <c r="Y115" s="33"/>
      <c r="Z115" s="33"/>
      <c r="AA115" s="33"/>
      <c r="AB115" s="33"/>
      <c r="AC115" s="33"/>
      <c r="AD115" s="33"/>
      <c r="AE115" s="33"/>
      <c r="AR115" s="150" t="s">
        <v>82</v>
      </c>
      <c r="AT115" s="150" t="s">
        <v>137</v>
      </c>
      <c r="AU115" s="150" t="s">
        <v>79</v>
      </c>
      <c r="AY115" s="18" t="s">
        <v>135</v>
      </c>
      <c r="BE115" s="151">
        <f>IF(N115="základní",J115,0)</f>
        <v>0</v>
      </c>
      <c r="BF115" s="151">
        <f>IF(N115="snížená",J115,0)</f>
        <v>0</v>
      </c>
      <c r="BG115" s="151">
        <f>IF(N115="zákl. přenesená",J115,0)</f>
        <v>0</v>
      </c>
      <c r="BH115" s="151">
        <f>IF(N115="sníž. přenesená",J115,0)</f>
        <v>0</v>
      </c>
      <c r="BI115" s="151">
        <f>IF(N115="nulová",J115,0)</f>
        <v>0</v>
      </c>
      <c r="BJ115" s="18" t="s">
        <v>15</v>
      </c>
      <c r="BK115" s="151">
        <f>ROUND(I115*H115,2)</f>
        <v>0</v>
      </c>
      <c r="BL115" s="18" t="s">
        <v>82</v>
      </c>
      <c r="BM115" s="150" t="s">
        <v>162</v>
      </c>
    </row>
    <row r="116" spans="1:47" s="2" customFormat="1" ht="11.25">
      <c r="A116" s="33"/>
      <c r="B116" s="34"/>
      <c r="C116" s="33"/>
      <c r="D116" s="152" t="s">
        <v>143</v>
      </c>
      <c r="E116" s="33"/>
      <c r="F116" s="153" t="s">
        <v>163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143</v>
      </c>
      <c r="AU116" s="18" t="s">
        <v>79</v>
      </c>
    </row>
    <row r="117" spans="2:51" s="13" customFormat="1" ht="11.25">
      <c r="B117" s="157"/>
      <c r="D117" s="158" t="s">
        <v>164</v>
      </c>
      <c r="F117" s="159" t="s">
        <v>165</v>
      </c>
      <c r="H117" s="160">
        <v>1512</v>
      </c>
      <c r="I117" s="161"/>
      <c r="L117" s="157"/>
      <c r="M117" s="162"/>
      <c r="N117" s="163"/>
      <c r="O117" s="163"/>
      <c r="P117" s="163"/>
      <c r="Q117" s="163"/>
      <c r="R117" s="163"/>
      <c r="S117" s="163"/>
      <c r="T117" s="164"/>
      <c r="AT117" s="165" t="s">
        <v>164</v>
      </c>
      <c r="AU117" s="165" t="s">
        <v>79</v>
      </c>
      <c r="AV117" s="13" t="s">
        <v>79</v>
      </c>
      <c r="AW117" s="13" t="s">
        <v>4</v>
      </c>
      <c r="AX117" s="13" t="s">
        <v>15</v>
      </c>
      <c r="AY117" s="165" t="s">
        <v>135</v>
      </c>
    </row>
    <row r="118" spans="1:65" s="2" customFormat="1" ht="37.9" customHeight="1">
      <c r="A118" s="33"/>
      <c r="B118" s="138"/>
      <c r="C118" s="139" t="s">
        <v>166</v>
      </c>
      <c r="D118" s="139" t="s">
        <v>137</v>
      </c>
      <c r="E118" s="140" t="s">
        <v>167</v>
      </c>
      <c r="F118" s="141" t="s">
        <v>168</v>
      </c>
      <c r="G118" s="142" t="s">
        <v>152</v>
      </c>
      <c r="H118" s="143">
        <v>151.2</v>
      </c>
      <c r="I118" s="144"/>
      <c r="J118" s="145">
        <f>ROUND(I118*H118,2)</f>
        <v>0</v>
      </c>
      <c r="K118" s="141" t="s">
        <v>141</v>
      </c>
      <c r="L118" s="34"/>
      <c r="M118" s="146" t="s">
        <v>3</v>
      </c>
      <c r="N118" s="147" t="s">
        <v>42</v>
      </c>
      <c r="O118" s="54"/>
      <c r="P118" s="148">
        <f>O118*H118</f>
        <v>0</v>
      </c>
      <c r="Q118" s="148">
        <v>0</v>
      </c>
      <c r="R118" s="148">
        <f>Q118*H118</f>
        <v>0</v>
      </c>
      <c r="S118" s="148">
        <v>0</v>
      </c>
      <c r="T118" s="149">
        <f>S118*H118</f>
        <v>0</v>
      </c>
      <c r="U118" s="33"/>
      <c r="V118" s="33"/>
      <c r="W118" s="33"/>
      <c r="X118" s="33"/>
      <c r="Y118" s="33"/>
      <c r="Z118" s="33"/>
      <c r="AA118" s="33"/>
      <c r="AB118" s="33"/>
      <c r="AC118" s="33"/>
      <c r="AD118" s="33"/>
      <c r="AE118" s="33"/>
      <c r="AR118" s="150" t="s">
        <v>82</v>
      </c>
      <c r="AT118" s="150" t="s">
        <v>137</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82</v>
      </c>
      <c r="BM118" s="150" t="s">
        <v>169</v>
      </c>
    </row>
    <row r="119" spans="1:47" s="2" customFormat="1" ht="11.25">
      <c r="A119" s="33"/>
      <c r="B119" s="34"/>
      <c r="C119" s="33"/>
      <c r="D119" s="152" t="s">
        <v>143</v>
      </c>
      <c r="E119" s="33"/>
      <c r="F119" s="153" t="s">
        <v>170</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143</v>
      </c>
      <c r="AU119" s="18" t="s">
        <v>79</v>
      </c>
    </row>
    <row r="120" spans="1:65" s="2" customFormat="1" ht="44.25" customHeight="1">
      <c r="A120" s="33"/>
      <c r="B120" s="138"/>
      <c r="C120" s="139" t="s">
        <v>171</v>
      </c>
      <c r="D120" s="139" t="s">
        <v>137</v>
      </c>
      <c r="E120" s="140" t="s">
        <v>172</v>
      </c>
      <c r="F120" s="141" t="s">
        <v>173</v>
      </c>
      <c r="G120" s="142" t="s">
        <v>174</v>
      </c>
      <c r="H120" s="143">
        <v>302.4</v>
      </c>
      <c r="I120" s="144"/>
      <c r="J120" s="145">
        <f>ROUND(I120*H120,2)</f>
        <v>0</v>
      </c>
      <c r="K120" s="141" t="s">
        <v>141</v>
      </c>
      <c r="L120" s="34"/>
      <c r="M120" s="146" t="s">
        <v>3</v>
      </c>
      <c r="N120" s="147"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82</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82</v>
      </c>
      <c r="BM120" s="150" t="s">
        <v>175</v>
      </c>
    </row>
    <row r="121" spans="1:47" s="2" customFormat="1" ht="11.25">
      <c r="A121" s="33"/>
      <c r="B121" s="34"/>
      <c r="C121" s="33"/>
      <c r="D121" s="152" t="s">
        <v>143</v>
      </c>
      <c r="E121" s="33"/>
      <c r="F121" s="153" t="s">
        <v>176</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2:51" s="13" customFormat="1" ht="11.25">
      <c r="B122" s="157"/>
      <c r="D122" s="158" t="s">
        <v>164</v>
      </c>
      <c r="F122" s="159" t="s">
        <v>177</v>
      </c>
      <c r="H122" s="160">
        <v>302.4</v>
      </c>
      <c r="I122" s="161"/>
      <c r="L122" s="157"/>
      <c r="M122" s="162"/>
      <c r="N122" s="163"/>
      <c r="O122" s="163"/>
      <c r="P122" s="163"/>
      <c r="Q122" s="163"/>
      <c r="R122" s="163"/>
      <c r="S122" s="163"/>
      <c r="T122" s="164"/>
      <c r="AT122" s="165" t="s">
        <v>164</v>
      </c>
      <c r="AU122" s="165" t="s">
        <v>79</v>
      </c>
      <c r="AV122" s="13" t="s">
        <v>79</v>
      </c>
      <c r="AW122" s="13" t="s">
        <v>4</v>
      </c>
      <c r="AX122" s="13" t="s">
        <v>15</v>
      </c>
      <c r="AY122" s="165" t="s">
        <v>135</v>
      </c>
    </row>
    <row r="123" spans="1:65" s="2" customFormat="1" ht="44.25" customHeight="1">
      <c r="A123" s="33"/>
      <c r="B123" s="138"/>
      <c r="C123" s="139" t="s">
        <v>178</v>
      </c>
      <c r="D123" s="139" t="s">
        <v>137</v>
      </c>
      <c r="E123" s="140" t="s">
        <v>179</v>
      </c>
      <c r="F123" s="141" t="s">
        <v>180</v>
      </c>
      <c r="G123" s="142" t="s">
        <v>152</v>
      </c>
      <c r="H123" s="143">
        <v>151.2</v>
      </c>
      <c r="I123" s="144"/>
      <c r="J123" s="145">
        <f>ROUND(I123*H123,2)</f>
        <v>0</v>
      </c>
      <c r="K123" s="141" t="s">
        <v>141</v>
      </c>
      <c r="L123" s="34"/>
      <c r="M123" s="146" t="s">
        <v>3</v>
      </c>
      <c r="N123" s="147" t="s">
        <v>42</v>
      </c>
      <c r="O123" s="54"/>
      <c r="P123" s="148">
        <f>O123*H123</f>
        <v>0</v>
      </c>
      <c r="Q123" s="148">
        <v>0</v>
      </c>
      <c r="R123" s="148">
        <f>Q123*H123</f>
        <v>0</v>
      </c>
      <c r="S123" s="148">
        <v>0</v>
      </c>
      <c r="T123" s="149">
        <f>S123*H123</f>
        <v>0</v>
      </c>
      <c r="U123" s="33"/>
      <c r="V123" s="33"/>
      <c r="W123" s="33"/>
      <c r="X123" s="33"/>
      <c r="Y123" s="33"/>
      <c r="Z123" s="33"/>
      <c r="AA123" s="33"/>
      <c r="AB123" s="33"/>
      <c r="AC123" s="33"/>
      <c r="AD123" s="33"/>
      <c r="AE123" s="33"/>
      <c r="AR123" s="150" t="s">
        <v>82</v>
      </c>
      <c r="AT123" s="150" t="s">
        <v>137</v>
      </c>
      <c r="AU123" s="150" t="s">
        <v>79</v>
      </c>
      <c r="AY123" s="18" t="s">
        <v>135</v>
      </c>
      <c r="BE123" s="151">
        <f>IF(N123="základní",J123,0)</f>
        <v>0</v>
      </c>
      <c r="BF123" s="151">
        <f>IF(N123="snížená",J123,0)</f>
        <v>0</v>
      </c>
      <c r="BG123" s="151">
        <f>IF(N123="zákl. přenesená",J123,0)</f>
        <v>0</v>
      </c>
      <c r="BH123" s="151">
        <f>IF(N123="sníž. přenesená",J123,0)</f>
        <v>0</v>
      </c>
      <c r="BI123" s="151">
        <f>IF(N123="nulová",J123,0)</f>
        <v>0</v>
      </c>
      <c r="BJ123" s="18" t="s">
        <v>15</v>
      </c>
      <c r="BK123" s="151">
        <f>ROUND(I123*H123,2)</f>
        <v>0</v>
      </c>
      <c r="BL123" s="18" t="s">
        <v>82</v>
      </c>
      <c r="BM123" s="150" t="s">
        <v>181</v>
      </c>
    </row>
    <row r="124" spans="1:47" s="2" customFormat="1" ht="11.25">
      <c r="A124" s="33"/>
      <c r="B124" s="34"/>
      <c r="C124" s="33"/>
      <c r="D124" s="152" t="s">
        <v>143</v>
      </c>
      <c r="E124" s="33"/>
      <c r="F124" s="153" t="s">
        <v>182</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143</v>
      </c>
      <c r="AU124" s="18" t="s">
        <v>79</v>
      </c>
    </row>
    <row r="125" spans="1:65" s="2" customFormat="1" ht="16.5" customHeight="1">
      <c r="A125" s="33"/>
      <c r="B125" s="138"/>
      <c r="C125" s="166" t="s">
        <v>183</v>
      </c>
      <c r="D125" s="166" t="s">
        <v>184</v>
      </c>
      <c r="E125" s="167" t="s">
        <v>185</v>
      </c>
      <c r="F125" s="168" t="s">
        <v>186</v>
      </c>
      <c r="G125" s="169" t="s">
        <v>174</v>
      </c>
      <c r="H125" s="170">
        <v>129.6</v>
      </c>
      <c r="I125" s="171"/>
      <c r="J125" s="172">
        <f>ROUND(I125*H125,2)</f>
        <v>0</v>
      </c>
      <c r="K125" s="168" t="s">
        <v>3</v>
      </c>
      <c r="L125" s="173"/>
      <c r="M125" s="174" t="s">
        <v>3</v>
      </c>
      <c r="N125" s="175" t="s">
        <v>42</v>
      </c>
      <c r="O125" s="54"/>
      <c r="P125" s="148">
        <f>O125*H125</f>
        <v>0</v>
      </c>
      <c r="Q125" s="148">
        <v>1</v>
      </c>
      <c r="R125" s="148">
        <f>Q125*H125</f>
        <v>129.6</v>
      </c>
      <c r="S125" s="148">
        <v>0</v>
      </c>
      <c r="T125" s="149">
        <f>S125*H125</f>
        <v>0</v>
      </c>
      <c r="U125" s="33"/>
      <c r="V125" s="33"/>
      <c r="W125" s="33"/>
      <c r="X125" s="33"/>
      <c r="Y125" s="33"/>
      <c r="Z125" s="33"/>
      <c r="AA125" s="33"/>
      <c r="AB125" s="33"/>
      <c r="AC125" s="33"/>
      <c r="AD125" s="33"/>
      <c r="AE125" s="33"/>
      <c r="AR125" s="150" t="s">
        <v>178</v>
      </c>
      <c r="AT125" s="150" t="s">
        <v>184</v>
      </c>
      <c r="AU125" s="150" t="s">
        <v>79</v>
      </c>
      <c r="AY125" s="18" t="s">
        <v>135</v>
      </c>
      <c r="BE125" s="151">
        <f>IF(N125="základní",J125,0)</f>
        <v>0</v>
      </c>
      <c r="BF125" s="151">
        <f>IF(N125="snížená",J125,0)</f>
        <v>0</v>
      </c>
      <c r="BG125" s="151">
        <f>IF(N125="zákl. přenesená",J125,0)</f>
        <v>0</v>
      </c>
      <c r="BH125" s="151">
        <f>IF(N125="sníž. přenesená",J125,0)</f>
        <v>0</v>
      </c>
      <c r="BI125" s="151">
        <f>IF(N125="nulová",J125,0)</f>
        <v>0</v>
      </c>
      <c r="BJ125" s="18" t="s">
        <v>15</v>
      </c>
      <c r="BK125" s="151">
        <f>ROUND(I125*H125,2)</f>
        <v>0</v>
      </c>
      <c r="BL125" s="18" t="s">
        <v>82</v>
      </c>
      <c r="BM125" s="150" t="s">
        <v>187</v>
      </c>
    </row>
    <row r="126" spans="2:51" s="13" customFormat="1" ht="11.25">
      <c r="B126" s="157"/>
      <c r="D126" s="158" t="s">
        <v>164</v>
      </c>
      <c r="F126" s="159" t="s">
        <v>188</v>
      </c>
      <c r="H126" s="160">
        <v>129.6</v>
      </c>
      <c r="I126" s="161"/>
      <c r="L126" s="157"/>
      <c r="M126" s="162"/>
      <c r="N126" s="163"/>
      <c r="O126" s="163"/>
      <c r="P126" s="163"/>
      <c r="Q126" s="163"/>
      <c r="R126" s="163"/>
      <c r="S126" s="163"/>
      <c r="T126" s="164"/>
      <c r="AT126" s="165" t="s">
        <v>164</v>
      </c>
      <c r="AU126" s="165" t="s">
        <v>79</v>
      </c>
      <c r="AV126" s="13" t="s">
        <v>79</v>
      </c>
      <c r="AW126" s="13" t="s">
        <v>4</v>
      </c>
      <c r="AX126" s="13" t="s">
        <v>15</v>
      </c>
      <c r="AY126" s="165" t="s">
        <v>135</v>
      </c>
    </row>
    <row r="127" spans="1:65" s="2" customFormat="1" ht="16.5" customHeight="1">
      <c r="A127" s="33"/>
      <c r="B127" s="138"/>
      <c r="C127" s="139" t="s">
        <v>189</v>
      </c>
      <c r="D127" s="139" t="s">
        <v>137</v>
      </c>
      <c r="E127" s="140" t="s">
        <v>190</v>
      </c>
      <c r="F127" s="141" t="s">
        <v>191</v>
      </c>
      <c r="G127" s="142" t="s">
        <v>192</v>
      </c>
      <c r="H127" s="143">
        <v>1</v>
      </c>
      <c r="I127" s="144"/>
      <c r="J127" s="145">
        <f>ROUND(I127*H127,2)</f>
        <v>0</v>
      </c>
      <c r="K127" s="141" t="s">
        <v>3</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82</v>
      </c>
      <c r="AT127" s="150" t="s">
        <v>137</v>
      </c>
      <c r="AU127" s="150" t="s">
        <v>79</v>
      </c>
      <c r="AY127" s="18" t="s">
        <v>135</v>
      </c>
      <c r="BE127" s="151">
        <f>IF(N127="základní",J127,0)</f>
        <v>0</v>
      </c>
      <c r="BF127" s="151">
        <f>IF(N127="snížená",J127,0)</f>
        <v>0</v>
      </c>
      <c r="BG127" s="151">
        <f>IF(N127="zákl. přenesená",J127,0)</f>
        <v>0</v>
      </c>
      <c r="BH127" s="151">
        <f>IF(N127="sníž. přenesená",J127,0)</f>
        <v>0</v>
      </c>
      <c r="BI127" s="151">
        <f>IF(N127="nulová",J127,0)</f>
        <v>0</v>
      </c>
      <c r="BJ127" s="18" t="s">
        <v>15</v>
      </c>
      <c r="BK127" s="151">
        <f>ROUND(I127*H127,2)</f>
        <v>0</v>
      </c>
      <c r="BL127" s="18" t="s">
        <v>82</v>
      </c>
      <c r="BM127" s="150" t="s">
        <v>193</v>
      </c>
    </row>
    <row r="128" spans="1:65" s="2" customFormat="1" ht="16.5" customHeight="1">
      <c r="A128" s="33"/>
      <c r="B128" s="138"/>
      <c r="C128" s="139" t="s">
        <v>194</v>
      </c>
      <c r="D128" s="139" t="s">
        <v>137</v>
      </c>
      <c r="E128" s="140" t="s">
        <v>195</v>
      </c>
      <c r="F128" s="141" t="s">
        <v>196</v>
      </c>
      <c r="G128" s="142" t="s">
        <v>197</v>
      </c>
      <c r="H128" s="143">
        <v>10</v>
      </c>
      <c r="I128" s="144"/>
      <c r="J128" s="145">
        <f>ROUND(I128*H128,2)</f>
        <v>0</v>
      </c>
      <c r="K128" s="141" t="s">
        <v>3</v>
      </c>
      <c r="L128" s="34"/>
      <c r="M128" s="146" t="s">
        <v>3</v>
      </c>
      <c r="N128" s="147" t="s">
        <v>42</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82</v>
      </c>
      <c r="AT128" s="150" t="s">
        <v>137</v>
      </c>
      <c r="AU128" s="150" t="s">
        <v>79</v>
      </c>
      <c r="AY128" s="18" t="s">
        <v>135</v>
      </c>
      <c r="BE128" s="151">
        <f>IF(N128="základní",J128,0)</f>
        <v>0</v>
      </c>
      <c r="BF128" s="151">
        <f>IF(N128="snížená",J128,0)</f>
        <v>0</v>
      </c>
      <c r="BG128" s="151">
        <f>IF(N128="zákl. přenesená",J128,0)</f>
        <v>0</v>
      </c>
      <c r="BH128" s="151">
        <f>IF(N128="sníž. přenesená",J128,0)</f>
        <v>0</v>
      </c>
      <c r="BI128" s="151">
        <f>IF(N128="nulová",J128,0)</f>
        <v>0</v>
      </c>
      <c r="BJ128" s="18" t="s">
        <v>15</v>
      </c>
      <c r="BK128" s="151">
        <f>ROUND(I128*H128,2)</f>
        <v>0</v>
      </c>
      <c r="BL128" s="18" t="s">
        <v>82</v>
      </c>
      <c r="BM128" s="150" t="s">
        <v>198</v>
      </c>
    </row>
    <row r="129" spans="2:63" s="12" customFormat="1" ht="22.9" customHeight="1">
      <c r="B129" s="125"/>
      <c r="D129" s="126" t="s">
        <v>70</v>
      </c>
      <c r="E129" s="136" t="s">
        <v>149</v>
      </c>
      <c r="F129" s="136" t="s">
        <v>199</v>
      </c>
      <c r="I129" s="128"/>
      <c r="J129" s="137">
        <f>BK129</f>
        <v>0</v>
      </c>
      <c r="L129" s="125"/>
      <c r="M129" s="130"/>
      <c r="N129" s="131"/>
      <c r="O129" s="131"/>
      <c r="P129" s="132">
        <f>SUM(P130:P142)</f>
        <v>0</v>
      </c>
      <c r="Q129" s="131"/>
      <c r="R129" s="132">
        <f>SUM(R130:R142)</f>
        <v>54.803112</v>
      </c>
      <c r="S129" s="131"/>
      <c r="T129" s="133">
        <f>SUM(T130:T142)</f>
        <v>0</v>
      </c>
      <c r="AR129" s="126" t="s">
        <v>15</v>
      </c>
      <c r="AT129" s="134" t="s">
        <v>70</v>
      </c>
      <c r="AU129" s="134" t="s">
        <v>15</v>
      </c>
      <c r="AY129" s="126" t="s">
        <v>135</v>
      </c>
      <c r="BK129" s="135">
        <f>SUM(BK130:BK142)</f>
        <v>0</v>
      </c>
    </row>
    <row r="130" spans="1:65" s="2" customFormat="1" ht="44.25" customHeight="1">
      <c r="A130" s="33"/>
      <c r="B130" s="138"/>
      <c r="C130" s="139" t="s">
        <v>200</v>
      </c>
      <c r="D130" s="139" t="s">
        <v>137</v>
      </c>
      <c r="E130" s="140" t="s">
        <v>201</v>
      </c>
      <c r="F130" s="141" t="s">
        <v>202</v>
      </c>
      <c r="G130" s="142" t="s">
        <v>140</v>
      </c>
      <c r="H130" s="143">
        <v>358.8</v>
      </c>
      <c r="I130" s="144"/>
      <c r="J130" s="145">
        <f>ROUND(I130*H130,2)</f>
        <v>0</v>
      </c>
      <c r="K130" s="141" t="s">
        <v>141</v>
      </c>
      <c r="L130" s="34"/>
      <c r="M130" s="146" t="s">
        <v>3</v>
      </c>
      <c r="N130" s="147" t="s">
        <v>42</v>
      </c>
      <c r="O130" s="54"/>
      <c r="P130" s="148">
        <f>O130*H130</f>
        <v>0</v>
      </c>
      <c r="Q130" s="148">
        <v>0.15274</v>
      </c>
      <c r="R130" s="148">
        <f>Q130*H130</f>
        <v>54.803112</v>
      </c>
      <c r="S130" s="148">
        <v>0</v>
      </c>
      <c r="T130" s="149">
        <f>S130*H130</f>
        <v>0</v>
      </c>
      <c r="U130" s="33"/>
      <c r="V130" s="33"/>
      <c r="W130" s="33"/>
      <c r="X130" s="33"/>
      <c r="Y130" s="33"/>
      <c r="Z130" s="33"/>
      <c r="AA130" s="33"/>
      <c r="AB130" s="33"/>
      <c r="AC130" s="33"/>
      <c r="AD130" s="33"/>
      <c r="AE130" s="33"/>
      <c r="AR130" s="150" t="s">
        <v>82</v>
      </c>
      <c r="AT130" s="150" t="s">
        <v>137</v>
      </c>
      <c r="AU130" s="150" t="s">
        <v>79</v>
      </c>
      <c r="AY130" s="18" t="s">
        <v>135</v>
      </c>
      <c r="BE130" s="151">
        <f>IF(N130="základní",J130,0)</f>
        <v>0</v>
      </c>
      <c r="BF130" s="151">
        <f>IF(N130="snížená",J130,0)</f>
        <v>0</v>
      </c>
      <c r="BG130" s="151">
        <f>IF(N130="zákl. přenesená",J130,0)</f>
        <v>0</v>
      </c>
      <c r="BH130" s="151">
        <f>IF(N130="sníž. přenesená",J130,0)</f>
        <v>0</v>
      </c>
      <c r="BI130" s="151">
        <f>IF(N130="nulová",J130,0)</f>
        <v>0</v>
      </c>
      <c r="BJ130" s="18" t="s">
        <v>15</v>
      </c>
      <c r="BK130" s="151">
        <f>ROUND(I130*H130,2)</f>
        <v>0</v>
      </c>
      <c r="BL130" s="18" t="s">
        <v>82</v>
      </c>
      <c r="BM130" s="150" t="s">
        <v>203</v>
      </c>
    </row>
    <row r="131" spans="1:47" s="2" customFormat="1" ht="11.25">
      <c r="A131" s="33"/>
      <c r="B131" s="34"/>
      <c r="C131" s="33"/>
      <c r="D131" s="152" t="s">
        <v>143</v>
      </c>
      <c r="E131" s="33"/>
      <c r="F131" s="153" t="s">
        <v>204</v>
      </c>
      <c r="G131" s="33"/>
      <c r="H131" s="33"/>
      <c r="I131" s="154"/>
      <c r="J131" s="33"/>
      <c r="K131" s="33"/>
      <c r="L131" s="34"/>
      <c r="M131" s="155"/>
      <c r="N131" s="156"/>
      <c r="O131" s="54"/>
      <c r="P131" s="54"/>
      <c r="Q131" s="54"/>
      <c r="R131" s="54"/>
      <c r="S131" s="54"/>
      <c r="T131" s="55"/>
      <c r="U131" s="33"/>
      <c r="V131" s="33"/>
      <c r="W131" s="33"/>
      <c r="X131" s="33"/>
      <c r="Y131" s="33"/>
      <c r="Z131" s="33"/>
      <c r="AA131" s="33"/>
      <c r="AB131" s="33"/>
      <c r="AC131" s="33"/>
      <c r="AD131" s="33"/>
      <c r="AE131" s="33"/>
      <c r="AT131" s="18" t="s">
        <v>143</v>
      </c>
      <c r="AU131" s="18" t="s">
        <v>79</v>
      </c>
    </row>
    <row r="132" spans="1:65" s="2" customFormat="1" ht="16.5" customHeight="1">
      <c r="A132" s="33"/>
      <c r="B132" s="138"/>
      <c r="C132" s="139" t="s">
        <v>205</v>
      </c>
      <c r="D132" s="139" t="s">
        <v>137</v>
      </c>
      <c r="E132" s="140" t="s">
        <v>206</v>
      </c>
      <c r="F132" s="141" t="s">
        <v>207</v>
      </c>
      <c r="G132" s="142" t="s">
        <v>197</v>
      </c>
      <c r="H132" s="143">
        <v>268</v>
      </c>
      <c r="I132" s="144"/>
      <c r="J132" s="145">
        <f>ROUND(I132*H132,2)</f>
        <v>0</v>
      </c>
      <c r="K132" s="141" t="s">
        <v>3</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82</v>
      </c>
      <c r="AT132" s="150" t="s">
        <v>137</v>
      </c>
      <c r="AU132" s="150" t="s">
        <v>79</v>
      </c>
      <c r="AY132" s="18" t="s">
        <v>135</v>
      </c>
      <c r="BE132" s="151">
        <f>IF(N132="základní",J132,0)</f>
        <v>0</v>
      </c>
      <c r="BF132" s="151">
        <f>IF(N132="snížená",J132,0)</f>
        <v>0</v>
      </c>
      <c r="BG132" s="151">
        <f>IF(N132="zákl. přenesená",J132,0)</f>
        <v>0</v>
      </c>
      <c r="BH132" s="151">
        <f>IF(N132="sníž. přenesená",J132,0)</f>
        <v>0</v>
      </c>
      <c r="BI132" s="151">
        <f>IF(N132="nulová",J132,0)</f>
        <v>0</v>
      </c>
      <c r="BJ132" s="18" t="s">
        <v>15</v>
      </c>
      <c r="BK132" s="151">
        <f>ROUND(I132*H132,2)</f>
        <v>0</v>
      </c>
      <c r="BL132" s="18" t="s">
        <v>82</v>
      </c>
      <c r="BM132" s="150" t="s">
        <v>208</v>
      </c>
    </row>
    <row r="133" spans="2:51" s="14" customFormat="1" ht="11.25">
      <c r="B133" s="176"/>
      <c r="D133" s="158" t="s">
        <v>164</v>
      </c>
      <c r="E133" s="177" t="s">
        <v>3</v>
      </c>
      <c r="F133" s="178" t="s">
        <v>209</v>
      </c>
      <c r="H133" s="177" t="s">
        <v>3</v>
      </c>
      <c r="I133" s="179"/>
      <c r="L133" s="176"/>
      <c r="M133" s="180"/>
      <c r="N133" s="181"/>
      <c r="O133" s="181"/>
      <c r="P133" s="181"/>
      <c r="Q133" s="181"/>
      <c r="R133" s="181"/>
      <c r="S133" s="181"/>
      <c r="T133" s="182"/>
      <c r="AT133" s="177" t="s">
        <v>164</v>
      </c>
      <c r="AU133" s="177" t="s">
        <v>79</v>
      </c>
      <c r="AV133" s="14" t="s">
        <v>15</v>
      </c>
      <c r="AW133" s="14" t="s">
        <v>33</v>
      </c>
      <c r="AX133" s="14" t="s">
        <v>71</v>
      </c>
      <c r="AY133" s="177" t="s">
        <v>135</v>
      </c>
    </row>
    <row r="134" spans="2:51" s="13" customFormat="1" ht="11.25">
      <c r="B134" s="157"/>
      <c r="D134" s="158" t="s">
        <v>164</v>
      </c>
      <c r="E134" s="165" t="s">
        <v>3</v>
      </c>
      <c r="F134" s="159" t="s">
        <v>210</v>
      </c>
      <c r="H134" s="160">
        <v>114</v>
      </c>
      <c r="I134" s="161"/>
      <c r="L134" s="157"/>
      <c r="M134" s="162"/>
      <c r="N134" s="163"/>
      <c r="O134" s="163"/>
      <c r="P134" s="163"/>
      <c r="Q134" s="163"/>
      <c r="R134" s="163"/>
      <c r="S134" s="163"/>
      <c r="T134" s="164"/>
      <c r="AT134" s="165" t="s">
        <v>164</v>
      </c>
      <c r="AU134" s="165" t="s">
        <v>79</v>
      </c>
      <c r="AV134" s="13" t="s">
        <v>79</v>
      </c>
      <c r="AW134" s="13" t="s">
        <v>33</v>
      </c>
      <c r="AX134" s="13" t="s">
        <v>71</v>
      </c>
      <c r="AY134" s="165" t="s">
        <v>135</v>
      </c>
    </row>
    <row r="135" spans="2:51" s="14" customFormat="1" ht="11.25">
      <c r="B135" s="176"/>
      <c r="D135" s="158" t="s">
        <v>164</v>
      </c>
      <c r="E135" s="177" t="s">
        <v>3</v>
      </c>
      <c r="F135" s="178" t="s">
        <v>211</v>
      </c>
      <c r="H135" s="177" t="s">
        <v>3</v>
      </c>
      <c r="I135" s="179"/>
      <c r="L135" s="176"/>
      <c r="M135" s="180"/>
      <c r="N135" s="181"/>
      <c r="O135" s="181"/>
      <c r="P135" s="181"/>
      <c r="Q135" s="181"/>
      <c r="R135" s="181"/>
      <c r="S135" s="181"/>
      <c r="T135" s="182"/>
      <c r="AT135" s="177" t="s">
        <v>164</v>
      </c>
      <c r="AU135" s="177" t="s">
        <v>79</v>
      </c>
      <c r="AV135" s="14" t="s">
        <v>15</v>
      </c>
      <c r="AW135" s="14" t="s">
        <v>33</v>
      </c>
      <c r="AX135" s="14" t="s">
        <v>71</v>
      </c>
      <c r="AY135" s="177" t="s">
        <v>135</v>
      </c>
    </row>
    <row r="136" spans="2:51" s="13" customFormat="1" ht="11.25">
      <c r="B136" s="157"/>
      <c r="D136" s="158" t="s">
        <v>164</v>
      </c>
      <c r="E136" s="165" t="s">
        <v>3</v>
      </c>
      <c r="F136" s="159" t="s">
        <v>212</v>
      </c>
      <c r="H136" s="160">
        <v>110</v>
      </c>
      <c r="I136" s="161"/>
      <c r="L136" s="157"/>
      <c r="M136" s="162"/>
      <c r="N136" s="163"/>
      <c r="O136" s="163"/>
      <c r="P136" s="163"/>
      <c r="Q136" s="163"/>
      <c r="R136" s="163"/>
      <c r="S136" s="163"/>
      <c r="T136" s="164"/>
      <c r="AT136" s="165" t="s">
        <v>164</v>
      </c>
      <c r="AU136" s="165" t="s">
        <v>79</v>
      </c>
      <c r="AV136" s="13" t="s">
        <v>79</v>
      </c>
      <c r="AW136" s="13" t="s">
        <v>33</v>
      </c>
      <c r="AX136" s="13" t="s">
        <v>71</v>
      </c>
      <c r="AY136" s="165" t="s">
        <v>135</v>
      </c>
    </row>
    <row r="137" spans="2:51" s="14" customFormat="1" ht="11.25">
      <c r="B137" s="176"/>
      <c r="D137" s="158" t="s">
        <v>164</v>
      </c>
      <c r="E137" s="177" t="s">
        <v>3</v>
      </c>
      <c r="F137" s="178" t="s">
        <v>213</v>
      </c>
      <c r="H137" s="177" t="s">
        <v>3</v>
      </c>
      <c r="I137" s="179"/>
      <c r="L137" s="176"/>
      <c r="M137" s="180"/>
      <c r="N137" s="181"/>
      <c r="O137" s="181"/>
      <c r="P137" s="181"/>
      <c r="Q137" s="181"/>
      <c r="R137" s="181"/>
      <c r="S137" s="181"/>
      <c r="T137" s="182"/>
      <c r="AT137" s="177" t="s">
        <v>164</v>
      </c>
      <c r="AU137" s="177" t="s">
        <v>79</v>
      </c>
      <c r="AV137" s="14" t="s">
        <v>15</v>
      </c>
      <c r="AW137" s="14" t="s">
        <v>33</v>
      </c>
      <c r="AX137" s="14" t="s">
        <v>71</v>
      </c>
      <c r="AY137" s="177" t="s">
        <v>135</v>
      </c>
    </row>
    <row r="138" spans="2:51" s="13" customFormat="1" ht="11.25">
      <c r="B138" s="157"/>
      <c r="D138" s="158" t="s">
        <v>164</v>
      </c>
      <c r="E138" s="165" t="s">
        <v>3</v>
      </c>
      <c r="F138" s="159" t="s">
        <v>214</v>
      </c>
      <c r="H138" s="160">
        <v>44</v>
      </c>
      <c r="I138" s="161"/>
      <c r="L138" s="157"/>
      <c r="M138" s="162"/>
      <c r="N138" s="163"/>
      <c r="O138" s="163"/>
      <c r="P138" s="163"/>
      <c r="Q138" s="163"/>
      <c r="R138" s="163"/>
      <c r="S138" s="163"/>
      <c r="T138" s="164"/>
      <c r="AT138" s="165" t="s">
        <v>164</v>
      </c>
      <c r="AU138" s="165" t="s">
        <v>79</v>
      </c>
      <c r="AV138" s="13" t="s">
        <v>79</v>
      </c>
      <c r="AW138" s="13" t="s">
        <v>33</v>
      </c>
      <c r="AX138" s="13" t="s">
        <v>71</v>
      </c>
      <c r="AY138" s="165" t="s">
        <v>135</v>
      </c>
    </row>
    <row r="139" spans="2:51" s="15" customFormat="1" ht="11.25">
      <c r="B139" s="183"/>
      <c r="D139" s="158" t="s">
        <v>164</v>
      </c>
      <c r="E139" s="184" t="s">
        <v>3</v>
      </c>
      <c r="F139" s="185" t="s">
        <v>215</v>
      </c>
      <c r="H139" s="186">
        <v>268</v>
      </c>
      <c r="I139" s="187"/>
      <c r="L139" s="183"/>
      <c r="M139" s="188"/>
      <c r="N139" s="189"/>
      <c r="O139" s="189"/>
      <c r="P139" s="189"/>
      <c r="Q139" s="189"/>
      <c r="R139" s="189"/>
      <c r="S139" s="189"/>
      <c r="T139" s="190"/>
      <c r="AT139" s="184" t="s">
        <v>164</v>
      </c>
      <c r="AU139" s="184" t="s">
        <v>79</v>
      </c>
      <c r="AV139" s="15" t="s">
        <v>82</v>
      </c>
      <c r="AW139" s="15" t="s">
        <v>33</v>
      </c>
      <c r="AX139" s="15" t="s">
        <v>15</v>
      </c>
      <c r="AY139" s="184" t="s">
        <v>135</v>
      </c>
    </row>
    <row r="140" spans="1:65" s="2" customFormat="1" ht="21.75" customHeight="1">
      <c r="A140" s="33"/>
      <c r="B140" s="138"/>
      <c r="C140" s="139" t="s">
        <v>216</v>
      </c>
      <c r="D140" s="139" t="s">
        <v>137</v>
      </c>
      <c r="E140" s="140" t="s">
        <v>217</v>
      </c>
      <c r="F140" s="141" t="s">
        <v>218</v>
      </c>
      <c r="G140" s="142" t="s">
        <v>197</v>
      </c>
      <c r="H140" s="143">
        <v>9</v>
      </c>
      <c r="I140" s="144"/>
      <c r="J140" s="145">
        <f>ROUND(I140*H140,2)</f>
        <v>0</v>
      </c>
      <c r="K140" s="141" t="s">
        <v>3</v>
      </c>
      <c r="L140" s="34"/>
      <c r="M140" s="146" t="s">
        <v>3</v>
      </c>
      <c r="N140" s="147" t="s">
        <v>42</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82</v>
      </c>
      <c r="AT140" s="150" t="s">
        <v>137</v>
      </c>
      <c r="AU140" s="150" t="s">
        <v>79</v>
      </c>
      <c r="AY140" s="18" t="s">
        <v>135</v>
      </c>
      <c r="BE140" s="151">
        <f>IF(N140="základní",J140,0)</f>
        <v>0</v>
      </c>
      <c r="BF140" s="151">
        <f>IF(N140="snížená",J140,0)</f>
        <v>0</v>
      </c>
      <c r="BG140" s="151">
        <f>IF(N140="zákl. přenesená",J140,0)</f>
        <v>0</v>
      </c>
      <c r="BH140" s="151">
        <f>IF(N140="sníž. přenesená",J140,0)</f>
        <v>0</v>
      </c>
      <c r="BI140" s="151">
        <f>IF(N140="nulová",J140,0)</f>
        <v>0</v>
      </c>
      <c r="BJ140" s="18" t="s">
        <v>15</v>
      </c>
      <c r="BK140" s="151">
        <f>ROUND(I140*H140,2)</f>
        <v>0</v>
      </c>
      <c r="BL140" s="18" t="s">
        <v>82</v>
      </c>
      <c r="BM140" s="150" t="s">
        <v>219</v>
      </c>
    </row>
    <row r="141" spans="2:51" s="14" customFormat="1" ht="11.25">
      <c r="B141" s="176"/>
      <c r="D141" s="158" t="s">
        <v>164</v>
      </c>
      <c r="E141" s="177" t="s">
        <v>3</v>
      </c>
      <c r="F141" s="178" t="s">
        <v>220</v>
      </c>
      <c r="H141" s="177" t="s">
        <v>3</v>
      </c>
      <c r="I141" s="179"/>
      <c r="L141" s="176"/>
      <c r="M141" s="180"/>
      <c r="N141" s="181"/>
      <c r="O141" s="181"/>
      <c r="P141" s="181"/>
      <c r="Q141" s="181"/>
      <c r="R141" s="181"/>
      <c r="S141" s="181"/>
      <c r="T141" s="182"/>
      <c r="AT141" s="177" t="s">
        <v>164</v>
      </c>
      <c r="AU141" s="177" t="s">
        <v>79</v>
      </c>
      <c r="AV141" s="14" t="s">
        <v>15</v>
      </c>
      <c r="AW141" s="14" t="s">
        <v>33</v>
      </c>
      <c r="AX141" s="14" t="s">
        <v>71</v>
      </c>
      <c r="AY141" s="177" t="s">
        <v>135</v>
      </c>
    </row>
    <row r="142" spans="2:51" s="13" customFormat="1" ht="11.25">
      <c r="B142" s="157"/>
      <c r="D142" s="158" t="s">
        <v>164</v>
      </c>
      <c r="E142" s="165" t="s">
        <v>3</v>
      </c>
      <c r="F142" s="159" t="s">
        <v>183</v>
      </c>
      <c r="H142" s="160">
        <v>9</v>
      </c>
      <c r="I142" s="161"/>
      <c r="L142" s="157"/>
      <c r="M142" s="162"/>
      <c r="N142" s="163"/>
      <c r="O142" s="163"/>
      <c r="P142" s="163"/>
      <c r="Q142" s="163"/>
      <c r="R142" s="163"/>
      <c r="S142" s="163"/>
      <c r="T142" s="164"/>
      <c r="AT142" s="165" t="s">
        <v>164</v>
      </c>
      <c r="AU142" s="165" t="s">
        <v>79</v>
      </c>
      <c r="AV142" s="13" t="s">
        <v>79</v>
      </c>
      <c r="AW142" s="13" t="s">
        <v>33</v>
      </c>
      <c r="AX142" s="13" t="s">
        <v>15</v>
      </c>
      <c r="AY142" s="165" t="s">
        <v>135</v>
      </c>
    </row>
    <row r="143" spans="2:63" s="12" customFormat="1" ht="22.9" customHeight="1">
      <c r="B143" s="125"/>
      <c r="D143" s="126" t="s">
        <v>70</v>
      </c>
      <c r="E143" s="136" t="s">
        <v>159</v>
      </c>
      <c r="F143" s="136" t="s">
        <v>221</v>
      </c>
      <c r="I143" s="128"/>
      <c r="J143" s="137">
        <f>BK143</f>
        <v>0</v>
      </c>
      <c r="L143" s="125"/>
      <c r="M143" s="130"/>
      <c r="N143" s="131"/>
      <c r="O143" s="131"/>
      <c r="P143" s="132">
        <f>SUM(P144:P156)</f>
        <v>0</v>
      </c>
      <c r="Q143" s="131"/>
      <c r="R143" s="132">
        <f>SUM(R144:R156)</f>
        <v>99.64425</v>
      </c>
      <c r="S143" s="131"/>
      <c r="T143" s="133">
        <f>SUM(T144:T156)</f>
        <v>0</v>
      </c>
      <c r="AR143" s="126" t="s">
        <v>15</v>
      </c>
      <c r="AT143" s="134" t="s">
        <v>70</v>
      </c>
      <c r="AU143" s="134" t="s">
        <v>15</v>
      </c>
      <c r="AY143" s="126" t="s">
        <v>135</v>
      </c>
      <c r="BK143" s="135">
        <f>SUM(BK144:BK156)</f>
        <v>0</v>
      </c>
    </row>
    <row r="144" spans="1:65" s="2" customFormat="1" ht="24.2" customHeight="1">
      <c r="A144" s="33"/>
      <c r="B144" s="138"/>
      <c r="C144" s="139" t="s">
        <v>9</v>
      </c>
      <c r="D144" s="139" t="s">
        <v>137</v>
      </c>
      <c r="E144" s="140" t="s">
        <v>222</v>
      </c>
      <c r="F144" s="141" t="s">
        <v>223</v>
      </c>
      <c r="G144" s="142" t="s">
        <v>140</v>
      </c>
      <c r="H144" s="143">
        <v>360</v>
      </c>
      <c r="I144" s="144"/>
      <c r="J144" s="145">
        <f>ROUND(I144*H144,2)</f>
        <v>0</v>
      </c>
      <c r="K144" s="141" t="s">
        <v>141</v>
      </c>
      <c r="L144" s="34"/>
      <c r="M144" s="146" t="s">
        <v>3</v>
      </c>
      <c r="N144" s="147" t="s">
        <v>42</v>
      </c>
      <c r="O144" s="54"/>
      <c r="P144" s="148">
        <f>O144*H144</f>
        <v>0</v>
      </c>
      <c r="Q144" s="148">
        <v>0.00069</v>
      </c>
      <c r="R144" s="148">
        <f>Q144*H144</f>
        <v>0.24839999999999998</v>
      </c>
      <c r="S144" s="148">
        <v>0</v>
      </c>
      <c r="T144" s="149">
        <f>S144*H144</f>
        <v>0</v>
      </c>
      <c r="U144" s="33"/>
      <c r="V144" s="33"/>
      <c r="W144" s="33"/>
      <c r="X144" s="33"/>
      <c r="Y144" s="33"/>
      <c r="Z144" s="33"/>
      <c r="AA144" s="33"/>
      <c r="AB144" s="33"/>
      <c r="AC144" s="33"/>
      <c r="AD144" s="33"/>
      <c r="AE144" s="33"/>
      <c r="AR144" s="150" t="s">
        <v>82</v>
      </c>
      <c r="AT144" s="150" t="s">
        <v>137</v>
      </c>
      <c r="AU144" s="150" t="s">
        <v>79</v>
      </c>
      <c r="AY144" s="18" t="s">
        <v>135</v>
      </c>
      <c r="BE144" s="151">
        <f>IF(N144="základní",J144,0)</f>
        <v>0</v>
      </c>
      <c r="BF144" s="151">
        <f>IF(N144="snížená",J144,0)</f>
        <v>0</v>
      </c>
      <c r="BG144" s="151">
        <f>IF(N144="zákl. přenesená",J144,0)</f>
        <v>0</v>
      </c>
      <c r="BH144" s="151">
        <f>IF(N144="sníž. přenesená",J144,0)</f>
        <v>0</v>
      </c>
      <c r="BI144" s="151">
        <f>IF(N144="nulová",J144,0)</f>
        <v>0</v>
      </c>
      <c r="BJ144" s="18" t="s">
        <v>15</v>
      </c>
      <c r="BK144" s="151">
        <f>ROUND(I144*H144,2)</f>
        <v>0</v>
      </c>
      <c r="BL144" s="18" t="s">
        <v>82</v>
      </c>
      <c r="BM144" s="150" t="s">
        <v>224</v>
      </c>
    </row>
    <row r="145" spans="1:47" s="2" customFormat="1" ht="11.25">
      <c r="A145" s="33"/>
      <c r="B145" s="34"/>
      <c r="C145" s="33"/>
      <c r="D145" s="152" t="s">
        <v>143</v>
      </c>
      <c r="E145" s="33"/>
      <c r="F145" s="153" t="s">
        <v>225</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143</v>
      </c>
      <c r="AU145" s="18" t="s">
        <v>79</v>
      </c>
    </row>
    <row r="146" spans="1:65" s="2" customFormat="1" ht="33" customHeight="1">
      <c r="A146" s="33"/>
      <c r="B146" s="138"/>
      <c r="C146" s="139" t="s">
        <v>226</v>
      </c>
      <c r="D146" s="139" t="s">
        <v>137</v>
      </c>
      <c r="E146" s="140" t="s">
        <v>227</v>
      </c>
      <c r="F146" s="141" t="s">
        <v>228</v>
      </c>
      <c r="G146" s="142" t="s">
        <v>140</v>
      </c>
      <c r="H146" s="143">
        <v>160</v>
      </c>
      <c r="I146" s="144"/>
      <c r="J146" s="145">
        <f>ROUND(I146*H146,2)</f>
        <v>0</v>
      </c>
      <c r="K146" s="141" t="s">
        <v>141</v>
      </c>
      <c r="L146" s="34"/>
      <c r="M146" s="146" t="s">
        <v>3</v>
      </c>
      <c r="N146" s="147" t="s">
        <v>42</v>
      </c>
      <c r="O146" s="54"/>
      <c r="P146" s="148">
        <f>O146*H146</f>
        <v>0</v>
      </c>
      <c r="Q146" s="148">
        <v>0</v>
      </c>
      <c r="R146" s="148">
        <f>Q146*H146</f>
        <v>0</v>
      </c>
      <c r="S146" s="148">
        <v>0</v>
      </c>
      <c r="T146" s="149">
        <f>S146*H146</f>
        <v>0</v>
      </c>
      <c r="U146" s="33"/>
      <c r="V146" s="33"/>
      <c r="W146" s="33"/>
      <c r="X146" s="33"/>
      <c r="Y146" s="33"/>
      <c r="Z146" s="33"/>
      <c r="AA146" s="33"/>
      <c r="AB146" s="33"/>
      <c r="AC146" s="33"/>
      <c r="AD146" s="33"/>
      <c r="AE146" s="33"/>
      <c r="AR146" s="150" t="s">
        <v>82</v>
      </c>
      <c r="AT146" s="150" t="s">
        <v>137</v>
      </c>
      <c r="AU146" s="150" t="s">
        <v>79</v>
      </c>
      <c r="AY146" s="18" t="s">
        <v>135</v>
      </c>
      <c r="BE146" s="151">
        <f>IF(N146="základní",J146,0)</f>
        <v>0</v>
      </c>
      <c r="BF146" s="151">
        <f>IF(N146="snížená",J146,0)</f>
        <v>0</v>
      </c>
      <c r="BG146" s="151">
        <f>IF(N146="zákl. přenesená",J146,0)</f>
        <v>0</v>
      </c>
      <c r="BH146" s="151">
        <f>IF(N146="sníž. přenesená",J146,0)</f>
        <v>0</v>
      </c>
      <c r="BI146" s="151">
        <f>IF(N146="nulová",J146,0)</f>
        <v>0</v>
      </c>
      <c r="BJ146" s="18" t="s">
        <v>15</v>
      </c>
      <c r="BK146" s="151">
        <f>ROUND(I146*H146,2)</f>
        <v>0</v>
      </c>
      <c r="BL146" s="18" t="s">
        <v>82</v>
      </c>
      <c r="BM146" s="150" t="s">
        <v>229</v>
      </c>
    </row>
    <row r="147" spans="1:47" s="2" customFormat="1" ht="11.25">
      <c r="A147" s="33"/>
      <c r="B147" s="34"/>
      <c r="C147" s="33"/>
      <c r="D147" s="152" t="s">
        <v>143</v>
      </c>
      <c r="E147" s="33"/>
      <c r="F147" s="153" t="s">
        <v>230</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143</v>
      </c>
      <c r="AU147" s="18" t="s">
        <v>79</v>
      </c>
    </row>
    <row r="148" spans="1:65" s="2" customFormat="1" ht="33" customHeight="1">
      <c r="A148" s="33"/>
      <c r="B148" s="138"/>
      <c r="C148" s="139" t="s">
        <v>231</v>
      </c>
      <c r="D148" s="139" t="s">
        <v>137</v>
      </c>
      <c r="E148" s="140" t="s">
        <v>232</v>
      </c>
      <c r="F148" s="141" t="s">
        <v>233</v>
      </c>
      <c r="G148" s="142" t="s">
        <v>140</v>
      </c>
      <c r="H148" s="143">
        <v>160</v>
      </c>
      <c r="I148" s="144"/>
      <c r="J148" s="145">
        <f>ROUND(I148*H148,2)</f>
        <v>0</v>
      </c>
      <c r="K148" s="141" t="s">
        <v>141</v>
      </c>
      <c r="L148" s="34"/>
      <c r="M148" s="146" t="s">
        <v>3</v>
      </c>
      <c r="N148" s="147" t="s">
        <v>42</v>
      </c>
      <c r="O148" s="54"/>
      <c r="P148" s="148">
        <f>O148*H148</f>
        <v>0</v>
      </c>
      <c r="Q148" s="148">
        <v>0.28362</v>
      </c>
      <c r="R148" s="148">
        <f>Q148*H148</f>
        <v>45.3792</v>
      </c>
      <c r="S148" s="148">
        <v>0</v>
      </c>
      <c r="T148" s="149">
        <f>S148*H148</f>
        <v>0</v>
      </c>
      <c r="U148" s="33"/>
      <c r="V148" s="33"/>
      <c r="W148" s="33"/>
      <c r="X148" s="33"/>
      <c r="Y148" s="33"/>
      <c r="Z148" s="33"/>
      <c r="AA148" s="33"/>
      <c r="AB148" s="33"/>
      <c r="AC148" s="33"/>
      <c r="AD148" s="33"/>
      <c r="AE148" s="33"/>
      <c r="AR148" s="150" t="s">
        <v>82</v>
      </c>
      <c r="AT148" s="150" t="s">
        <v>137</v>
      </c>
      <c r="AU148" s="150" t="s">
        <v>79</v>
      </c>
      <c r="AY148" s="18" t="s">
        <v>135</v>
      </c>
      <c r="BE148" s="151">
        <f>IF(N148="základní",J148,0)</f>
        <v>0</v>
      </c>
      <c r="BF148" s="151">
        <f>IF(N148="snížená",J148,0)</f>
        <v>0</v>
      </c>
      <c r="BG148" s="151">
        <f>IF(N148="zákl. přenesená",J148,0)</f>
        <v>0</v>
      </c>
      <c r="BH148" s="151">
        <f>IF(N148="sníž. přenesená",J148,0)</f>
        <v>0</v>
      </c>
      <c r="BI148" s="151">
        <f>IF(N148="nulová",J148,0)</f>
        <v>0</v>
      </c>
      <c r="BJ148" s="18" t="s">
        <v>15</v>
      </c>
      <c r="BK148" s="151">
        <f>ROUND(I148*H148,2)</f>
        <v>0</v>
      </c>
      <c r="BL148" s="18" t="s">
        <v>82</v>
      </c>
      <c r="BM148" s="150" t="s">
        <v>234</v>
      </c>
    </row>
    <row r="149" spans="1:47" s="2" customFormat="1" ht="11.25">
      <c r="A149" s="33"/>
      <c r="B149" s="34"/>
      <c r="C149" s="33"/>
      <c r="D149" s="152" t="s">
        <v>143</v>
      </c>
      <c r="E149" s="33"/>
      <c r="F149" s="153" t="s">
        <v>235</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143</v>
      </c>
      <c r="AU149" s="18" t="s">
        <v>79</v>
      </c>
    </row>
    <row r="150" spans="1:65" s="2" customFormat="1" ht="37.9" customHeight="1">
      <c r="A150" s="33"/>
      <c r="B150" s="138"/>
      <c r="C150" s="139" t="s">
        <v>236</v>
      </c>
      <c r="D150" s="139" t="s">
        <v>137</v>
      </c>
      <c r="E150" s="140" t="s">
        <v>237</v>
      </c>
      <c r="F150" s="141" t="s">
        <v>238</v>
      </c>
      <c r="G150" s="142" t="s">
        <v>239</v>
      </c>
      <c r="H150" s="143">
        <v>327</v>
      </c>
      <c r="I150" s="144"/>
      <c r="J150" s="145">
        <f>ROUND(I150*H150,2)</f>
        <v>0</v>
      </c>
      <c r="K150" s="141" t="s">
        <v>141</v>
      </c>
      <c r="L150" s="34"/>
      <c r="M150" s="146" t="s">
        <v>3</v>
      </c>
      <c r="N150" s="147" t="s">
        <v>42</v>
      </c>
      <c r="O150" s="54"/>
      <c r="P150" s="148">
        <f>O150*H150</f>
        <v>0</v>
      </c>
      <c r="Q150" s="148">
        <v>0.12895</v>
      </c>
      <c r="R150" s="148">
        <f>Q150*H150</f>
        <v>42.166650000000004</v>
      </c>
      <c r="S150" s="148">
        <v>0</v>
      </c>
      <c r="T150" s="149">
        <f>S150*H150</f>
        <v>0</v>
      </c>
      <c r="U150" s="33"/>
      <c r="V150" s="33"/>
      <c r="W150" s="33"/>
      <c r="X150" s="33"/>
      <c r="Y150" s="33"/>
      <c r="Z150" s="33"/>
      <c r="AA150" s="33"/>
      <c r="AB150" s="33"/>
      <c r="AC150" s="33"/>
      <c r="AD150" s="33"/>
      <c r="AE150" s="33"/>
      <c r="AR150" s="150" t="s">
        <v>82</v>
      </c>
      <c r="AT150" s="150" t="s">
        <v>137</v>
      </c>
      <c r="AU150" s="150" t="s">
        <v>79</v>
      </c>
      <c r="AY150" s="18" t="s">
        <v>135</v>
      </c>
      <c r="BE150" s="151">
        <f>IF(N150="základní",J150,0)</f>
        <v>0</v>
      </c>
      <c r="BF150" s="151">
        <f>IF(N150="snížená",J150,0)</f>
        <v>0</v>
      </c>
      <c r="BG150" s="151">
        <f>IF(N150="zákl. přenesená",J150,0)</f>
        <v>0</v>
      </c>
      <c r="BH150" s="151">
        <f>IF(N150="sníž. přenesená",J150,0)</f>
        <v>0</v>
      </c>
      <c r="BI150" s="151">
        <f>IF(N150="nulová",J150,0)</f>
        <v>0</v>
      </c>
      <c r="BJ150" s="18" t="s">
        <v>15</v>
      </c>
      <c r="BK150" s="151">
        <f>ROUND(I150*H150,2)</f>
        <v>0</v>
      </c>
      <c r="BL150" s="18" t="s">
        <v>82</v>
      </c>
      <c r="BM150" s="150" t="s">
        <v>240</v>
      </c>
    </row>
    <row r="151" spans="1:47" s="2" customFormat="1" ht="11.25">
      <c r="A151" s="33"/>
      <c r="B151" s="34"/>
      <c r="C151" s="33"/>
      <c r="D151" s="152" t="s">
        <v>143</v>
      </c>
      <c r="E151" s="33"/>
      <c r="F151" s="153" t="s">
        <v>241</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143</v>
      </c>
      <c r="AU151" s="18" t="s">
        <v>79</v>
      </c>
    </row>
    <row r="152" spans="1:65" s="2" customFormat="1" ht="49.15" customHeight="1">
      <c r="A152" s="33"/>
      <c r="B152" s="138"/>
      <c r="C152" s="139" t="s">
        <v>242</v>
      </c>
      <c r="D152" s="139" t="s">
        <v>137</v>
      </c>
      <c r="E152" s="140" t="s">
        <v>243</v>
      </c>
      <c r="F152" s="141" t="s">
        <v>244</v>
      </c>
      <c r="G152" s="142" t="s">
        <v>239</v>
      </c>
      <c r="H152" s="143">
        <v>50</v>
      </c>
      <c r="I152" s="144"/>
      <c r="J152" s="145">
        <f>ROUND(I152*H152,2)</f>
        <v>0</v>
      </c>
      <c r="K152" s="141" t="s">
        <v>141</v>
      </c>
      <c r="L152" s="34"/>
      <c r="M152" s="146" t="s">
        <v>3</v>
      </c>
      <c r="N152" s="147" t="s">
        <v>42</v>
      </c>
      <c r="O152" s="54"/>
      <c r="P152" s="148">
        <f>O152*H152</f>
        <v>0</v>
      </c>
      <c r="Q152" s="148">
        <v>0.1554</v>
      </c>
      <c r="R152" s="148">
        <f>Q152*H152</f>
        <v>7.7700000000000005</v>
      </c>
      <c r="S152" s="148">
        <v>0</v>
      </c>
      <c r="T152" s="149">
        <f>S152*H152</f>
        <v>0</v>
      </c>
      <c r="U152" s="33"/>
      <c r="V152" s="33"/>
      <c r="W152" s="33"/>
      <c r="X152" s="33"/>
      <c r="Y152" s="33"/>
      <c r="Z152" s="33"/>
      <c r="AA152" s="33"/>
      <c r="AB152" s="33"/>
      <c r="AC152" s="33"/>
      <c r="AD152" s="33"/>
      <c r="AE152" s="33"/>
      <c r="AR152" s="150" t="s">
        <v>82</v>
      </c>
      <c r="AT152" s="150" t="s">
        <v>137</v>
      </c>
      <c r="AU152" s="150" t="s">
        <v>79</v>
      </c>
      <c r="AY152" s="18" t="s">
        <v>135</v>
      </c>
      <c r="BE152" s="151">
        <f>IF(N152="základní",J152,0)</f>
        <v>0</v>
      </c>
      <c r="BF152" s="151">
        <f>IF(N152="snížená",J152,0)</f>
        <v>0</v>
      </c>
      <c r="BG152" s="151">
        <f>IF(N152="zákl. přenesená",J152,0)</f>
        <v>0</v>
      </c>
      <c r="BH152" s="151">
        <f>IF(N152="sníž. přenesená",J152,0)</f>
        <v>0</v>
      </c>
      <c r="BI152" s="151">
        <f>IF(N152="nulová",J152,0)</f>
        <v>0</v>
      </c>
      <c r="BJ152" s="18" t="s">
        <v>15</v>
      </c>
      <c r="BK152" s="151">
        <f>ROUND(I152*H152,2)</f>
        <v>0</v>
      </c>
      <c r="BL152" s="18" t="s">
        <v>82</v>
      </c>
      <c r="BM152" s="150" t="s">
        <v>245</v>
      </c>
    </row>
    <row r="153" spans="1:47" s="2" customFormat="1" ht="11.25">
      <c r="A153" s="33"/>
      <c r="B153" s="34"/>
      <c r="C153" s="33"/>
      <c r="D153" s="152" t="s">
        <v>143</v>
      </c>
      <c r="E153" s="33"/>
      <c r="F153" s="153" t="s">
        <v>246</v>
      </c>
      <c r="G153" s="33"/>
      <c r="H153" s="33"/>
      <c r="I153" s="154"/>
      <c r="J153" s="33"/>
      <c r="K153" s="33"/>
      <c r="L153" s="34"/>
      <c r="M153" s="155"/>
      <c r="N153" s="156"/>
      <c r="O153" s="54"/>
      <c r="P153" s="54"/>
      <c r="Q153" s="54"/>
      <c r="R153" s="54"/>
      <c r="S153" s="54"/>
      <c r="T153" s="55"/>
      <c r="U153" s="33"/>
      <c r="V153" s="33"/>
      <c r="W153" s="33"/>
      <c r="X153" s="33"/>
      <c r="Y153" s="33"/>
      <c r="Z153" s="33"/>
      <c r="AA153" s="33"/>
      <c r="AB153" s="33"/>
      <c r="AC153" s="33"/>
      <c r="AD153" s="33"/>
      <c r="AE153" s="33"/>
      <c r="AT153" s="18" t="s">
        <v>143</v>
      </c>
      <c r="AU153" s="18" t="s">
        <v>79</v>
      </c>
    </row>
    <row r="154" spans="1:65" s="2" customFormat="1" ht="16.5" customHeight="1">
      <c r="A154" s="33"/>
      <c r="B154" s="138"/>
      <c r="C154" s="166" t="s">
        <v>247</v>
      </c>
      <c r="D154" s="166" t="s">
        <v>184</v>
      </c>
      <c r="E154" s="167" t="s">
        <v>248</v>
      </c>
      <c r="F154" s="168" t="s">
        <v>249</v>
      </c>
      <c r="G154" s="169" t="s">
        <v>239</v>
      </c>
      <c r="H154" s="170">
        <v>51</v>
      </c>
      <c r="I154" s="171"/>
      <c r="J154" s="172">
        <f>ROUND(I154*H154,2)</f>
        <v>0</v>
      </c>
      <c r="K154" s="168" t="s">
        <v>141</v>
      </c>
      <c r="L154" s="173"/>
      <c r="M154" s="174" t="s">
        <v>3</v>
      </c>
      <c r="N154" s="175" t="s">
        <v>42</v>
      </c>
      <c r="O154" s="54"/>
      <c r="P154" s="148">
        <f>O154*H154</f>
        <v>0</v>
      </c>
      <c r="Q154" s="148">
        <v>0.08</v>
      </c>
      <c r="R154" s="148">
        <f>Q154*H154</f>
        <v>4.08</v>
      </c>
      <c r="S154" s="148">
        <v>0</v>
      </c>
      <c r="T154" s="149">
        <f>S154*H154</f>
        <v>0</v>
      </c>
      <c r="U154" s="33"/>
      <c r="V154" s="33"/>
      <c r="W154" s="33"/>
      <c r="X154" s="33"/>
      <c r="Y154" s="33"/>
      <c r="Z154" s="33"/>
      <c r="AA154" s="33"/>
      <c r="AB154" s="33"/>
      <c r="AC154" s="33"/>
      <c r="AD154" s="33"/>
      <c r="AE154" s="33"/>
      <c r="AR154" s="150" t="s">
        <v>178</v>
      </c>
      <c r="AT154" s="150" t="s">
        <v>184</v>
      </c>
      <c r="AU154" s="150" t="s">
        <v>79</v>
      </c>
      <c r="AY154" s="18" t="s">
        <v>135</v>
      </c>
      <c r="BE154" s="151">
        <f>IF(N154="základní",J154,0)</f>
        <v>0</v>
      </c>
      <c r="BF154" s="151">
        <f>IF(N154="snížená",J154,0)</f>
        <v>0</v>
      </c>
      <c r="BG154" s="151">
        <f>IF(N154="zákl. přenesená",J154,0)</f>
        <v>0</v>
      </c>
      <c r="BH154" s="151">
        <f>IF(N154="sníž. přenesená",J154,0)</f>
        <v>0</v>
      </c>
      <c r="BI154" s="151">
        <f>IF(N154="nulová",J154,0)</f>
        <v>0</v>
      </c>
      <c r="BJ154" s="18" t="s">
        <v>15</v>
      </c>
      <c r="BK154" s="151">
        <f>ROUND(I154*H154,2)</f>
        <v>0</v>
      </c>
      <c r="BL154" s="18" t="s">
        <v>82</v>
      </c>
      <c r="BM154" s="150" t="s">
        <v>250</v>
      </c>
    </row>
    <row r="155" spans="2:51" s="13" customFormat="1" ht="11.25">
      <c r="B155" s="157"/>
      <c r="D155" s="158" t="s">
        <v>164</v>
      </c>
      <c r="F155" s="159" t="s">
        <v>251</v>
      </c>
      <c r="H155" s="160">
        <v>51</v>
      </c>
      <c r="I155" s="161"/>
      <c r="L155" s="157"/>
      <c r="M155" s="162"/>
      <c r="N155" s="163"/>
      <c r="O155" s="163"/>
      <c r="P155" s="163"/>
      <c r="Q155" s="163"/>
      <c r="R155" s="163"/>
      <c r="S155" s="163"/>
      <c r="T155" s="164"/>
      <c r="AT155" s="165" t="s">
        <v>164</v>
      </c>
      <c r="AU155" s="165" t="s">
        <v>79</v>
      </c>
      <c r="AV155" s="13" t="s">
        <v>79</v>
      </c>
      <c r="AW155" s="13" t="s">
        <v>4</v>
      </c>
      <c r="AX155" s="13" t="s">
        <v>15</v>
      </c>
      <c r="AY155" s="165" t="s">
        <v>135</v>
      </c>
    </row>
    <row r="156" spans="1:65" s="2" customFormat="1" ht="16.5" customHeight="1">
      <c r="A156" s="33"/>
      <c r="B156" s="138"/>
      <c r="C156" s="139" t="s">
        <v>8</v>
      </c>
      <c r="D156" s="139" t="s">
        <v>137</v>
      </c>
      <c r="E156" s="140" t="s">
        <v>252</v>
      </c>
      <c r="F156" s="141" t="s">
        <v>253</v>
      </c>
      <c r="G156" s="142" t="s">
        <v>140</v>
      </c>
      <c r="H156" s="143">
        <v>35</v>
      </c>
      <c r="I156" s="144"/>
      <c r="J156" s="145">
        <f>ROUND(I156*H156,2)</f>
        <v>0</v>
      </c>
      <c r="K156" s="141" t="s">
        <v>3</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82</v>
      </c>
      <c r="AT156" s="150" t="s">
        <v>137</v>
      </c>
      <c r="AU156" s="150" t="s">
        <v>79</v>
      </c>
      <c r="AY156" s="18" t="s">
        <v>135</v>
      </c>
      <c r="BE156" s="151">
        <f>IF(N156="základní",J156,0)</f>
        <v>0</v>
      </c>
      <c r="BF156" s="151">
        <f>IF(N156="snížená",J156,0)</f>
        <v>0</v>
      </c>
      <c r="BG156" s="151">
        <f>IF(N156="zákl. přenesená",J156,0)</f>
        <v>0</v>
      </c>
      <c r="BH156" s="151">
        <f>IF(N156="sníž. přenesená",J156,0)</f>
        <v>0</v>
      </c>
      <c r="BI156" s="151">
        <f>IF(N156="nulová",J156,0)</f>
        <v>0</v>
      </c>
      <c r="BJ156" s="18" t="s">
        <v>15</v>
      </c>
      <c r="BK156" s="151">
        <f>ROUND(I156*H156,2)</f>
        <v>0</v>
      </c>
      <c r="BL156" s="18" t="s">
        <v>82</v>
      </c>
      <c r="BM156" s="150" t="s">
        <v>254</v>
      </c>
    </row>
    <row r="157" spans="2:63" s="12" customFormat="1" ht="22.9" customHeight="1">
      <c r="B157" s="125"/>
      <c r="D157" s="126" t="s">
        <v>70</v>
      </c>
      <c r="E157" s="136" t="s">
        <v>166</v>
      </c>
      <c r="F157" s="136" t="s">
        <v>255</v>
      </c>
      <c r="I157" s="128"/>
      <c r="J157" s="137">
        <f>BK157</f>
        <v>0</v>
      </c>
      <c r="L157" s="125"/>
      <c r="M157" s="130"/>
      <c r="N157" s="131"/>
      <c r="O157" s="131"/>
      <c r="P157" s="132">
        <f>P158+P305+P478</f>
        <v>0</v>
      </c>
      <c r="Q157" s="131"/>
      <c r="R157" s="132">
        <f>R158+R305+R478</f>
        <v>875.43386102</v>
      </c>
      <c r="S157" s="131"/>
      <c r="T157" s="133">
        <f>T158+T305+T478</f>
        <v>0</v>
      </c>
      <c r="AR157" s="126" t="s">
        <v>15</v>
      </c>
      <c r="AT157" s="134" t="s">
        <v>70</v>
      </c>
      <c r="AU157" s="134" t="s">
        <v>15</v>
      </c>
      <c r="AY157" s="126" t="s">
        <v>135</v>
      </c>
      <c r="BK157" s="135">
        <f>BK158+BK305+BK478</f>
        <v>0</v>
      </c>
    </row>
    <row r="158" spans="2:63" s="12" customFormat="1" ht="20.85" customHeight="1">
      <c r="B158" s="125"/>
      <c r="D158" s="126" t="s">
        <v>70</v>
      </c>
      <c r="E158" s="136" t="s">
        <v>256</v>
      </c>
      <c r="F158" s="136" t="s">
        <v>257</v>
      </c>
      <c r="I158" s="128"/>
      <c r="J158" s="137">
        <f>BK158</f>
        <v>0</v>
      </c>
      <c r="L158" s="125"/>
      <c r="M158" s="130"/>
      <c r="N158" s="131"/>
      <c r="O158" s="131"/>
      <c r="P158" s="132">
        <f>SUM(P159:P304)</f>
        <v>0</v>
      </c>
      <c r="Q158" s="131"/>
      <c r="R158" s="132">
        <f>SUM(R159:R304)</f>
        <v>166.76691780000002</v>
      </c>
      <c r="S158" s="131"/>
      <c r="T158" s="133">
        <f>SUM(T159:T304)</f>
        <v>0</v>
      </c>
      <c r="AR158" s="126" t="s">
        <v>15</v>
      </c>
      <c r="AT158" s="134" t="s">
        <v>70</v>
      </c>
      <c r="AU158" s="134" t="s">
        <v>79</v>
      </c>
      <c r="AY158" s="126" t="s">
        <v>135</v>
      </c>
      <c r="BK158" s="135">
        <f>SUM(BK159:BK304)</f>
        <v>0</v>
      </c>
    </row>
    <row r="159" spans="1:65" s="2" customFormat="1" ht="24.2" customHeight="1">
      <c r="A159" s="33"/>
      <c r="B159" s="138"/>
      <c r="C159" s="139" t="s">
        <v>258</v>
      </c>
      <c r="D159" s="139" t="s">
        <v>137</v>
      </c>
      <c r="E159" s="140" t="s">
        <v>259</v>
      </c>
      <c r="F159" s="141" t="s">
        <v>260</v>
      </c>
      <c r="G159" s="142" t="s">
        <v>140</v>
      </c>
      <c r="H159" s="143">
        <v>2814.5</v>
      </c>
      <c r="I159" s="144"/>
      <c r="J159" s="145">
        <f>ROUND(I159*H159,2)</f>
        <v>0</v>
      </c>
      <c r="K159" s="141" t="s">
        <v>141</v>
      </c>
      <c r="L159" s="34"/>
      <c r="M159" s="146" t="s">
        <v>3</v>
      </c>
      <c r="N159" s="147" t="s">
        <v>42</v>
      </c>
      <c r="O159" s="54"/>
      <c r="P159" s="148">
        <f>O159*H159</f>
        <v>0</v>
      </c>
      <c r="Q159" s="148">
        <v>0.00026</v>
      </c>
      <c r="R159" s="148">
        <f>Q159*H159</f>
        <v>0.7317699999999999</v>
      </c>
      <c r="S159" s="148">
        <v>0</v>
      </c>
      <c r="T159" s="149">
        <f>S159*H159</f>
        <v>0</v>
      </c>
      <c r="U159" s="33"/>
      <c r="V159" s="33"/>
      <c r="W159" s="33"/>
      <c r="X159" s="33"/>
      <c r="Y159" s="33"/>
      <c r="Z159" s="33"/>
      <c r="AA159" s="33"/>
      <c r="AB159" s="33"/>
      <c r="AC159" s="33"/>
      <c r="AD159" s="33"/>
      <c r="AE159" s="33"/>
      <c r="AR159" s="150" t="s">
        <v>82</v>
      </c>
      <c r="AT159" s="150" t="s">
        <v>137</v>
      </c>
      <c r="AU159" s="150" t="s">
        <v>149</v>
      </c>
      <c r="AY159" s="18" t="s">
        <v>135</v>
      </c>
      <c r="BE159" s="151">
        <f>IF(N159="základní",J159,0)</f>
        <v>0</v>
      </c>
      <c r="BF159" s="151">
        <f>IF(N159="snížená",J159,0)</f>
        <v>0</v>
      </c>
      <c r="BG159" s="151">
        <f>IF(N159="zákl. přenesená",J159,0)</f>
        <v>0</v>
      </c>
      <c r="BH159" s="151">
        <f>IF(N159="sníž. přenesená",J159,0)</f>
        <v>0</v>
      </c>
      <c r="BI159" s="151">
        <f>IF(N159="nulová",J159,0)</f>
        <v>0</v>
      </c>
      <c r="BJ159" s="18" t="s">
        <v>15</v>
      </c>
      <c r="BK159" s="151">
        <f>ROUND(I159*H159,2)</f>
        <v>0</v>
      </c>
      <c r="BL159" s="18" t="s">
        <v>82</v>
      </c>
      <c r="BM159" s="150" t="s">
        <v>261</v>
      </c>
    </row>
    <row r="160" spans="1:47" s="2" customFormat="1" ht="11.25">
      <c r="A160" s="33"/>
      <c r="B160" s="34"/>
      <c r="C160" s="33"/>
      <c r="D160" s="152" t="s">
        <v>143</v>
      </c>
      <c r="E160" s="33"/>
      <c r="F160" s="153" t="s">
        <v>262</v>
      </c>
      <c r="G160" s="33"/>
      <c r="H160" s="33"/>
      <c r="I160" s="154"/>
      <c r="J160" s="33"/>
      <c r="K160" s="33"/>
      <c r="L160" s="34"/>
      <c r="M160" s="155"/>
      <c r="N160" s="156"/>
      <c r="O160" s="54"/>
      <c r="P160" s="54"/>
      <c r="Q160" s="54"/>
      <c r="R160" s="54"/>
      <c r="S160" s="54"/>
      <c r="T160" s="55"/>
      <c r="U160" s="33"/>
      <c r="V160" s="33"/>
      <c r="W160" s="33"/>
      <c r="X160" s="33"/>
      <c r="Y160" s="33"/>
      <c r="Z160" s="33"/>
      <c r="AA160" s="33"/>
      <c r="AB160" s="33"/>
      <c r="AC160" s="33"/>
      <c r="AD160" s="33"/>
      <c r="AE160" s="33"/>
      <c r="AT160" s="18" t="s">
        <v>143</v>
      </c>
      <c r="AU160" s="18" t="s">
        <v>149</v>
      </c>
    </row>
    <row r="161" spans="1:65" s="2" customFormat="1" ht="37.9" customHeight="1">
      <c r="A161" s="33"/>
      <c r="B161" s="138"/>
      <c r="C161" s="139" t="s">
        <v>263</v>
      </c>
      <c r="D161" s="139" t="s">
        <v>137</v>
      </c>
      <c r="E161" s="140" t="s">
        <v>264</v>
      </c>
      <c r="F161" s="141" t="s">
        <v>265</v>
      </c>
      <c r="G161" s="142" t="s">
        <v>140</v>
      </c>
      <c r="H161" s="143">
        <v>2814.5</v>
      </c>
      <c r="I161" s="144"/>
      <c r="J161" s="145">
        <f>ROUND(I161*H161,2)</f>
        <v>0</v>
      </c>
      <c r="K161" s="141" t="s">
        <v>141</v>
      </c>
      <c r="L161" s="34"/>
      <c r="M161" s="146" t="s">
        <v>3</v>
      </c>
      <c r="N161" s="147" t="s">
        <v>42</v>
      </c>
      <c r="O161" s="54"/>
      <c r="P161" s="148">
        <f>O161*H161</f>
        <v>0</v>
      </c>
      <c r="Q161" s="148">
        <v>0.00438</v>
      </c>
      <c r="R161" s="148">
        <f>Q161*H161</f>
        <v>12.32751</v>
      </c>
      <c r="S161" s="148">
        <v>0</v>
      </c>
      <c r="T161" s="149">
        <f>S161*H161</f>
        <v>0</v>
      </c>
      <c r="U161" s="33"/>
      <c r="V161" s="33"/>
      <c r="W161" s="33"/>
      <c r="X161" s="33"/>
      <c r="Y161" s="33"/>
      <c r="Z161" s="33"/>
      <c r="AA161" s="33"/>
      <c r="AB161" s="33"/>
      <c r="AC161" s="33"/>
      <c r="AD161" s="33"/>
      <c r="AE161" s="33"/>
      <c r="AR161" s="150" t="s">
        <v>82</v>
      </c>
      <c r="AT161" s="150" t="s">
        <v>137</v>
      </c>
      <c r="AU161" s="150" t="s">
        <v>149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82</v>
      </c>
      <c r="BM161" s="150" t="s">
        <v>266</v>
      </c>
    </row>
    <row r="162" spans="1:47" s="2" customFormat="1" ht="11.25">
      <c r="A162" s="33"/>
      <c r="B162" s="34"/>
      <c r="C162" s="33"/>
      <c r="D162" s="152" t="s">
        <v>143</v>
      </c>
      <c r="E162" s="33"/>
      <c r="F162" s="153" t="s">
        <v>267</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143</v>
      </c>
      <c r="AU162" s="18" t="s">
        <v>149</v>
      </c>
    </row>
    <row r="163" spans="1:65" s="2" customFormat="1" ht="24.2" customHeight="1">
      <c r="A163" s="33"/>
      <c r="B163" s="138"/>
      <c r="C163" s="139" t="s">
        <v>268</v>
      </c>
      <c r="D163" s="139" t="s">
        <v>137</v>
      </c>
      <c r="E163" s="140" t="s">
        <v>269</v>
      </c>
      <c r="F163" s="141" t="s">
        <v>270</v>
      </c>
      <c r="G163" s="142" t="s">
        <v>140</v>
      </c>
      <c r="H163" s="143">
        <v>2814.5</v>
      </c>
      <c r="I163" s="144"/>
      <c r="J163" s="145">
        <f>ROUND(I163*H163,2)</f>
        <v>0</v>
      </c>
      <c r="K163" s="141" t="s">
        <v>141</v>
      </c>
      <c r="L163" s="34"/>
      <c r="M163" s="146" t="s">
        <v>3</v>
      </c>
      <c r="N163" s="147" t="s">
        <v>42</v>
      </c>
      <c r="O163" s="54"/>
      <c r="P163" s="148">
        <f>O163*H163</f>
        <v>0</v>
      </c>
      <c r="Q163" s="148">
        <v>0.004</v>
      </c>
      <c r="R163" s="148">
        <f>Q163*H163</f>
        <v>11.258000000000001</v>
      </c>
      <c r="S163" s="148">
        <v>0</v>
      </c>
      <c r="T163" s="149">
        <f>S163*H163</f>
        <v>0</v>
      </c>
      <c r="U163" s="33"/>
      <c r="V163" s="33"/>
      <c r="W163" s="33"/>
      <c r="X163" s="33"/>
      <c r="Y163" s="33"/>
      <c r="Z163" s="33"/>
      <c r="AA163" s="33"/>
      <c r="AB163" s="33"/>
      <c r="AC163" s="33"/>
      <c r="AD163" s="33"/>
      <c r="AE163" s="33"/>
      <c r="AR163" s="150" t="s">
        <v>82</v>
      </c>
      <c r="AT163" s="150" t="s">
        <v>137</v>
      </c>
      <c r="AU163" s="150" t="s">
        <v>149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82</v>
      </c>
      <c r="BM163" s="150" t="s">
        <v>271</v>
      </c>
    </row>
    <row r="164" spans="1:47" s="2" customFormat="1" ht="11.25">
      <c r="A164" s="33"/>
      <c r="B164" s="34"/>
      <c r="C164" s="33"/>
      <c r="D164" s="152" t="s">
        <v>143</v>
      </c>
      <c r="E164" s="33"/>
      <c r="F164" s="153" t="s">
        <v>272</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149</v>
      </c>
    </row>
    <row r="165" spans="1:65" s="2" customFormat="1" ht="24.2" customHeight="1">
      <c r="A165" s="33"/>
      <c r="B165" s="138"/>
      <c r="C165" s="139" t="s">
        <v>273</v>
      </c>
      <c r="D165" s="139" t="s">
        <v>137</v>
      </c>
      <c r="E165" s="140" t="s">
        <v>274</v>
      </c>
      <c r="F165" s="141" t="s">
        <v>275</v>
      </c>
      <c r="G165" s="142" t="s">
        <v>140</v>
      </c>
      <c r="H165" s="143">
        <v>4221.75</v>
      </c>
      <c r="I165" s="144"/>
      <c r="J165" s="145">
        <f>ROUND(I165*H165,2)</f>
        <v>0</v>
      </c>
      <c r="K165" s="141" t="s">
        <v>141</v>
      </c>
      <c r="L165" s="34"/>
      <c r="M165" s="146" t="s">
        <v>3</v>
      </c>
      <c r="N165" s="147" t="s">
        <v>42</v>
      </c>
      <c r="O165" s="54"/>
      <c r="P165" s="148">
        <f>O165*H165</f>
        <v>0</v>
      </c>
      <c r="Q165" s="148">
        <v>0.03358</v>
      </c>
      <c r="R165" s="148">
        <f>Q165*H165</f>
        <v>141.766365</v>
      </c>
      <c r="S165" s="148">
        <v>0</v>
      </c>
      <c r="T165" s="149">
        <f>S165*H165</f>
        <v>0</v>
      </c>
      <c r="U165" s="33"/>
      <c r="V165" s="33"/>
      <c r="W165" s="33"/>
      <c r="X165" s="33"/>
      <c r="Y165" s="33"/>
      <c r="Z165" s="33"/>
      <c r="AA165" s="33"/>
      <c r="AB165" s="33"/>
      <c r="AC165" s="33"/>
      <c r="AD165" s="33"/>
      <c r="AE165" s="33"/>
      <c r="AR165" s="150" t="s">
        <v>82</v>
      </c>
      <c r="AT165" s="150" t="s">
        <v>137</v>
      </c>
      <c r="AU165" s="150" t="s">
        <v>149</v>
      </c>
      <c r="AY165" s="18" t="s">
        <v>135</v>
      </c>
      <c r="BE165" s="151">
        <f>IF(N165="základní",J165,0)</f>
        <v>0</v>
      </c>
      <c r="BF165" s="151">
        <f>IF(N165="snížená",J165,0)</f>
        <v>0</v>
      </c>
      <c r="BG165" s="151">
        <f>IF(N165="zákl. přenesená",J165,0)</f>
        <v>0</v>
      </c>
      <c r="BH165" s="151">
        <f>IF(N165="sníž. přenesená",J165,0)</f>
        <v>0</v>
      </c>
      <c r="BI165" s="151">
        <f>IF(N165="nulová",J165,0)</f>
        <v>0</v>
      </c>
      <c r="BJ165" s="18" t="s">
        <v>15</v>
      </c>
      <c r="BK165" s="151">
        <f>ROUND(I165*H165,2)</f>
        <v>0</v>
      </c>
      <c r="BL165" s="18" t="s">
        <v>82</v>
      </c>
      <c r="BM165" s="150" t="s">
        <v>276</v>
      </c>
    </row>
    <row r="166" spans="1:47" s="2" customFormat="1" ht="11.25">
      <c r="A166" s="33"/>
      <c r="B166" s="34"/>
      <c r="C166" s="33"/>
      <c r="D166" s="152" t="s">
        <v>143</v>
      </c>
      <c r="E166" s="33"/>
      <c r="F166" s="153" t="s">
        <v>277</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143</v>
      </c>
      <c r="AU166" s="18" t="s">
        <v>149</v>
      </c>
    </row>
    <row r="167" spans="1:65" s="2" customFormat="1" ht="33" customHeight="1">
      <c r="A167" s="33"/>
      <c r="B167" s="138"/>
      <c r="C167" s="139" t="s">
        <v>278</v>
      </c>
      <c r="D167" s="139" t="s">
        <v>137</v>
      </c>
      <c r="E167" s="140" t="s">
        <v>279</v>
      </c>
      <c r="F167" s="141" t="s">
        <v>280</v>
      </c>
      <c r="G167" s="142" t="s">
        <v>140</v>
      </c>
      <c r="H167" s="143">
        <v>1659.2</v>
      </c>
      <c r="I167" s="144"/>
      <c r="J167" s="145">
        <f>ROUND(I167*H167,2)</f>
        <v>0</v>
      </c>
      <c r="K167" s="141" t="s">
        <v>141</v>
      </c>
      <c r="L167" s="34"/>
      <c r="M167" s="146" t="s">
        <v>3</v>
      </c>
      <c r="N167" s="147" t="s">
        <v>42</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82</v>
      </c>
      <c r="AT167" s="150" t="s">
        <v>137</v>
      </c>
      <c r="AU167" s="150" t="s">
        <v>149</v>
      </c>
      <c r="AY167" s="18" t="s">
        <v>135</v>
      </c>
      <c r="BE167" s="151">
        <f>IF(N167="základní",J167,0)</f>
        <v>0</v>
      </c>
      <c r="BF167" s="151">
        <f>IF(N167="snížená",J167,0)</f>
        <v>0</v>
      </c>
      <c r="BG167" s="151">
        <f>IF(N167="zákl. přenesená",J167,0)</f>
        <v>0</v>
      </c>
      <c r="BH167" s="151">
        <f>IF(N167="sníž. přenesená",J167,0)</f>
        <v>0</v>
      </c>
      <c r="BI167" s="151">
        <f>IF(N167="nulová",J167,0)</f>
        <v>0</v>
      </c>
      <c r="BJ167" s="18" t="s">
        <v>15</v>
      </c>
      <c r="BK167" s="151">
        <f>ROUND(I167*H167,2)</f>
        <v>0</v>
      </c>
      <c r="BL167" s="18" t="s">
        <v>82</v>
      </c>
      <c r="BM167" s="150" t="s">
        <v>281</v>
      </c>
    </row>
    <row r="168" spans="1:47" s="2" customFormat="1" ht="11.25">
      <c r="A168" s="33"/>
      <c r="B168" s="34"/>
      <c r="C168" s="33"/>
      <c r="D168" s="152" t="s">
        <v>143</v>
      </c>
      <c r="E168" s="33"/>
      <c r="F168" s="153" t="s">
        <v>282</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143</v>
      </c>
      <c r="AU168" s="18" t="s">
        <v>149</v>
      </c>
    </row>
    <row r="169" spans="2:51" s="14" customFormat="1" ht="11.25">
      <c r="B169" s="176"/>
      <c r="D169" s="158" t="s">
        <v>164</v>
      </c>
      <c r="E169" s="177" t="s">
        <v>3</v>
      </c>
      <c r="F169" s="178" t="s">
        <v>283</v>
      </c>
      <c r="H169" s="177" t="s">
        <v>3</v>
      </c>
      <c r="I169" s="179"/>
      <c r="L169" s="176"/>
      <c r="M169" s="180"/>
      <c r="N169" s="181"/>
      <c r="O169" s="181"/>
      <c r="P169" s="181"/>
      <c r="Q169" s="181"/>
      <c r="R169" s="181"/>
      <c r="S169" s="181"/>
      <c r="T169" s="182"/>
      <c r="AT169" s="177" t="s">
        <v>164</v>
      </c>
      <c r="AU169" s="177" t="s">
        <v>149</v>
      </c>
      <c r="AV169" s="14" t="s">
        <v>15</v>
      </c>
      <c r="AW169" s="14" t="s">
        <v>33</v>
      </c>
      <c r="AX169" s="14" t="s">
        <v>71</v>
      </c>
      <c r="AY169" s="177" t="s">
        <v>135</v>
      </c>
    </row>
    <row r="170" spans="2:51" s="13" customFormat="1" ht="11.25">
      <c r="B170" s="157"/>
      <c r="D170" s="158" t="s">
        <v>164</v>
      </c>
      <c r="E170" s="165" t="s">
        <v>3</v>
      </c>
      <c r="F170" s="159" t="s">
        <v>284</v>
      </c>
      <c r="H170" s="160">
        <v>218.4</v>
      </c>
      <c r="I170" s="161"/>
      <c r="L170" s="157"/>
      <c r="M170" s="162"/>
      <c r="N170" s="163"/>
      <c r="O170" s="163"/>
      <c r="P170" s="163"/>
      <c r="Q170" s="163"/>
      <c r="R170" s="163"/>
      <c r="S170" s="163"/>
      <c r="T170" s="164"/>
      <c r="AT170" s="165" t="s">
        <v>164</v>
      </c>
      <c r="AU170" s="165" t="s">
        <v>149</v>
      </c>
      <c r="AV170" s="13" t="s">
        <v>79</v>
      </c>
      <c r="AW170" s="13" t="s">
        <v>33</v>
      </c>
      <c r="AX170" s="13" t="s">
        <v>71</v>
      </c>
      <c r="AY170" s="165" t="s">
        <v>135</v>
      </c>
    </row>
    <row r="171" spans="2:51" s="14" customFormat="1" ht="11.25">
      <c r="B171" s="176"/>
      <c r="D171" s="158" t="s">
        <v>164</v>
      </c>
      <c r="E171" s="177" t="s">
        <v>3</v>
      </c>
      <c r="F171" s="178" t="s">
        <v>285</v>
      </c>
      <c r="H171" s="177" t="s">
        <v>3</v>
      </c>
      <c r="I171" s="179"/>
      <c r="L171" s="176"/>
      <c r="M171" s="180"/>
      <c r="N171" s="181"/>
      <c r="O171" s="181"/>
      <c r="P171" s="181"/>
      <c r="Q171" s="181"/>
      <c r="R171" s="181"/>
      <c r="S171" s="181"/>
      <c r="T171" s="182"/>
      <c r="AT171" s="177" t="s">
        <v>164</v>
      </c>
      <c r="AU171" s="177" t="s">
        <v>149</v>
      </c>
      <c r="AV171" s="14" t="s">
        <v>15</v>
      </c>
      <c r="AW171" s="14" t="s">
        <v>33</v>
      </c>
      <c r="AX171" s="14" t="s">
        <v>71</v>
      </c>
      <c r="AY171" s="177" t="s">
        <v>135</v>
      </c>
    </row>
    <row r="172" spans="2:51" s="13" customFormat="1" ht="11.25">
      <c r="B172" s="157"/>
      <c r="D172" s="158" t="s">
        <v>164</v>
      </c>
      <c r="E172" s="165" t="s">
        <v>3</v>
      </c>
      <c r="F172" s="159" t="s">
        <v>286</v>
      </c>
      <c r="H172" s="160">
        <v>237.3</v>
      </c>
      <c r="I172" s="161"/>
      <c r="L172" s="157"/>
      <c r="M172" s="162"/>
      <c r="N172" s="163"/>
      <c r="O172" s="163"/>
      <c r="P172" s="163"/>
      <c r="Q172" s="163"/>
      <c r="R172" s="163"/>
      <c r="S172" s="163"/>
      <c r="T172" s="164"/>
      <c r="AT172" s="165" t="s">
        <v>164</v>
      </c>
      <c r="AU172" s="165" t="s">
        <v>149</v>
      </c>
      <c r="AV172" s="13" t="s">
        <v>79</v>
      </c>
      <c r="AW172" s="13" t="s">
        <v>33</v>
      </c>
      <c r="AX172" s="13" t="s">
        <v>71</v>
      </c>
      <c r="AY172" s="165" t="s">
        <v>135</v>
      </c>
    </row>
    <row r="173" spans="2:51" s="14" customFormat="1" ht="11.25">
      <c r="B173" s="176"/>
      <c r="D173" s="158" t="s">
        <v>164</v>
      </c>
      <c r="E173" s="177" t="s">
        <v>3</v>
      </c>
      <c r="F173" s="178" t="s">
        <v>287</v>
      </c>
      <c r="H173" s="177" t="s">
        <v>3</v>
      </c>
      <c r="I173" s="179"/>
      <c r="L173" s="176"/>
      <c r="M173" s="180"/>
      <c r="N173" s="181"/>
      <c r="O173" s="181"/>
      <c r="P173" s="181"/>
      <c r="Q173" s="181"/>
      <c r="R173" s="181"/>
      <c r="S173" s="181"/>
      <c r="T173" s="182"/>
      <c r="AT173" s="177" t="s">
        <v>164</v>
      </c>
      <c r="AU173" s="177" t="s">
        <v>149</v>
      </c>
      <c r="AV173" s="14" t="s">
        <v>15</v>
      </c>
      <c r="AW173" s="14" t="s">
        <v>33</v>
      </c>
      <c r="AX173" s="14" t="s">
        <v>71</v>
      </c>
      <c r="AY173" s="177" t="s">
        <v>135</v>
      </c>
    </row>
    <row r="174" spans="2:51" s="13" customFormat="1" ht="11.25">
      <c r="B174" s="157"/>
      <c r="D174" s="158" t="s">
        <v>164</v>
      </c>
      <c r="E174" s="165" t="s">
        <v>3</v>
      </c>
      <c r="F174" s="159" t="s">
        <v>288</v>
      </c>
      <c r="H174" s="160">
        <v>145.8</v>
      </c>
      <c r="I174" s="161"/>
      <c r="L174" s="157"/>
      <c r="M174" s="162"/>
      <c r="N174" s="163"/>
      <c r="O174" s="163"/>
      <c r="P174" s="163"/>
      <c r="Q174" s="163"/>
      <c r="R174" s="163"/>
      <c r="S174" s="163"/>
      <c r="T174" s="164"/>
      <c r="AT174" s="165" t="s">
        <v>164</v>
      </c>
      <c r="AU174" s="165" t="s">
        <v>149</v>
      </c>
      <c r="AV174" s="13" t="s">
        <v>79</v>
      </c>
      <c r="AW174" s="13" t="s">
        <v>33</v>
      </c>
      <c r="AX174" s="13" t="s">
        <v>71</v>
      </c>
      <c r="AY174" s="165" t="s">
        <v>135</v>
      </c>
    </row>
    <row r="175" spans="2:51" s="14" customFormat="1" ht="11.25">
      <c r="B175" s="176"/>
      <c r="D175" s="158" t="s">
        <v>164</v>
      </c>
      <c r="E175" s="177" t="s">
        <v>3</v>
      </c>
      <c r="F175" s="178" t="s">
        <v>289</v>
      </c>
      <c r="H175" s="177" t="s">
        <v>3</v>
      </c>
      <c r="I175" s="179"/>
      <c r="L175" s="176"/>
      <c r="M175" s="180"/>
      <c r="N175" s="181"/>
      <c r="O175" s="181"/>
      <c r="P175" s="181"/>
      <c r="Q175" s="181"/>
      <c r="R175" s="181"/>
      <c r="S175" s="181"/>
      <c r="T175" s="182"/>
      <c r="AT175" s="177" t="s">
        <v>164</v>
      </c>
      <c r="AU175" s="177" t="s">
        <v>149</v>
      </c>
      <c r="AV175" s="14" t="s">
        <v>15</v>
      </c>
      <c r="AW175" s="14" t="s">
        <v>33</v>
      </c>
      <c r="AX175" s="14" t="s">
        <v>71</v>
      </c>
      <c r="AY175" s="177" t="s">
        <v>135</v>
      </c>
    </row>
    <row r="176" spans="2:51" s="13" customFormat="1" ht="11.25">
      <c r="B176" s="157"/>
      <c r="D176" s="158" t="s">
        <v>164</v>
      </c>
      <c r="E176" s="165" t="s">
        <v>3</v>
      </c>
      <c r="F176" s="159" t="s">
        <v>290</v>
      </c>
      <c r="H176" s="160">
        <v>100.8</v>
      </c>
      <c r="I176" s="161"/>
      <c r="L176" s="157"/>
      <c r="M176" s="162"/>
      <c r="N176" s="163"/>
      <c r="O176" s="163"/>
      <c r="P176" s="163"/>
      <c r="Q176" s="163"/>
      <c r="R176" s="163"/>
      <c r="S176" s="163"/>
      <c r="T176" s="164"/>
      <c r="AT176" s="165" t="s">
        <v>164</v>
      </c>
      <c r="AU176" s="165" t="s">
        <v>149</v>
      </c>
      <c r="AV176" s="13" t="s">
        <v>79</v>
      </c>
      <c r="AW176" s="13" t="s">
        <v>33</v>
      </c>
      <c r="AX176" s="13" t="s">
        <v>71</v>
      </c>
      <c r="AY176" s="165" t="s">
        <v>135</v>
      </c>
    </row>
    <row r="177" spans="2:51" s="14" customFormat="1" ht="11.25">
      <c r="B177" s="176"/>
      <c r="D177" s="158" t="s">
        <v>164</v>
      </c>
      <c r="E177" s="177" t="s">
        <v>3</v>
      </c>
      <c r="F177" s="178" t="s">
        <v>291</v>
      </c>
      <c r="H177" s="177" t="s">
        <v>3</v>
      </c>
      <c r="I177" s="179"/>
      <c r="L177" s="176"/>
      <c r="M177" s="180"/>
      <c r="N177" s="181"/>
      <c r="O177" s="181"/>
      <c r="P177" s="181"/>
      <c r="Q177" s="181"/>
      <c r="R177" s="181"/>
      <c r="S177" s="181"/>
      <c r="T177" s="182"/>
      <c r="AT177" s="177" t="s">
        <v>164</v>
      </c>
      <c r="AU177" s="177" t="s">
        <v>149</v>
      </c>
      <c r="AV177" s="14" t="s">
        <v>15</v>
      </c>
      <c r="AW177" s="14" t="s">
        <v>33</v>
      </c>
      <c r="AX177" s="14" t="s">
        <v>71</v>
      </c>
      <c r="AY177" s="177" t="s">
        <v>135</v>
      </c>
    </row>
    <row r="178" spans="2:51" s="13" customFormat="1" ht="11.25">
      <c r="B178" s="157"/>
      <c r="D178" s="158" t="s">
        <v>164</v>
      </c>
      <c r="E178" s="165" t="s">
        <v>3</v>
      </c>
      <c r="F178" s="159" t="s">
        <v>292</v>
      </c>
      <c r="H178" s="160">
        <v>724.5</v>
      </c>
      <c r="I178" s="161"/>
      <c r="L178" s="157"/>
      <c r="M178" s="162"/>
      <c r="N178" s="163"/>
      <c r="O178" s="163"/>
      <c r="P178" s="163"/>
      <c r="Q178" s="163"/>
      <c r="R178" s="163"/>
      <c r="S178" s="163"/>
      <c r="T178" s="164"/>
      <c r="AT178" s="165" t="s">
        <v>164</v>
      </c>
      <c r="AU178" s="165" t="s">
        <v>149</v>
      </c>
      <c r="AV178" s="13" t="s">
        <v>79</v>
      </c>
      <c r="AW178" s="13" t="s">
        <v>33</v>
      </c>
      <c r="AX178" s="13" t="s">
        <v>71</v>
      </c>
      <c r="AY178" s="165" t="s">
        <v>135</v>
      </c>
    </row>
    <row r="179" spans="2:51" s="14" customFormat="1" ht="11.25">
      <c r="B179" s="176"/>
      <c r="D179" s="158" t="s">
        <v>164</v>
      </c>
      <c r="E179" s="177" t="s">
        <v>3</v>
      </c>
      <c r="F179" s="178" t="s">
        <v>293</v>
      </c>
      <c r="H179" s="177" t="s">
        <v>3</v>
      </c>
      <c r="I179" s="179"/>
      <c r="L179" s="176"/>
      <c r="M179" s="180"/>
      <c r="N179" s="181"/>
      <c r="O179" s="181"/>
      <c r="P179" s="181"/>
      <c r="Q179" s="181"/>
      <c r="R179" s="181"/>
      <c r="S179" s="181"/>
      <c r="T179" s="182"/>
      <c r="AT179" s="177" t="s">
        <v>164</v>
      </c>
      <c r="AU179" s="177" t="s">
        <v>149</v>
      </c>
      <c r="AV179" s="14" t="s">
        <v>15</v>
      </c>
      <c r="AW179" s="14" t="s">
        <v>33</v>
      </c>
      <c r="AX179" s="14" t="s">
        <v>71</v>
      </c>
      <c r="AY179" s="177" t="s">
        <v>135</v>
      </c>
    </row>
    <row r="180" spans="2:51" s="13" customFormat="1" ht="11.25">
      <c r="B180" s="157"/>
      <c r="D180" s="158" t="s">
        <v>164</v>
      </c>
      <c r="E180" s="165" t="s">
        <v>3</v>
      </c>
      <c r="F180" s="159" t="s">
        <v>294</v>
      </c>
      <c r="H180" s="160">
        <v>30</v>
      </c>
      <c r="I180" s="161"/>
      <c r="L180" s="157"/>
      <c r="M180" s="162"/>
      <c r="N180" s="163"/>
      <c r="O180" s="163"/>
      <c r="P180" s="163"/>
      <c r="Q180" s="163"/>
      <c r="R180" s="163"/>
      <c r="S180" s="163"/>
      <c r="T180" s="164"/>
      <c r="AT180" s="165" t="s">
        <v>164</v>
      </c>
      <c r="AU180" s="165" t="s">
        <v>149</v>
      </c>
      <c r="AV180" s="13" t="s">
        <v>79</v>
      </c>
      <c r="AW180" s="13" t="s">
        <v>33</v>
      </c>
      <c r="AX180" s="13" t="s">
        <v>71</v>
      </c>
      <c r="AY180" s="165" t="s">
        <v>135</v>
      </c>
    </row>
    <row r="181" spans="2:51" s="14" customFormat="1" ht="11.25">
      <c r="B181" s="176"/>
      <c r="D181" s="158" t="s">
        <v>164</v>
      </c>
      <c r="E181" s="177" t="s">
        <v>3</v>
      </c>
      <c r="F181" s="178" t="s">
        <v>295</v>
      </c>
      <c r="H181" s="177" t="s">
        <v>3</v>
      </c>
      <c r="I181" s="179"/>
      <c r="L181" s="176"/>
      <c r="M181" s="180"/>
      <c r="N181" s="181"/>
      <c r="O181" s="181"/>
      <c r="P181" s="181"/>
      <c r="Q181" s="181"/>
      <c r="R181" s="181"/>
      <c r="S181" s="181"/>
      <c r="T181" s="182"/>
      <c r="AT181" s="177" t="s">
        <v>164</v>
      </c>
      <c r="AU181" s="177" t="s">
        <v>149</v>
      </c>
      <c r="AV181" s="14" t="s">
        <v>15</v>
      </c>
      <c r="AW181" s="14" t="s">
        <v>33</v>
      </c>
      <c r="AX181" s="14" t="s">
        <v>71</v>
      </c>
      <c r="AY181" s="177" t="s">
        <v>135</v>
      </c>
    </row>
    <row r="182" spans="2:51" s="13" customFormat="1" ht="11.25">
      <c r="B182" s="157"/>
      <c r="D182" s="158" t="s">
        <v>164</v>
      </c>
      <c r="E182" s="165" t="s">
        <v>3</v>
      </c>
      <c r="F182" s="159" t="s">
        <v>296</v>
      </c>
      <c r="H182" s="160">
        <v>16.5</v>
      </c>
      <c r="I182" s="161"/>
      <c r="L182" s="157"/>
      <c r="M182" s="162"/>
      <c r="N182" s="163"/>
      <c r="O182" s="163"/>
      <c r="P182" s="163"/>
      <c r="Q182" s="163"/>
      <c r="R182" s="163"/>
      <c r="S182" s="163"/>
      <c r="T182" s="164"/>
      <c r="AT182" s="165" t="s">
        <v>164</v>
      </c>
      <c r="AU182" s="165" t="s">
        <v>149</v>
      </c>
      <c r="AV182" s="13" t="s">
        <v>79</v>
      </c>
      <c r="AW182" s="13" t="s">
        <v>33</v>
      </c>
      <c r="AX182" s="13" t="s">
        <v>71</v>
      </c>
      <c r="AY182" s="165" t="s">
        <v>135</v>
      </c>
    </row>
    <row r="183" spans="2:51" s="14" customFormat="1" ht="11.25">
      <c r="B183" s="176"/>
      <c r="D183" s="158" t="s">
        <v>164</v>
      </c>
      <c r="E183" s="177" t="s">
        <v>3</v>
      </c>
      <c r="F183" s="178" t="s">
        <v>297</v>
      </c>
      <c r="H183" s="177" t="s">
        <v>3</v>
      </c>
      <c r="I183" s="179"/>
      <c r="L183" s="176"/>
      <c r="M183" s="180"/>
      <c r="N183" s="181"/>
      <c r="O183" s="181"/>
      <c r="P183" s="181"/>
      <c r="Q183" s="181"/>
      <c r="R183" s="181"/>
      <c r="S183" s="181"/>
      <c r="T183" s="182"/>
      <c r="AT183" s="177" t="s">
        <v>164</v>
      </c>
      <c r="AU183" s="177" t="s">
        <v>149</v>
      </c>
      <c r="AV183" s="14" t="s">
        <v>15</v>
      </c>
      <c r="AW183" s="14" t="s">
        <v>33</v>
      </c>
      <c r="AX183" s="14" t="s">
        <v>71</v>
      </c>
      <c r="AY183" s="177" t="s">
        <v>135</v>
      </c>
    </row>
    <row r="184" spans="2:51" s="13" customFormat="1" ht="11.25">
      <c r="B184" s="157"/>
      <c r="D184" s="158" t="s">
        <v>164</v>
      </c>
      <c r="E184" s="165" t="s">
        <v>3</v>
      </c>
      <c r="F184" s="159" t="s">
        <v>298</v>
      </c>
      <c r="H184" s="160">
        <v>90.3</v>
      </c>
      <c r="I184" s="161"/>
      <c r="L184" s="157"/>
      <c r="M184" s="162"/>
      <c r="N184" s="163"/>
      <c r="O184" s="163"/>
      <c r="P184" s="163"/>
      <c r="Q184" s="163"/>
      <c r="R184" s="163"/>
      <c r="S184" s="163"/>
      <c r="T184" s="164"/>
      <c r="AT184" s="165" t="s">
        <v>164</v>
      </c>
      <c r="AU184" s="165" t="s">
        <v>149</v>
      </c>
      <c r="AV184" s="13" t="s">
        <v>79</v>
      </c>
      <c r="AW184" s="13" t="s">
        <v>33</v>
      </c>
      <c r="AX184" s="13" t="s">
        <v>71</v>
      </c>
      <c r="AY184" s="165" t="s">
        <v>135</v>
      </c>
    </row>
    <row r="185" spans="2:51" s="14" customFormat="1" ht="11.25">
      <c r="B185" s="176"/>
      <c r="D185" s="158" t="s">
        <v>164</v>
      </c>
      <c r="E185" s="177" t="s">
        <v>3</v>
      </c>
      <c r="F185" s="178" t="s">
        <v>299</v>
      </c>
      <c r="H185" s="177" t="s">
        <v>3</v>
      </c>
      <c r="I185" s="179"/>
      <c r="L185" s="176"/>
      <c r="M185" s="180"/>
      <c r="N185" s="181"/>
      <c r="O185" s="181"/>
      <c r="P185" s="181"/>
      <c r="Q185" s="181"/>
      <c r="R185" s="181"/>
      <c r="S185" s="181"/>
      <c r="T185" s="182"/>
      <c r="AT185" s="177" t="s">
        <v>164</v>
      </c>
      <c r="AU185" s="177" t="s">
        <v>149</v>
      </c>
      <c r="AV185" s="14" t="s">
        <v>15</v>
      </c>
      <c r="AW185" s="14" t="s">
        <v>33</v>
      </c>
      <c r="AX185" s="14" t="s">
        <v>71</v>
      </c>
      <c r="AY185" s="177" t="s">
        <v>135</v>
      </c>
    </row>
    <row r="186" spans="2:51" s="13" customFormat="1" ht="11.25">
      <c r="B186" s="157"/>
      <c r="D186" s="158" t="s">
        <v>164</v>
      </c>
      <c r="E186" s="165" t="s">
        <v>3</v>
      </c>
      <c r="F186" s="159" t="s">
        <v>300</v>
      </c>
      <c r="H186" s="160">
        <v>13.5</v>
      </c>
      <c r="I186" s="161"/>
      <c r="L186" s="157"/>
      <c r="M186" s="162"/>
      <c r="N186" s="163"/>
      <c r="O186" s="163"/>
      <c r="P186" s="163"/>
      <c r="Q186" s="163"/>
      <c r="R186" s="163"/>
      <c r="S186" s="163"/>
      <c r="T186" s="164"/>
      <c r="AT186" s="165" t="s">
        <v>164</v>
      </c>
      <c r="AU186" s="165" t="s">
        <v>149</v>
      </c>
      <c r="AV186" s="13" t="s">
        <v>79</v>
      </c>
      <c r="AW186" s="13" t="s">
        <v>33</v>
      </c>
      <c r="AX186" s="13" t="s">
        <v>71</v>
      </c>
      <c r="AY186" s="165" t="s">
        <v>135</v>
      </c>
    </row>
    <row r="187" spans="2:51" s="14" customFormat="1" ht="11.25">
      <c r="B187" s="176"/>
      <c r="D187" s="158" t="s">
        <v>164</v>
      </c>
      <c r="E187" s="177" t="s">
        <v>3</v>
      </c>
      <c r="F187" s="178" t="s">
        <v>301</v>
      </c>
      <c r="H187" s="177" t="s">
        <v>3</v>
      </c>
      <c r="I187" s="179"/>
      <c r="L187" s="176"/>
      <c r="M187" s="180"/>
      <c r="N187" s="181"/>
      <c r="O187" s="181"/>
      <c r="P187" s="181"/>
      <c r="Q187" s="181"/>
      <c r="R187" s="181"/>
      <c r="S187" s="181"/>
      <c r="T187" s="182"/>
      <c r="AT187" s="177" t="s">
        <v>164</v>
      </c>
      <c r="AU187" s="177" t="s">
        <v>149</v>
      </c>
      <c r="AV187" s="14" t="s">
        <v>15</v>
      </c>
      <c r="AW187" s="14" t="s">
        <v>33</v>
      </c>
      <c r="AX187" s="14" t="s">
        <v>71</v>
      </c>
      <c r="AY187" s="177" t="s">
        <v>135</v>
      </c>
    </row>
    <row r="188" spans="2:51" s="13" customFormat="1" ht="11.25">
      <c r="B188" s="157"/>
      <c r="D188" s="158" t="s">
        <v>164</v>
      </c>
      <c r="E188" s="165" t="s">
        <v>3</v>
      </c>
      <c r="F188" s="159" t="s">
        <v>302</v>
      </c>
      <c r="H188" s="160">
        <v>1.2</v>
      </c>
      <c r="I188" s="161"/>
      <c r="L188" s="157"/>
      <c r="M188" s="162"/>
      <c r="N188" s="163"/>
      <c r="O188" s="163"/>
      <c r="P188" s="163"/>
      <c r="Q188" s="163"/>
      <c r="R188" s="163"/>
      <c r="S188" s="163"/>
      <c r="T188" s="164"/>
      <c r="AT188" s="165" t="s">
        <v>164</v>
      </c>
      <c r="AU188" s="165" t="s">
        <v>149</v>
      </c>
      <c r="AV188" s="13" t="s">
        <v>79</v>
      </c>
      <c r="AW188" s="13" t="s">
        <v>33</v>
      </c>
      <c r="AX188" s="13" t="s">
        <v>71</v>
      </c>
      <c r="AY188" s="165" t="s">
        <v>135</v>
      </c>
    </row>
    <row r="189" spans="2:51" s="14" customFormat="1" ht="11.25">
      <c r="B189" s="176"/>
      <c r="D189" s="158" t="s">
        <v>164</v>
      </c>
      <c r="E189" s="177" t="s">
        <v>3</v>
      </c>
      <c r="F189" s="178" t="s">
        <v>303</v>
      </c>
      <c r="H189" s="177" t="s">
        <v>3</v>
      </c>
      <c r="I189" s="179"/>
      <c r="L189" s="176"/>
      <c r="M189" s="180"/>
      <c r="N189" s="181"/>
      <c r="O189" s="181"/>
      <c r="P189" s="181"/>
      <c r="Q189" s="181"/>
      <c r="R189" s="181"/>
      <c r="S189" s="181"/>
      <c r="T189" s="182"/>
      <c r="AT189" s="177" t="s">
        <v>164</v>
      </c>
      <c r="AU189" s="177" t="s">
        <v>149</v>
      </c>
      <c r="AV189" s="14" t="s">
        <v>15</v>
      </c>
      <c r="AW189" s="14" t="s">
        <v>33</v>
      </c>
      <c r="AX189" s="14" t="s">
        <v>71</v>
      </c>
      <c r="AY189" s="177" t="s">
        <v>135</v>
      </c>
    </row>
    <row r="190" spans="2:51" s="13" customFormat="1" ht="11.25">
      <c r="B190" s="157"/>
      <c r="D190" s="158" t="s">
        <v>164</v>
      </c>
      <c r="E190" s="165" t="s">
        <v>3</v>
      </c>
      <c r="F190" s="159" t="s">
        <v>304</v>
      </c>
      <c r="H190" s="160">
        <v>57.63</v>
      </c>
      <c r="I190" s="161"/>
      <c r="L190" s="157"/>
      <c r="M190" s="162"/>
      <c r="N190" s="163"/>
      <c r="O190" s="163"/>
      <c r="P190" s="163"/>
      <c r="Q190" s="163"/>
      <c r="R190" s="163"/>
      <c r="S190" s="163"/>
      <c r="T190" s="164"/>
      <c r="AT190" s="165" t="s">
        <v>164</v>
      </c>
      <c r="AU190" s="165" t="s">
        <v>149</v>
      </c>
      <c r="AV190" s="13" t="s">
        <v>79</v>
      </c>
      <c r="AW190" s="13" t="s">
        <v>33</v>
      </c>
      <c r="AX190" s="13" t="s">
        <v>71</v>
      </c>
      <c r="AY190" s="165" t="s">
        <v>135</v>
      </c>
    </row>
    <row r="191" spans="2:51" s="14" customFormat="1" ht="11.25">
      <c r="B191" s="176"/>
      <c r="D191" s="158" t="s">
        <v>164</v>
      </c>
      <c r="E191" s="177" t="s">
        <v>3</v>
      </c>
      <c r="F191" s="178" t="s">
        <v>305</v>
      </c>
      <c r="H191" s="177" t="s">
        <v>3</v>
      </c>
      <c r="I191" s="179"/>
      <c r="L191" s="176"/>
      <c r="M191" s="180"/>
      <c r="N191" s="181"/>
      <c r="O191" s="181"/>
      <c r="P191" s="181"/>
      <c r="Q191" s="181"/>
      <c r="R191" s="181"/>
      <c r="S191" s="181"/>
      <c r="T191" s="182"/>
      <c r="AT191" s="177" t="s">
        <v>164</v>
      </c>
      <c r="AU191" s="177" t="s">
        <v>149</v>
      </c>
      <c r="AV191" s="14" t="s">
        <v>15</v>
      </c>
      <c r="AW191" s="14" t="s">
        <v>33</v>
      </c>
      <c r="AX191" s="14" t="s">
        <v>71</v>
      </c>
      <c r="AY191" s="177" t="s">
        <v>135</v>
      </c>
    </row>
    <row r="192" spans="2:51" s="13" customFormat="1" ht="11.25">
      <c r="B192" s="157"/>
      <c r="D192" s="158" t="s">
        <v>164</v>
      </c>
      <c r="E192" s="165" t="s">
        <v>3</v>
      </c>
      <c r="F192" s="159" t="s">
        <v>306</v>
      </c>
      <c r="H192" s="160">
        <v>1.13</v>
      </c>
      <c r="I192" s="161"/>
      <c r="L192" s="157"/>
      <c r="M192" s="162"/>
      <c r="N192" s="163"/>
      <c r="O192" s="163"/>
      <c r="P192" s="163"/>
      <c r="Q192" s="163"/>
      <c r="R192" s="163"/>
      <c r="S192" s="163"/>
      <c r="T192" s="164"/>
      <c r="AT192" s="165" t="s">
        <v>164</v>
      </c>
      <c r="AU192" s="165" t="s">
        <v>149</v>
      </c>
      <c r="AV192" s="13" t="s">
        <v>79</v>
      </c>
      <c r="AW192" s="13" t="s">
        <v>33</v>
      </c>
      <c r="AX192" s="13" t="s">
        <v>71</v>
      </c>
      <c r="AY192" s="165" t="s">
        <v>135</v>
      </c>
    </row>
    <row r="193" spans="2:51" s="14" customFormat="1" ht="11.25">
      <c r="B193" s="176"/>
      <c r="D193" s="158" t="s">
        <v>164</v>
      </c>
      <c r="E193" s="177" t="s">
        <v>3</v>
      </c>
      <c r="F193" s="178" t="s">
        <v>307</v>
      </c>
      <c r="H193" s="177" t="s">
        <v>3</v>
      </c>
      <c r="I193" s="179"/>
      <c r="L193" s="176"/>
      <c r="M193" s="180"/>
      <c r="N193" s="181"/>
      <c r="O193" s="181"/>
      <c r="P193" s="181"/>
      <c r="Q193" s="181"/>
      <c r="R193" s="181"/>
      <c r="S193" s="181"/>
      <c r="T193" s="182"/>
      <c r="AT193" s="177" t="s">
        <v>164</v>
      </c>
      <c r="AU193" s="177" t="s">
        <v>149</v>
      </c>
      <c r="AV193" s="14" t="s">
        <v>15</v>
      </c>
      <c r="AW193" s="14" t="s">
        <v>33</v>
      </c>
      <c r="AX193" s="14" t="s">
        <v>71</v>
      </c>
      <c r="AY193" s="177" t="s">
        <v>135</v>
      </c>
    </row>
    <row r="194" spans="2:51" s="13" customFormat="1" ht="11.25">
      <c r="B194" s="157"/>
      <c r="D194" s="158" t="s">
        <v>164</v>
      </c>
      <c r="E194" s="165" t="s">
        <v>3</v>
      </c>
      <c r="F194" s="159" t="s">
        <v>308</v>
      </c>
      <c r="H194" s="160">
        <v>1.6</v>
      </c>
      <c r="I194" s="161"/>
      <c r="L194" s="157"/>
      <c r="M194" s="162"/>
      <c r="N194" s="163"/>
      <c r="O194" s="163"/>
      <c r="P194" s="163"/>
      <c r="Q194" s="163"/>
      <c r="R194" s="163"/>
      <c r="S194" s="163"/>
      <c r="T194" s="164"/>
      <c r="AT194" s="165" t="s">
        <v>164</v>
      </c>
      <c r="AU194" s="165" t="s">
        <v>149</v>
      </c>
      <c r="AV194" s="13" t="s">
        <v>79</v>
      </c>
      <c r="AW194" s="13" t="s">
        <v>33</v>
      </c>
      <c r="AX194" s="13" t="s">
        <v>71</v>
      </c>
      <c r="AY194" s="165" t="s">
        <v>135</v>
      </c>
    </row>
    <row r="195" spans="2:51" s="14" customFormat="1" ht="11.25">
      <c r="B195" s="176"/>
      <c r="D195" s="158" t="s">
        <v>164</v>
      </c>
      <c r="E195" s="177" t="s">
        <v>3</v>
      </c>
      <c r="F195" s="178" t="s">
        <v>309</v>
      </c>
      <c r="H195" s="177" t="s">
        <v>3</v>
      </c>
      <c r="I195" s="179"/>
      <c r="L195" s="176"/>
      <c r="M195" s="180"/>
      <c r="N195" s="181"/>
      <c r="O195" s="181"/>
      <c r="P195" s="181"/>
      <c r="Q195" s="181"/>
      <c r="R195" s="181"/>
      <c r="S195" s="181"/>
      <c r="T195" s="182"/>
      <c r="AT195" s="177" t="s">
        <v>164</v>
      </c>
      <c r="AU195" s="177" t="s">
        <v>149</v>
      </c>
      <c r="AV195" s="14" t="s">
        <v>15</v>
      </c>
      <c r="AW195" s="14" t="s">
        <v>33</v>
      </c>
      <c r="AX195" s="14" t="s">
        <v>71</v>
      </c>
      <c r="AY195" s="177" t="s">
        <v>135</v>
      </c>
    </row>
    <row r="196" spans="2:51" s="13" customFormat="1" ht="11.25">
      <c r="B196" s="157"/>
      <c r="D196" s="158" t="s">
        <v>164</v>
      </c>
      <c r="E196" s="165" t="s">
        <v>3</v>
      </c>
      <c r="F196" s="159" t="s">
        <v>310</v>
      </c>
      <c r="H196" s="160">
        <v>6.4</v>
      </c>
      <c r="I196" s="161"/>
      <c r="L196" s="157"/>
      <c r="M196" s="162"/>
      <c r="N196" s="163"/>
      <c r="O196" s="163"/>
      <c r="P196" s="163"/>
      <c r="Q196" s="163"/>
      <c r="R196" s="163"/>
      <c r="S196" s="163"/>
      <c r="T196" s="164"/>
      <c r="AT196" s="165" t="s">
        <v>164</v>
      </c>
      <c r="AU196" s="165" t="s">
        <v>149</v>
      </c>
      <c r="AV196" s="13" t="s">
        <v>79</v>
      </c>
      <c r="AW196" s="13" t="s">
        <v>33</v>
      </c>
      <c r="AX196" s="13" t="s">
        <v>71</v>
      </c>
      <c r="AY196" s="165" t="s">
        <v>135</v>
      </c>
    </row>
    <row r="197" spans="2:51" s="14" customFormat="1" ht="11.25">
      <c r="B197" s="176"/>
      <c r="D197" s="158" t="s">
        <v>164</v>
      </c>
      <c r="E197" s="177" t="s">
        <v>3</v>
      </c>
      <c r="F197" s="178" t="s">
        <v>311</v>
      </c>
      <c r="H197" s="177" t="s">
        <v>3</v>
      </c>
      <c r="I197" s="179"/>
      <c r="L197" s="176"/>
      <c r="M197" s="180"/>
      <c r="N197" s="181"/>
      <c r="O197" s="181"/>
      <c r="P197" s="181"/>
      <c r="Q197" s="181"/>
      <c r="R197" s="181"/>
      <c r="S197" s="181"/>
      <c r="T197" s="182"/>
      <c r="AT197" s="177" t="s">
        <v>164</v>
      </c>
      <c r="AU197" s="177" t="s">
        <v>149</v>
      </c>
      <c r="AV197" s="14" t="s">
        <v>15</v>
      </c>
      <c r="AW197" s="14" t="s">
        <v>33</v>
      </c>
      <c r="AX197" s="14" t="s">
        <v>71</v>
      </c>
      <c r="AY197" s="177" t="s">
        <v>135</v>
      </c>
    </row>
    <row r="198" spans="2:51" s="13" customFormat="1" ht="11.25">
      <c r="B198" s="157"/>
      <c r="D198" s="158" t="s">
        <v>164</v>
      </c>
      <c r="E198" s="165" t="s">
        <v>3</v>
      </c>
      <c r="F198" s="159" t="s">
        <v>312</v>
      </c>
      <c r="H198" s="160">
        <v>2.04</v>
      </c>
      <c r="I198" s="161"/>
      <c r="L198" s="157"/>
      <c r="M198" s="162"/>
      <c r="N198" s="163"/>
      <c r="O198" s="163"/>
      <c r="P198" s="163"/>
      <c r="Q198" s="163"/>
      <c r="R198" s="163"/>
      <c r="S198" s="163"/>
      <c r="T198" s="164"/>
      <c r="AT198" s="165" t="s">
        <v>164</v>
      </c>
      <c r="AU198" s="165" t="s">
        <v>149</v>
      </c>
      <c r="AV198" s="13" t="s">
        <v>79</v>
      </c>
      <c r="AW198" s="13" t="s">
        <v>33</v>
      </c>
      <c r="AX198" s="13" t="s">
        <v>71</v>
      </c>
      <c r="AY198" s="165" t="s">
        <v>135</v>
      </c>
    </row>
    <row r="199" spans="2:51" s="14" customFormat="1" ht="11.25">
      <c r="B199" s="176"/>
      <c r="D199" s="158" t="s">
        <v>164</v>
      </c>
      <c r="E199" s="177" t="s">
        <v>3</v>
      </c>
      <c r="F199" s="178" t="s">
        <v>313</v>
      </c>
      <c r="H199" s="177" t="s">
        <v>3</v>
      </c>
      <c r="I199" s="179"/>
      <c r="L199" s="176"/>
      <c r="M199" s="180"/>
      <c r="N199" s="181"/>
      <c r="O199" s="181"/>
      <c r="P199" s="181"/>
      <c r="Q199" s="181"/>
      <c r="R199" s="181"/>
      <c r="S199" s="181"/>
      <c r="T199" s="182"/>
      <c r="AT199" s="177" t="s">
        <v>164</v>
      </c>
      <c r="AU199" s="177" t="s">
        <v>149</v>
      </c>
      <c r="AV199" s="14" t="s">
        <v>15</v>
      </c>
      <c r="AW199" s="14" t="s">
        <v>33</v>
      </c>
      <c r="AX199" s="14" t="s">
        <v>71</v>
      </c>
      <c r="AY199" s="177" t="s">
        <v>135</v>
      </c>
    </row>
    <row r="200" spans="2:51" s="13" customFormat="1" ht="11.25">
      <c r="B200" s="157"/>
      <c r="D200" s="158" t="s">
        <v>164</v>
      </c>
      <c r="E200" s="165" t="s">
        <v>3</v>
      </c>
      <c r="F200" s="159" t="s">
        <v>314</v>
      </c>
      <c r="H200" s="160">
        <v>1</v>
      </c>
      <c r="I200" s="161"/>
      <c r="L200" s="157"/>
      <c r="M200" s="162"/>
      <c r="N200" s="163"/>
      <c r="O200" s="163"/>
      <c r="P200" s="163"/>
      <c r="Q200" s="163"/>
      <c r="R200" s="163"/>
      <c r="S200" s="163"/>
      <c r="T200" s="164"/>
      <c r="AT200" s="165" t="s">
        <v>164</v>
      </c>
      <c r="AU200" s="165" t="s">
        <v>149</v>
      </c>
      <c r="AV200" s="13" t="s">
        <v>79</v>
      </c>
      <c r="AW200" s="13" t="s">
        <v>33</v>
      </c>
      <c r="AX200" s="13" t="s">
        <v>71</v>
      </c>
      <c r="AY200" s="165" t="s">
        <v>135</v>
      </c>
    </row>
    <row r="201" spans="2:51" s="14" customFormat="1" ht="11.25">
      <c r="B201" s="176"/>
      <c r="D201" s="158" t="s">
        <v>164</v>
      </c>
      <c r="E201" s="177" t="s">
        <v>3</v>
      </c>
      <c r="F201" s="178" t="s">
        <v>315</v>
      </c>
      <c r="H201" s="177" t="s">
        <v>3</v>
      </c>
      <c r="I201" s="179"/>
      <c r="L201" s="176"/>
      <c r="M201" s="180"/>
      <c r="N201" s="181"/>
      <c r="O201" s="181"/>
      <c r="P201" s="181"/>
      <c r="Q201" s="181"/>
      <c r="R201" s="181"/>
      <c r="S201" s="181"/>
      <c r="T201" s="182"/>
      <c r="AT201" s="177" t="s">
        <v>164</v>
      </c>
      <c r="AU201" s="177" t="s">
        <v>149</v>
      </c>
      <c r="AV201" s="14" t="s">
        <v>15</v>
      </c>
      <c r="AW201" s="14" t="s">
        <v>33</v>
      </c>
      <c r="AX201" s="14" t="s">
        <v>71</v>
      </c>
      <c r="AY201" s="177" t="s">
        <v>135</v>
      </c>
    </row>
    <row r="202" spans="2:51" s="13" customFormat="1" ht="11.25">
      <c r="B202" s="157"/>
      <c r="D202" s="158" t="s">
        <v>164</v>
      </c>
      <c r="E202" s="165" t="s">
        <v>3</v>
      </c>
      <c r="F202" s="159" t="s">
        <v>316</v>
      </c>
      <c r="H202" s="160">
        <v>4.7</v>
      </c>
      <c r="I202" s="161"/>
      <c r="L202" s="157"/>
      <c r="M202" s="162"/>
      <c r="N202" s="163"/>
      <c r="O202" s="163"/>
      <c r="P202" s="163"/>
      <c r="Q202" s="163"/>
      <c r="R202" s="163"/>
      <c r="S202" s="163"/>
      <c r="T202" s="164"/>
      <c r="AT202" s="165" t="s">
        <v>164</v>
      </c>
      <c r="AU202" s="165" t="s">
        <v>149</v>
      </c>
      <c r="AV202" s="13" t="s">
        <v>79</v>
      </c>
      <c r="AW202" s="13" t="s">
        <v>33</v>
      </c>
      <c r="AX202" s="13" t="s">
        <v>71</v>
      </c>
      <c r="AY202" s="165" t="s">
        <v>135</v>
      </c>
    </row>
    <row r="203" spans="2:51" s="14" customFormat="1" ht="11.25">
      <c r="B203" s="176"/>
      <c r="D203" s="158" t="s">
        <v>164</v>
      </c>
      <c r="E203" s="177" t="s">
        <v>3</v>
      </c>
      <c r="F203" s="178" t="s">
        <v>317</v>
      </c>
      <c r="H203" s="177" t="s">
        <v>3</v>
      </c>
      <c r="I203" s="179"/>
      <c r="L203" s="176"/>
      <c r="M203" s="180"/>
      <c r="N203" s="181"/>
      <c r="O203" s="181"/>
      <c r="P203" s="181"/>
      <c r="Q203" s="181"/>
      <c r="R203" s="181"/>
      <c r="S203" s="181"/>
      <c r="T203" s="182"/>
      <c r="AT203" s="177" t="s">
        <v>164</v>
      </c>
      <c r="AU203" s="177" t="s">
        <v>149</v>
      </c>
      <c r="AV203" s="14" t="s">
        <v>15</v>
      </c>
      <c r="AW203" s="14" t="s">
        <v>33</v>
      </c>
      <c r="AX203" s="14" t="s">
        <v>71</v>
      </c>
      <c r="AY203" s="177" t="s">
        <v>135</v>
      </c>
    </row>
    <row r="204" spans="2:51" s="13" customFormat="1" ht="11.25">
      <c r="B204" s="157"/>
      <c r="D204" s="158" t="s">
        <v>164</v>
      </c>
      <c r="E204" s="165" t="s">
        <v>3</v>
      </c>
      <c r="F204" s="159" t="s">
        <v>318</v>
      </c>
      <c r="H204" s="160">
        <v>1.5</v>
      </c>
      <c r="I204" s="161"/>
      <c r="L204" s="157"/>
      <c r="M204" s="162"/>
      <c r="N204" s="163"/>
      <c r="O204" s="163"/>
      <c r="P204" s="163"/>
      <c r="Q204" s="163"/>
      <c r="R204" s="163"/>
      <c r="S204" s="163"/>
      <c r="T204" s="164"/>
      <c r="AT204" s="165" t="s">
        <v>164</v>
      </c>
      <c r="AU204" s="165" t="s">
        <v>149</v>
      </c>
      <c r="AV204" s="13" t="s">
        <v>79</v>
      </c>
      <c r="AW204" s="13" t="s">
        <v>33</v>
      </c>
      <c r="AX204" s="13" t="s">
        <v>71</v>
      </c>
      <c r="AY204" s="165" t="s">
        <v>135</v>
      </c>
    </row>
    <row r="205" spans="2:51" s="14" customFormat="1" ht="11.25">
      <c r="B205" s="176"/>
      <c r="D205" s="158" t="s">
        <v>164</v>
      </c>
      <c r="E205" s="177" t="s">
        <v>3</v>
      </c>
      <c r="F205" s="178" t="s">
        <v>319</v>
      </c>
      <c r="H205" s="177" t="s">
        <v>3</v>
      </c>
      <c r="I205" s="179"/>
      <c r="L205" s="176"/>
      <c r="M205" s="180"/>
      <c r="N205" s="181"/>
      <c r="O205" s="181"/>
      <c r="P205" s="181"/>
      <c r="Q205" s="181"/>
      <c r="R205" s="181"/>
      <c r="S205" s="181"/>
      <c r="T205" s="182"/>
      <c r="AT205" s="177" t="s">
        <v>164</v>
      </c>
      <c r="AU205" s="177" t="s">
        <v>149</v>
      </c>
      <c r="AV205" s="14" t="s">
        <v>15</v>
      </c>
      <c r="AW205" s="14" t="s">
        <v>33</v>
      </c>
      <c r="AX205" s="14" t="s">
        <v>71</v>
      </c>
      <c r="AY205" s="177" t="s">
        <v>135</v>
      </c>
    </row>
    <row r="206" spans="2:51" s="13" customFormat="1" ht="11.25">
      <c r="B206" s="157"/>
      <c r="D206" s="158" t="s">
        <v>164</v>
      </c>
      <c r="E206" s="165" t="s">
        <v>3</v>
      </c>
      <c r="F206" s="159" t="s">
        <v>320</v>
      </c>
      <c r="H206" s="160">
        <v>3.3</v>
      </c>
      <c r="I206" s="161"/>
      <c r="L206" s="157"/>
      <c r="M206" s="162"/>
      <c r="N206" s="163"/>
      <c r="O206" s="163"/>
      <c r="P206" s="163"/>
      <c r="Q206" s="163"/>
      <c r="R206" s="163"/>
      <c r="S206" s="163"/>
      <c r="T206" s="164"/>
      <c r="AT206" s="165" t="s">
        <v>164</v>
      </c>
      <c r="AU206" s="165" t="s">
        <v>149</v>
      </c>
      <c r="AV206" s="13" t="s">
        <v>79</v>
      </c>
      <c r="AW206" s="13" t="s">
        <v>33</v>
      </c>
      <c r="AX206" s="13" t="s">
        <v>71</v>
      </c>
      <c r="AY206" s="165" t="s">
        <v>135</v>
      </c>
    </row>
    <row r="207" spans="2:51" s="14" customFormat="1" ht="11.25">
      <c r="B207" s="176"/>
      <c r="D207" s="158" t="s">
        <v>164</v>
      </c>
      <c r="E207" s="177" t="s">
        <v>3</v>
      </c>
      <c r="F207" s="178" t="s">
        <v>321</v>
      </c>
      <c r="H207" s="177" t="s">
        <v>3</v>
      </c>
      <c r="I207" s="179"/>
      <c r="L207" s="176"/>
      <c r="M207" s="180"/>
      <c r="N207" s="181"/>
      <c r="O207" s="181"/>
      <c r="P207" s="181"/>
      <c r="Q207" s="181"/>
      <c r="R207" s="181"/>
      <c r="S207" s="181"/>
      <c r="T207" s="182"/>
      <c r="AT207" s="177" t="s">
        <v>164</v>
      </c>
      <c r="AU207" s="177" t="s">
        <v>149</v>
      </c>
      <c r="AV207" s="14" t="s">
        <v>15</v>
      </c>
      <c r="AW207" s="14" t="s">
        <v>33</v>
      </c>
      <c r="AX207" s="14" t="s">
        <v>71</v>
      </c>
      <c r="AY207" s="177" t="s">
        <v>135</v>
      </c>
    </row>
    <row r="208" spans="2:51" s="13" customFormat="1" ht="11.25">
      <c r="B208" s="157"/>
      <c r="D208" s="158" t="s">
        <v>164</v>
      </c>
      <c r="E208" s="165" t="s">
        <v>3</v>
      </c>
      <c r="F208" s="159" t="s">
        <v>308</v>
      </c>
      <c r="H208" s="160">
        <v>1.6</v>
      </c>
      <c r="I208" s="161"/>
      <c r="L208" s="157"/>
      <c r="M208" s="162"/>
      <c r="N208" s="163"/>
      <c r="O208" s="163"/>
      <c r="P208" s="163"/>
      <c r="Q208" s="163"/>
      <c r="R208" s="163"/>
      <c r="S208" s="163"/>
      <c r="T208" s="164"/>
      <c r="AT208" s="165" t="s">
        <v>164</v>
      </c>
      <c r="AU208" s="165" t="s">
        <v>149</v>
      </c>
      <c r="AV208" s="13" t="s">
        <v>79</v>
      </c>
      <c r="AW208" s="13" t="s">
        <v>33</v>
      </c>
      <c r="AX208" s="13" t="s">
        <v>71</v>
      </c>
      <c r="AY208" s="165" t="s">
        <v>135</v>
      </c>
    </row>
    <row r="209" spans="2:51" s="15" customFormat="1" ht="11.25">
      <c r="B209" s="183"/>
      <c r="D209" s="158" t="s">
        <v>164</v>
      </c>
      <c r="E209" s="184" t="s">
        <v>3</v>
      </c>
      <c r="F209" s="185" t="s">
        <v>215</v>
      </c>
      <c r="H209" s="186">
        <v>1659.2</v>
      </c>
      <c r="I209" s="187"/>
      <c r="L209" s="183"/>
      <c r="M209" s="188"/>
      <c r="N209" s="189"/>
      <c r="O209" s="189"/>
      <c r="P209" s="189"/>
      <c r="Q209" s="189"/>
      <c r="R209" s="189"/>
      <c r="S209" s="189"/>
      <c r="T209" s="190"/>
      <c r="AT209" s="184" t="s">
        <v>164</v>
      </c>
      <c r="AU209" s="184" t="s">
        <v>149</v>
      </c>
      <c r="AV209" s="15" t="s">
        <v>82</v>
      </c>
      <c r="AW209" s="15" t="s">
        <v>33</v>
      </c>
      <c r="AX209" s="15" t="s">
        <v>15</v>
      </c>
      <c r="AY209" s="184" t="s">
        <v>135</v>
      </c>
    </row>
    <row r="210" spans="1:65" s="2" customFormat="1" ht="44.25" customHeight="1">
      <c r="A210" s="33"/>
      <c r="B210" s="138"/>
      <c r="C210" s="139" t="s">
        <v>322</v>
      </c>
      <c r="D210" s="139" t="s">
        <v>137</v>
      </c>
      <c r="E210" s="140" t="s">
        <v>323</v>
      </c>
      <c r="F210" s="141" t="s">
        <v>324</v>
      </c>
      <c r="G210" s="142" t="s">
        <v>239</v>
      </c>
      <c r="H210" s="143">
        <v>4338.24</v>
      </c>
      <c r="I210" s="144"/>
      <c r="J210" s="145">
        <f>ROUND(I210*H210,2)</f>
        <v>0</v>
      </c>
      <c r="K210" s="141" t="s">
        <v>141</v>
      </c>
      <c r="L210" s="34"/>
      <c r="M210" s="146" t="s">
        <v>3</v>
      </c>
      <c r="N210" s="147" t="s">
        <v>42</v>
      </c>
      <c r="O210" s="54"/>
      <c r="P210" s="148">
        <f>O210*H210</f>
        <v>0</v>
      </c>
      <c r="Q210" s="148">
        <v>0</v>
      </c>
      <c r="R210" s="148">
        <f>Q210*H210</f>
        <v>0</v>
      </c>
      <c r="S210" s="148">
        <v>0</v>
      </c>
      <c r="T210" s="149">
        <f>S210*H210</f>
        <v>0</v>
      </c>
      <c r="U210" s="33"/>
      <c r="V210" s="33"/>
      <c r="W210" s="33"/>
      <c r="X210" s="33"/>
      <c r="Y210" s="33"/>
      <c r="Z210" s="33"/>
      <c r="AA210" s="33"/>
      <c r="AB210" s="33"/>
      <c r="AC210" s="33"/>
      <c r="AD210" s="33"/>
      <c r="AE210" s="33"/>
      <c r="AR210" s="150" t="s">
        <v>82</v>
      </c>
      <c r="AT210" s="150" t="s">
        <v>137</v>
      </c>
      <c r="AU210" s="150" t="s">
        <v>149</v>
      </c>
      <c r="AY210" s="18" t="s">
        <v>135</v>
      </c>
      <c r="BE210" s="151">
        <f>IF(N210="základní",J210,0)</f>
        <v>0</v>
      </c>
      <c r="BF210" s="151">
        <f>IF(N210="snížená",J210,0)</f>
        <v>0</v>
      </c>
      <c r="BG210" s="151">
        <f>IF(N210="zákl. přenesená",J210,0)</f>
        <v>0</v>
      </c>
      <c r="BH210" s="151">
        <f>IF(N210="sníž. přenesená",J210,0)</f>
        <v>0</v>
      </c>
      <c r="BI210" s="151">
        <f>IF(N210="nulová",J210,0)</f>
        <v>0</v>
      </c>
      <c r="BJ210" s="18" t="s">
        <v>15</v>
      </c>
      <c r="BK210" s="151">
        <f>ROUND(I210*H210,2)</f>
        <v>0</v>
      </c>
      <c r="BL210" s="18" t="s">
        <v>82</v>
      </c>
      <c r="BM210" s="150" t="s">
        <v>325</v>
      </c>
    </row>
    <row r="211" spans="1:47" s="2" customFormat="1" ht="11.25">
      <c r="A211" s="33"/>
      <c r="B211" s="34"/>
      <c r="C211" s="33"/>
      <c r="D211" s="152" t="s">
        <v>143</v>
      </c>
      <c r="E211" s="33"/>
      <c r="F211" s="153" t="s">
        <v>326</v>
      </c>
      <c r="G211" s="33"/>
      <c r="H211" s="33"/>
      <c r="I211" s="154"/>
      <c r="J211" s="33"/>
      <c r="K211" s="33"/>
      <c r="L211" s="34"/>
      <c r="M211" s="155"/>
      <c r="N211" s="156"/>
      <c r="O211" s="54"/>
      <c r="P211" s="54"/>
      <c r="Q211" s="54"/>
      <c r="R211" s="54"/>
      <c r="S211" s="54"/>
      <c r="T211" s="55"/>
      <c r="U211" s="33"/>
      <c r="V211" s="33"/>
      <c r="W211" s="33"/>
      <c r="X211" s="33"/>
      <c r="Y211" s="33"/>
      <c r="Z211" s="33"/>
      <c r="AA211" s="33"/>
      <c r="AB211" s="33"/>
      <c r="AC211" s="33"/>
      <c r="AD211" s="33"/>
      <c r="AE211" s="33"/>
      <c r="AT211" s="18" t="s">
        <v>143</v>
      </c>
      <c r="AU211" s="18" t="s">
        <v>149</v>
      </c>
    </row>
    <row r="212" spans="1:65" s="2" customFormat="1" ht="24.2" customHeight="1">
      <c r="A212" s="33"/>
      <c r="B212" s="138"/>
      <c r="C212" s="166" t="s">
        <v>327</v>
      </c>
      <c r="D212" s="166" t="s">
        <v>184</v>
      </c>
      <c r="E212" s="167" t="s">
        <v>328</v>
      </c>
      <c r="F212" s="168" t="s">
        <v>329</v>
      </c>
      <c r="G212" s="169" t="s">
        <v>239</v>
      </c>
      <c r="H212" s="170">
        <v>4555.152</v>
      </c>
      <c r="I212" s="171"/>
      <c r="J212" s="172">
        <f>ROUND(I212*H212,2)</f>
        <v>0</v>
      </c>
      <c r="K212" s="168" t="s">
        <v>141</v>
      </c>
      <c r="L212" s="173"/>
      <c r="M212" s="174" t="s">
        <v>3</v>
      </c>
      <c r="N212" s="175" t="s">
        <v>42</v>
      </c>
      <c r="O212" s="54"/>
      <c r="P212" s="148">
        <f>O212*H212</f>
        <v>0</v>
      </c>
      <c r="Q212" s="148">
        <v>0.00011</v>
      </c>
      <c r="R212" s="148">
        <f>Q212*H212</f>
        <v>0.5010667200000001</v>
      </c>
      <c r="S212" s="148">
        <v>0</v>
      </c>
      <c r="T212" s="149">
        <f>S212*H212</f>
        <v>0</v>
      </c>
      <c r="U212" s="33"/>
      <c r="V212" s="33"/>
      <c r="W212" s="33"/>
      <c r="X212" s="33"/>
      <c r="Y212" s="33"/>
      <c r="Z212" s="33"/>
      <c r="AA212" s="33"/>
      <c r="AB212" s="33"/>
      <c r="AC212" s="33"/>
      <c r="AD212" s="33"/>
      <c r="AE212" s="33"/>
      <c r="AR212" s="150" t="s">
        <v>178</v>
      </c>
      <c r="AT212" s="150" t="s">
        <v>184</v>
      </c>
      <c r="AU212" s="150" t="s">
        <v>149</v>
      </c>
      <c r="AY212" s="18" t="s">
        <v>135</v>
      </c>
      <c r="BE212" s="151">
        <f>IF(N212="základní",J212,0)</f>
        <v>0</v>
      </c>
      <c r="BF212" s="151">
        <f>IF(N212="snížená",J212,0)</f>
        <v>0</v>
      </c>
      <c r="BG212" s="151">
        <f>IF(N212="zákl. přenesená",J212,0)</f>
        <v>0</v>
      </c>
      <c r="BH212" s="151">
        <f>IF(N212="sníž. přenesená",J212,0)</f>
        <v>0</v>
      </c>
      <c r="BI212" s="151">
        <f>IF(N212="nulová",J212,0)</f>
        <v>0</v>
      </c>
      <c r="BJ212" s="18" t="s">
        <v>15</v>
      </c>
      <c r="BK212" s="151">
        <f>ROUND(I212*H212,2)</f>
        <v>0</v>
      </c>
      <c r="BL212" s="18" t="s">
        <v>82</v>
      </c>
      <c r="BM212" s="150" t="s">
        <v>330</v>
      </c>
    </row>
    <row r="213" spans="2:51" s="13" customFormat="1" ht="11.25">
      <c r="B213" s="157"/>
      <c r="D213" s="158" t="s">
        <v>164</v>
      </c>
      <c r="F213" s="159" t="s">
        <v>331</v>
      </c>
      <c r="H213" s="160">
        <v>4555.152</v>
      </c>
      <c r="I213" s="161"/>
      <c r="L213" s="157"/>
      <c r="M213" s="162"/>
      <c r="N213" s="163"/>
      <c r="O213" s="163"/>
      <c r="P213" s="163"/>
      <c r="Q213" s="163"/>
      <c r="R213" s="163"/>
      <c r="S213" s="163"/>
      <c r="T213" s="164"/>
      <c r="AT213" s="165" t="s">
        <v>164</v>
      </c>
      <c r="AU213" s="165" t="s">
        <v>149</v>
      </c>
      <c r="AV213" s="13" t="s">
        <v>79</v>
      </c>
      <c r="AW213" s="13" t="s">
        <v>4</v>
      </c>
      <c r="AX213" s="13" t="s">
        <v>15</v>
      </c>
      <c r="AY213" s="165" t="s">
        <v>135</v>
      </c>
    </row>
    <row r="214" spans="1:65" s="2" customFormat="1" ht="55.5" customHeight="1">
      <c r="A214" s="33"/>
      <c r="B214" s="138"/>
      <c r="C214" s="139" t="s">
        <v>332</v>
      </c>
      <c r="D214" s="139" t="s">
        <v>137</v>
      </c>
      <c r="E214" s="140" t="s">
        <v>333</v>
      </c>
      <c r="F214" s="141" t="s">
        <v>334</v>
      </c>
      <c r="G214" s="142" t="s">
        <v>239</v>
      </c>
      <c r="H214" s="143">
        <v>4338.24</v>
      </c>
      <c r="I214" s="144"/>
      <c r="J214" s="145">
        <f>ROUND(I214*H214,2)</f>
        <v>0</v>
      </c>
      <c r="K214" s="141" t="s">
        <v>141</v>
      </c>
      <c r="L214" s="34"/>
      <c r="M214" s="146" t="s">
        <v>3</v>
      </c>
      <c r="N214" s="147" t="s">
        <v>42</v>
      </c>
      <c r="O214" s="54"/>
      <c r="P214" s="148">
        <f>O214*H214</f>
        <v>0</v>
      </c>
      <c r="Q214" s="148">
        <v>0</v>
      </c>
      <c r="R214" s="148">
        <f>Q214*H214</f>
        <v>0</v>
      </c>
      <c r="S214" s="148">
        <v>0</v>
      </c>
      <c r="T214" s="149">
        <f>S214*H214</f>
        <v>0</v>
      </c>
      <c r="U214" s="33"/>
      <c r="V214" s="33"/>
      <c r="W214" s="33"/>
      <c r="X214" s="33"/>
      <c r="Y214" s="33"/>
      <c r="Z214" s="33"/>
      <c r="AA214" s="33"/>
      <c r="AB214" s="33"/>
      <c r="AC214" s="33"/>
      <c r="AD214" s="33"/>
      <c r="AE214" s="33"/>
      <c r="AR214" s="150" t="s">
        <v>82</v>
      </c>
      <c r="AT214" s="150" t="s">
        <v>137</v>
      </c>
      <c r="AU214" s="150" t="s">
        <v>149</v>
      </c>
      <c r="AY214" s="18" t="s">
        <v>135</v>
      </c>
      <c r="BE214" s="151">
        <f>IF(N214="základní",J214,0)</f>
        <v>0</v>
      </c>
      <c r="BF214" s="151">
        <f>IF(N214="snížená",J214,0)</f>
        <v>0</v>
      </c>
      <c r="BG214" s="151">
        <f>IF(N214="zákl. přenesená",J214,0)</f>
        <v>0</v>
      </c>
      <c r="BH214" s="151">
        <f>IF(N214="sníž. přenesená",J214,0)</f>
        <v>0</v>
      </c>
      <c r="BI214" s="151">
        <f>IF(N214="nulová",J214,0)</f>
        <v>0</v>
      </c>
      <c r="BJ214" s="18" t="s">
        <v>15</v>
      </c>
      <c r="BK214" s="151">
        <f>ROUND(I214*H214,2)</f>
        <v>0</v>
      </c>
      <c r="BL214" s="18" t="s">
        <v>82</v>
      </c>
      <c r="BM214" s="150" t="s">
        <v>335</v>
      </c>
    </row>
    <row r="215" spans="1:47" s="2" customFormat="1" ht="11.25">
      <c r="A215" s="33"/>
      <c r="B215" s="34"/>
      <c r="C215" s="33"/>
      <c r="D215" s="152" t="s">
        <v>143</v>
      </c>
      <c r="E215" s="33"/>
      <c r="F215" s="153" t="s">
        <v>336</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143</v>
      </c>
      <c r="AU215" s="18" t="s">
        <v>149</v>
      </c>
    </row>
    <row r="216" spans="2:51" s="14" customFormat="1" ht="11.25">
      <c r="B216" s="176"/>
      <c r="D216" s="158" t="s">
        <v>164</v>
      </c>
      <c r="E216" s="177" t="s">
        <v>3</v>
      </c>
      <c r="F216" s="178" t="s">
        <v>283</v>
      </c>
      <c r="H216" s="177" t="s">
        <v>3</v>
      </c>
      <c r="I216" s="179"/>
      <c r="L216" s="176"/>
      <c r="M216" s="180"/>
      <c r="N216" s="181"/>
      <c r="O216" s="181"/>
      <c r="P216" s="181"/>
      <c r="Q216" s="181"/>
      <c r="R216" s="181"/>
      <c r="S216" s="181"/>
      <c r="T216" s="182"/>
      <c r="AT216" s="177" t="s">
        <v>164</v>
      </c>
      <c r="AU216" s="177" t="s">
        <v>149</v>
      </c>
      <c r="AV216" s="14" t="s">
        <v>15</v>
      </c>
      <c r="AW216" s="14" t="s">
        <v>33</v>
      </c>
      <c r="AX216" s="14" t="s">
        <v>71</v>
      </c>
      <c r="AY216" s="177" t="s">
        <v>135</v>
      </c>
    </row>
    <row r="217" spans="2:51" s="13" customFormat="1" ht="11.25">
      <c r="B217" s="157"/>
      <c r="D217" s="158" t="s">
        <v>164</v>
      </c>
      <c r="E217" s="165" t="s">
        <v>3</v>
      </c>
      <c r="F217" s="159" t="s">
        <v>337</v>
      </c>
      <c r="H217" s="160">
        <v>713.44</v>
      </c>
      <c r="I217" s="161"/>
      <c r="L217" s="157"/>
      <c r="M217" s="162"/>
      <c r="N217" s="163"/>
      <c r="O217" s="163"/>
      <c r="P217" s="163"/>
      <c r="Q217" s="163"/>
      <c r="R217" s="163"/>
      <c r="S217" s="163"/>
      <c r="T217" s="164"/>
      <c r="AT217" s="165" t="s">
        <v>164</v>
      </c>
      <c r="AU217" s="165" t="s">
        <v>149</v>
      </c>
      <c r="AV217" s="13" t="s">
        <v>79</v>
      </c>
      <c r="AW217" s="13" t="s">
        <v>33</v>
      </c>
      <c r="AX217" s="13" t="s">
        <v>71</v>
      </c>
      <c r="AY217" s="165" t="s">
        <v>135</v>
      </c>
    </row>
    <row r="218" spans="2:51" s="14" customFormat="1" ht="11.25">
      <c r="B218" s="176"/>
      <c r="D218" s="158" t="s">
        <v>164</v>
      </c>
      <c r="E218" s="177" t="s">
        <v>3</v>
      </c>
      <c r="F218" s="178" t="s">
        <v>285</v>
      </c>
      <c r="H218" s="177" t="s">
        <v>3</v>
      </c>
      <c r="I218" s="179"/>
      <c r="L218" s="176"/>
      <c r="M218" s="180"/>
      <c r="N218" s="181"/>
      <c r="O218" s="181"/>
      <c r="P218" s="181"/>
      <c r="Q218" s="181"/>
      <c r="R218" s="181"/>
      <c r="S218" s="181"/>
      <c r="T218" s="182"/>
      <c r="AT218" s="177" t="s">
        <v>164</v>
      </c>
      <c r="AU218" s="177" t="s">
        <v>149</v>
      </c>
      <c r="AV218" s="14" t="s">
        <v>15</v>
      </c>
      <c r="AW218" s="14" t="s">
        <v>33</v>
      </c>
      <c r="AX218" s="14" t="s">
        <v>71</v>
      </c>
      <c r="AY218" s="177" t="s">
        <v>135</v>
      </c>
    </row>
    <row r="219" spans="2:51" s="13" customFormat="1" ht="11.25">
      <c r="B219" s="157"/>
      <c r="D219" s="158" t="s">
        <v>164</v>
      </c>
      <c r="E219" s="165" t="s">
        <v>3</v>
      </c>
      <c r="F219" s="159" t="s">
        <v>338</v>
      </c>
      <c r="H219" s="160">
        <v>775.18</v>
      </c>
      <c r="I219" s="161"/>
      <c r="L219" s="157"/>
      <c r="M219" s="162"/>
      <c r="N219" s="163"/>
      <c r="O219" s="163"/>
      <c r="P219" s="163"/>
      <c r="Q219" s="163"/>
      <c r="R219" s="163"/>
      <c r="S219" s="163"/>
      <c r="T219" s="164"/>
      <c r="AT219" s="165" t="s">
        <v>164</v>
      </c>
      <c r="AU219" s="165" t="s">
        <v>149</v>
      </c>
      <c r="AV219" s="13" t="s">
        <v>79</v>
      </c>
      <c r="AW219" s="13" t="s">
        <v>33</v>
      </c>
      <c r="AX219" s="13" t="s">
        <v>71</v>
      </c>
      <c r="AY219" s="165" t="s">
        <v>135</v>
      </c>
    </row>
    <row r="220" spans="2:51" s="14" customFormat="1" ht="11.25">
      <c r="B220" s="176"/>
      <c r="D220" s="158" t="s">
        <v>164</v>
      </c>
      <c r="E220" s="177" t="s">
        <v>3</v>
      </c>
      <c r="F220" s="178" t="s">
        <v>287</v>
      </c>
      <c r="H220" s="177" t="s">
        <v>3</v>
      </c>
      <c r="I220" s="179"/>
      <c r="L220" s="176"/>
      <c r="M220" s="180"/>
      <c r="N220" s="181"/>
      <c r="O220" s="181"/>
      <c r="P220" s="181"/>
      <c r="Q220" s="181"/>
      <c r="R220" s="181"/>
      <c r="S220" s="181"/>
      <c r="T220" s="182"/>
      <c r="AT220" s="177" t="s">
        <v>164</v>
      </c>
      <c r="AU220" s="177" t="s">
        <v>149</v>
      </c>
      <c r="AV220" s="14" t="s">
        <v>15</v>
      </c>
      <c r="AW220" s="14" t="s">
        <v>33</v>
      </c>
      <c r="AX220" s="14" t="s">
        <v>71</v>
      </c>
      <c r="AY220" s="177" t="s">
        <v>135</v>
      </c>
    </row>
    <row r="221" spans="2:51" s="13" customFormat="1" ht="11.25">
      <c r="B221" s="157"/>
      <c r="D221" s="158" t="s">
        <v>164</v>
      </c>
      <c r="E221" s="165" t="s">
        <v>3</v>
      </c>
      <c r="F221" s="159" t="s">
        <v>339</v>
      </c>
      <c r="H221" s="160">
        <v>235.8</v>
      </c>
      <c r="I221" s="161"/>
      <c r="L221" s="157"/>
      <c r="M221" s="162"/>
      <c r="N221" s="163"/>
      <c r="O221" s="163"/>
      <c r="P221" s="163"/>
      <c r="Q221" s="163"/>
      <c r="R221" s="163"/>
      <c r="S221" s="163"/>
      <c r="T221" s="164"/>
      <c r="AT221" s="165" t="s">
        <v>164</v>
      </c>
      <c r="AU221" s="165" t="s">
        <v>149</v>
      </c>
      <c r="AV221" s="13" t="s">
        <v>79</v>
      </c>
      <c r="AW221" s="13" t="s">
        <v>33</v>
      </c>
      <c r="AX221" s="13" t="s">
        <v>71</v>
      </c>
      <c r="AY221" s="165" t="s">
        <v>135</v>
      </c>
    </row>
    <row r="222" spans="2:51" s="14" customFormat="1" ht="11.25">
      <c r="B222" s="176"/>
      <c r="D222" s="158" t="s">
        <v>164</v>
      </c>
      <c r="E222" s="177" t="s">
        <v>3</v>
      </c>
      <c r="F222" s="178" t="s">
        <v>289</v>
      </c>
      <c r="H222" s="177" t="s">
        <v>3</v>
      </c>
      <c r="I222" s="179"/>
      <c r="L222" s="176"/>
      <c r="M222" s="180"/>
      <c r="N222" s="181"/>
      <c r="O222" s="181"/>
      <c r="P222" s="181"/>
      <c r="Q222" s="181"/>
      <c r="R222" s="181"/>
      <c r="S222" s="181"/>
      <c r="T222" s="182"/>
      <c r="AT222" s="177" t="s">
        <v>164</v>
      </c>
      <c r="AU222" s="177" t="s">
        <v>149</v>
      </c>
      <c r="AV222" s="14" t="s">
        <v>15</v>
      </c>
      <c r="AW222" s="14" t="s">
        <v>33</v>
      </c>
      <c r="AX222" s="14" t="s">
        <v>71</v>
      </c>
      <c r="AY222" s="177" t="s">
        <v>135</v>
      </c>
    </row>
    <row r="223" spans="2:51" s="13" customFormat="1" ht="11.25">
      <c r="B223" s="157"/>
      <c r="D223" s="158" t="s">
        <v>164</v>
      </c>
      <c r="E223" s="165" t="s">
        <v>3</v>
      </c>
      <c r="F223" s="159" t="s">
        <v>340</v>
      </c>
      <c r="H223" s="160">
        <v>200.76</v>
      </c>
      <c r="I223" s="161"/>
      <c r="L223" s="157"/>
      <c r="M223" s="162"/>
      <c r="N223" s="163"/>
      <c r="O223" s="163"/>
      <c r="P223" s="163"/>
      <c r="Q223" s="163"/>
      <c r="R223" s="163"/>
      <c r="S223" s="163"/>
      <c r="T223" s="164"/>
      <c r="AT223" s="165" t="s">
        <v>164</v>
      </c>
      <c r="AU223" s="165" t="s">
        <v>149</v>
      </c>
      <c r="AV223" s="13" t="s">
        <v>79</v>
      </c>
      <c r="AW223" s="13" t="s">
        <v>33</v>
      </c>
      <c r="AX223" s="13" t="s">
        <v>71</v>
      </c>
      <c r="AY223" s="165" t="s">
        <v>135</v>
      </c>
    </row>
    <row r="224" spans="2:51" s="14" customFormat="1" ht="11.25">
      <c r="B224" s="176"/>
      <c r="D224" s="158" t="s">
        <v>164</v>
      </c>
      <c r="E224" s="177" t="s">
        <v>3</v>
      </c>
      <c r="F224" s="178" t="s">
        <v>291</v>
      </c>
      <c r="H224" s="177" t="s">
        <v>3</v>
      </c>
      <c r="I224" s="179"/>
      <c r="L224" s="176"/>
      <c r="M224" s="180"/>
      <c r="N224" s="181"/>
      <c r="O224" s="181"/>
      <c r="P224" s="181"/>
      <c r="Q224" s="181"/>
      <c r="R224" s="181"/>
      <c r="S224" s="181"/>
      <c r="T224" s="182"/>
      <c r="AT224" s="177" t="s">
        <v>164</v>
      </c>
      <c r="AU224" s="177" t="s">
        <v>149</v>
      </c>
      <c r="AV224" s="14" t="s">
        <v>15</v>
      </c>
      <c r="AW224" s="14" t="s">
        <v>33</v>
      </c>
      <c r="AX224" s="14" t="s">
        <v>71</v>
      </c>
      <c r="AY224" s="177" t="s">
        <v>135</v>
      </c>
    </row>
    <row r="225" spans="2:51" s="13" customFormat="1" ht="11.25">
      <c r="B225" s="157"/>
      <c r="D225" s="158" t="s">
        <v>164</v>
      </c>
      <c r="E225" s="165" t="s">
        <v>3</v>
      </c>
      <c r="F225" s="159" t="s">
        <v>341</v>
      </c>
      <c r="H225" s="160">
        <v>1759.5</v>
      </c>
      <c r="I225" s="161"/>
      <c r="L225" s="157"/>
      <c r="M225" s="162"/>
      <c r="N225" s="163"/>
      <c r="O225" s="163"/>
      <c r="P225" s="163"/>
      <c r="Q225" s="163"/>
      <c r="R225" s="163"/>
      <c r="S225" s="163"/>
      <c r="T225" s="164"/>
      <c r="AT225" s="165" t="s">
        <v>164</v>
      </c>
      <c r="AU225" s="165" t="s">
        <v>149</v>
      </c>
      <c r="AV225" s="13" t="s">
        <v>79</v>
      </c>
      <c r="AW225" s="13" t="s">
        <v>33</v>
      </c>
      <c r="AX225" s="13" t="s">
        <v>71</v>
      </c>
      <c r="AY225" s="165" t="s">
        <v>135</v>
      </c>
    </row>
    <row r="226" spans="2:51" s="14" customFormat="1" ht="11.25">
      <c r="B226" s="176"/>
      <c r="D226" s="158" t="s">
        <v>164</v>
      </c>
      <c r="E226" s="177" t="s">
        <v>3</v>
      </c>
      <c r="F226" s="178" t="s">
        <v>293</v>
      </c>
      <c r="H226" s="177" t="s">
        <v>3</v>
      </c>
      <c r="I226" s="179"/>
      <c r="L226" s="176"/>
      <c r="M226" s="180"/>
      <c r="N226" s="181"/>
      <c r="O226" s="181"/>
      <c r="P226" s="181"/>
      <c r="Q226" s="181"/>
      <c r="R226" s="181"/>
      <c r="S226" s="181"/>
      <c r="T226" s="182"/>
      <c r="AT226" s="177" t="s">
        <v>164</v>
      </c>
      <c r="AU226" s="177" t="s">
        <v>149</v>
      </c>
      <c r="AV226" s="14" t="s">
        <v>15</v>
      </c>
      <c r="AW226" s="14" t="s">
        <v>33</v>
      </c>
      <c r="AX226" s="14" t="s">
        <v>71</v>
      </c>
      <c r="AY226" s="177" t="s">
        <v>135</v>
      </c>
    </row>
    <row r="227" spans="2:51" s="13" customFormat="1" ht="11.25">
      <c r="B227" s="157"/>
      <c r="D227" s="158" t="s">
        <v>164</v>
      </c>
      <c r="E227" s="165" t="s">
        <v>3</v>
      </c>
      <c r="F227" s="159" t="s">
        <v>342</v>
      </c>
      <c r="H227" s="160">
        <v>100.8</v>
      </c>
      <c r="I227" s="161"/>
      <c r="L227" s="157"/>
      <c r="M227" s="162"/>
      <c r="N227" s="163"/>
      <c r="O227" s="163"/>
      <c r="P227" s="163"/>
      <c r="Q227" s="163"/>
      <c r="R227" s="163"/>
      <c r="S227" s="163"/>
      <c r="T227" s="164"/>
      <c r="AT227" s="165" t="s">
        <v>164</v>
      </c>
      <c r="AU227" s="165" t="s">
        <v>149</v>
      </c>
      <c r="AV227" s="13" t="s">
        <v>79</v>
      </c>
      <c r="AW227" s="13" t="s">
        <v>33</v>
      </c>
      <c r="AX227" s="13" t="s">
        <v>71</v>
      </c>
      <c r="AY227" s="165" t="s">
        <v>135</v>
      </c>
    </row>
    <row r="228" spans="2:51" s="14" customFormat="1" ht="11.25">
      <c r="B228" s="176"/>
      <c r="D228" s="158" t="s">
        <v>164</v>
      </c>
      <c r="E228" s="177" t="s">
        <v>3</v>
      </c>
      <c r="F228" s="178" t="s">
        <v>295</v>
      </c>
      <c r="H228" s="177" t="s">
        <v>3</v>
      </c>
      <c r="I228" s="179"/>
      <c r="L228" s="176"/>
      <c r="M228" s="180"/>
      <c r="N228" s="181"/>
      <c r="O228" s="181"/>
      <c r="P228" s="181"/>
      <c r="Q228" s="181"/>
      <c r="R228" s="181"/>
      <c r="S228" s="181"/>
      <c r="T228" s="182"/>
      <c r="AT228" s="177" t="s">
        <v>164</v>
      </c>
      <c r="AU228" s="177" t="s">
        <v>149</v>
      </c>
      <c r="AV228" s="14" t="s">
        <v>15</v>
      </c>
      <c r="AW228" s="14" t="s">
        <v>33</v>
      </c>
      <c r="AX228" s="14" t="s">
        <v>71</v>
      </c>
      <c r="AY228" s="177" t="s">
        <v>135</v>
      </c>
    </row>
    <row r="229" spans="2:51" s="13" customFormat="1" ht="11.25">
      <c r="B229" s="157"/>
      <c r="D229" s="158" t="s">
        <v>164</v>
      </c>
      <c r="E229" s="165" t="s">
        <v>3</v>
      </c>
      <c r="F229" s="159" t="s">
        <v>343</v>
      </c>
      <c r="H229" s="160">
        <v>64.46</v>
      </c>
      <c r="I229" s="161"/>
      <c r="L229" s="157"/>
      <c r="M229" s="162"/>
      <c r="N229" s="163"/>
      <c r="O229" s="163"/>
      <c r="P229" s="163"/>
      <c r="Q229" s="163"/>
      <c r="R229" s="163"/>
      <c r="S229" s="163"/>
      <c r="T229" s="164"/>
      <c r="AT229" s="165" t="s">
        <v>164</v>
      </c>
      <c r="AU229" s="165" t="s">
        <v>149</v>
      </c>
      <c r="AV229" s="13" t="s">
        <v>79</v>
      </c>
      <c r="AW229" s="13" t="s">
        <v>33</v>
      </c>
      <c r="AX229" s="13" t="s">
        <v>71</v>
      </c>
      <c r="AY229" s="165" t="s">
        <v>135</v>
      </c>
    </row>
    <row r="230" spans="2:51" s="14" customFormat="1" ht="11.25">
      <c r="B230" s="176"/>
      <c r="D230" s="158" t="s">
        <v>164</v>
      </c>
      <c r="E230" s="177" t="s">
        <v>3</v>
      </c>
      <c r="F230" s="178" t="s">
        <v>297</v>
      </c>
      <c r="H230" s="177" t="s">
        <v>3</v>
      </c>
      <c r="I230" s="179"/>
      <c r="L230" s="176"/>
      <c r="M230" s="180"/>
      <c r="N230" s="181"/>
      <c r="O230" s="181"/>
      <c r="P230" s="181"/>
      <c r="Q230" s="181"/>
      <c r="R230" s="181"/>
      <c r="S230" s="181"/>
      <c r="T230" s="182"/>
      <c r="AT230" s="177" t="s">
        <v>164</v>
      </c>
      <c r="AU230" s="177" t="s">
        <v>149</v>
      </c>
      <c r="AV230" s="14" t="s">
        <v>15</v>
      </c>
      <c r="AW230" s="14" t="s">
        <v>33</v>
      </c>
      <c r="AX230" s="14" t="s">
        <v>71</v>
      </c>
      <c r="AY230" s="177" t="s">
        <v>135</v>
      </c>
    </row>
    <row r="231" spans="2:51" s="13" customFormat="1" ht="11.25">
      <c r="B231" s="157"/>
      <c r="D231" s="158" t="s">
        <v>164</v>
      </c>
      <c r="E231" s="165" t="s">
        <v>3</v>
      </c>
      <c r="F231" s="159" t="s">
        <v>344</v>
      </c>
      <c r="H231" s="160">
        <v>141.9</v>
      </c>
      <c r="I231" s="161"/>
      <c r="L231" s="157"/>
      <c r="M231" s="162"/>
      <c r="N231" s="163"/>
      <c r="O231" s="163"/>
      <c r="P231" s="163"/>
      <c r="Q231" s="163"/>
      <c r="R231" s="163"/>
      <c r="S231" s="163"/>
      <c r="T231" s="164"/>
      <c r="AT231" s="165" t="s">
        <v>164</v>
      </c>
      <c r="AU231" s="165" t="s">
        <v>149</v>
      </c>
      <c r="AV231" s="13" t="s">
        <v>79</v>
      </c>
      <c r="AW231" s="13" t="s">
        <v>33</v>
      </c>
      <c r="AX231" s="13" t="s">
        <v>71</v>
      </c>
      <c r="AY231" s="165" t="s">
        <v>135</v>
      </c>
    </row>
    <row r="232" spans="2:51" s="14" customFormat="1" ht="11.25">
      <c r="B232" s="176"/>
      <c r="D232" s="158" t="s">
        <v>164</v>
      </c>
      <c r="E232" s="177" t="s">
        <v>3</v>
      </c>
      <c r="F232" s="178" t="s">
        <v>299</v>
      </c>
      <c r="H232" s="177" t="s">
        <v>3</v>
      </c>
      <c r="I232" s="179"/>
      <c r="L232" s="176"/>
      <c r="M232" s="180"/>
      <c r="N232" s="181"/>
      <c r="O232" s="181"/>
      <c r="P232" s="181"/>
      <c r="Q232" s="181"/>
      <c r="R232" s="181"/>
      <c r="S232" s="181"/>
      <c r="T232" s="182"/>
      <c r="AT232" s="177" t="s">
        <v>164</v>
      </c>
      <c r="AU232" s="177" t="s">
        <v>149</v>
      </c>
      <c r="AV232" s="14" t="s">
        <v>15</v>
      </c>
      <c r="AW232" s="14" t="s">
        <v>33</v>
      </c>
      <c r="AX232" s="14" t="s">
        <v>71</v>
      </c>
      <c r="AY232" s="177" t="s">
        <v>135</v>
      </c>
    </row>
    <row r="233" spans="2:51" s="13" customFormat="1" ht="11.25">
      <c r="B233" s="157"/>
      <c r="D233" s="158" t="s">
        <v>164</v>
      </c>
      <c r="E233" s="165" t="s">
        <v>3</v>
      </c>
      <c r="F233" s="159" t="s">
        <v>345</v>
      </c>
      <c r="H233" s="160">
        <v>40.5</v>
      </c>
      <c r="I233" s="161"/>
      <c r="L233" s="157"/>
      <c r="M233" s="162"/>
      <c r="N233" s="163"/>
      <c r="O233" s="163"/>
      <c r="P233" s="163"/>
      <c r="Q233" s="163"/>
      <c r="R233" s="163"/>
      <c r="S233" s="163"/>
      <c r="T233" s="164"/>
      <c r="AT233" s="165" t="s">
        <v>164</v>
      </c>
      <c r="AU233" s="165" t="s">
        <v>149</v>
      </c>
      <c r="AV233" s="13" t="s">
        <v>79</v>
      </c>
      <c r="AW233" s="13" t="s">
        <v>33</v>
      </c>
      <c r="AX233" s="13" t="s">
        <v>71</v>
      </c>
      <c r="AY233" s="165" t="s">
        <v>135</v>
      </c>
    </row>
    <row r="234" spans="2:51" s="14" customFormat="1" ht="11.25">
      <c r="B234" s="176"/>
      <c r="D234" s="158" t="s">
        <v>164</v>
      </c>
      <c r="E234" s="177" t="s">
        <v>3</v>
      </c>
      <c r="F234" s="178" t="s">
        <v>301</v>
      </c>
      <c r="H234" s="177" t="s">
        <v>3</v>
      </c>
      <c r="I234" s="179"/>
      <c r="L234" s="176"/>
      <c r="M234" s="180"/>
      <c r="N234" s="181"/>
      <c r="O234" s="181"/>
      <c r="P234" s="181"/>
      <c r="Q234" s="181"/>
      <c r="R234" s="181"/>
      <c r="S234" s="181"/>
      <c r="T234" s="182"/>
      <c r="AT234" s="177" t="s">
        <v>164</v>
      </c>
      <c r="AU234" s="177" t="s">
        <v>149</v>
      </c>
      <c r="AV234" s="14" t="s">
        <v>15</v>
      </c>
      <c r="AW234" s="14" t="s">
        <v>33</v>
      </c>
      <c r="AX234" s="14" t="s">
        <v>71</v>
      </c>
      <c r="AY234" s="177" t="s">
        <v>135</v>
      </c>
    </row>
    <row r="235" spans="2:51" s="13" customFormat="1" ht="11.25">
      <c r="B235" s="157"/>
      <c r="D235" s="158" t="s">
        <v>164</v>
      </c>
      <c r="E235" s="165" t="s">
        <v>3</v>
      </c>
      <c r="F235" s="159" t="s">
        <v>346</v>
      </c>
      <c r="H235" s="160">
        <v>6.2</v>
      </c>
      <c r="I235" s="161"/>
      <c r="L235" s="157"/>
      <c r="M235" s="162"/>
      <c r="N235" s="163"/>
      <c r="O235" s="163"/>
      <c r="P235" s="163"/>
      <c r="Q235" s="163"/>
      <c r="R235" s="163"/>
      <c r="S235" s="163"/>
      <c r="T235" s="164"/>
      <c r="AT235" s="165" t="s">
        <v>164</v>
      </c>
      <c r="AU235" s="165" t="s">
        <v>149</v>
      </c>
      <c r="AV235" s="13" t="s">
        <v>79</v>
      </c>
      <c r="AW235" s="13" t="s">
        <v>33</v>
      </c>
      <c r="AX235" s="13" t="s">
        <v>71</v>
      </c>
      <c r="AY235" s="165" t="s">
        <v>135</v>
      </c>
    </row>
    <row r="236" spans="2:51" s="14" customFormat="1" ht="11.25">
      <c r="B236" s="176"/>
      <c r="D236" s="158" t="s">
        <v>164</v>
      </c>
      <c r="E236" s="177" t="s">
        <v>3</v>
      </c>
      <c r="F236" s="178" t="s">
        <v>303</v>
      </c>
      <c r="H236" s="177" t="s">
        <v>3</v>
      </c>
      <c r="I236" s="179"/>
      <c r="L236" s="176"/>
      <c r="M236" s="180"/>
      <c r="N236" s="181"/>
      <c r="O236" s="181"/>
      <c r="P236" s="181"/>
      <c r="Q236" s="181"/>
      <c r="R236" s="181"/>
      <c r="S236" s="181"/>
      <c r="T236" s="182"/>
      <c r="AT236" s="177" t="s">
        <v>164</v>
      </c>
      <c r="AU236" s="177" t="s">
        <v>149</v>
      </c>
      <c r="AV236" s="14" t="s">
        <v>15</v>
      </c>
      <c r="AW236" s="14" t="s">
        <v>33</v>
      </c>
      <c r="AX236" s="14" t="s">
        <v>71</v>
      </c>
      <c r="AY236" s="177" t="s">
        <v>135</v>
      </c>
    </row>
    <row r="237" spans="2:51" s="13" customFormat="1" ht="11.25">
      <c r="B237" s="157"/>
      <c r="D237" s="158" t="s">
        <v>164</v>
      </c>
      <c r="E237" s="165" t="s">
        <v>3</v>
      </c>
      <c r="F237" s="159" t="s">
        <v>347</v>
      </c>
      <c r="H237" s="160">
        <v>210.63</v>
      </c>
      <c r="I237" s="161"/>
      <c r="L237" s="157"/>
      <c r="M237" s="162"/>
      <c r="N237" s="163"/>
      <c r="O237" s="163"/>
      <c r="P237" s="163"/>
      <c r="Q237" s="163"/>
      <c r="R237" s="163"/>
      <c r="S237" s="163"/>
      <c r="T237" s="164"/>
      <c r="AT237" s="165" t="s">
        <v>164</v>
      </c>
      <c r="AU237" s="165" t="s">
        <v>149</v>
      </c>
      <c r="AV237" s="13" t="s">
        <v>79</v>
      </c>
      <c r="AW237" s="13" t="s">
        <v>33</v>
      </c>
      <c r="AX237" s="13" t="s">
        <v>71</v>
      </c>
      <c r="AY237" s="165" t="s">
        <v>135</v>
      </c>
    </row>
    <row r="238" spans="2:51" s="14" customFormat="1" ht="11.25">
      <c r="B238" s="176"/>
      <c r="D238" s="158" t="s">
        <v>164</v>
      </c>
      <c r="E238" s="177" t="s">
        <v>3</v>
      </c>
      <c r="F238" s="178" t="s">
        <v>305</v>
      </c>
      <c r="H238" s="177" t="s">
        <v>3</v>
      </c>
      <c r="I238" s="179"/>
      <c r="L238" s="176"/>
      <c r="M238" s="180"/>
      <c r="N238" s="181"/>
      <c r="O238" s="181"/>
      <c r="P238" s="181"/>
      <c r="Q238" s="181"/>
      <c r="R238" s="181"/>
      <c r="S238" s="181"/>
      <c r="T238" s="182"/>
      <c r="AT238" s="177" t="s">
        <v>164</v>
      </c>
      <c r="AU238" s="177" t="s">
        <v>149</v>
      </c>
      <c r="AV238" s="14" t="s">
        <v>15</v>
      </c>
      <c r="AW238" s="14" t="s">
        <v>33</v>
      </c>
      <c r="AX238" s="14" t="s">
        <v>71</v>
      </c>
      <c r="AY238" s="177" t="s">
        <v>135</v>
      </c>
    </row>
    <row r="239" spans="2:51" s="13" customFormat="1" ht="11.25">
      <c r="B239" s="157"/>
      <c r="D239" s="158" t="s">
        <v>164</v>
      </c>
      <c r="E239" s="165" t="s">
        <v>3</v>
      </c>
      <c r="F239" s="159" t="s">
        <v>348</v>
      </c>
      <c r="H239" s="160">
        <v>2.33</v>
      </c>
      <c r="I239" s="161"/>
      <c r="L239" s="157"/>
      <c r="M239" s="162"/>
      <c r="N239" s="163"/>
      <c r="O239" s="163"/>
      <c r="P239" s="163"/>
      <c r="Q239" s="163"/>
      <c r="R239" s="163"/>
      <c r="S239" s="163"/>
      <c r="T239" s="164"/>
      <c r="AT239" s="165" t="s">
        <v>164</v>
      </c>
      <c r="AU239" s="165" t="s">
        <v>149</v>
      </c>
      <c r="AV239" s="13" t="s">
        <v>79</v>
      </c>
      <c r="AW239" s="13" t="s">
        <v>33</v>
      </c>
      <c r="AX239" s="13" t="s">
        <v>71</v>
      </c>
      <c r="AY239" s="165" t="s">
        <v>135</v>
      </c>
    </row>
    <row r="240" spans="2:51" s="14" customFormat="1" ht="11.25">
      <c r="B240" s="176"/>
      <c r="D240" s="158" t="s">
        <v>164</v>
      </c>
      <c r="E240" s="177" t="s">
        <v>3</v>
      </c>
      <c r="F240" s="178" t="s">
        <v>307</v>
      </c>
      <c r="H240" s="177" t="s">
        <v>3</v>
      </c>
      <c r="I240" s="179"/>
      <c r="L240" s="176"/>
      <c r="M240" s="180"/>
      <c r="N240" s="181"/>
      <c r="O240" s="181"/>
      <c r="P240" s="181"/>
      <c r="Q240" s="181"/>
      <c r="R240" s="181"/>
      <c r="S240" s="181"/>
      <c r="T240" s="182"/>
      <c r="AT240" s="177" t="s">
        <v>164</v>
      </c>
      <c r="AU240" s="177" t="s">
        <v>149</v>
      </c>
      <c r="AV240" s="14" t="s">
        <v>15</v>
      </c>
      <c r="AW240" s="14" t="s">
        <v>33</v>
      </c>
      <c r="AX240" s="14" t="s">
        <v>71</v>
      </c>
      <c r="AY240" s="177" t="s">
        <v>135</v>
      </c>
    </row>
    <row r="241" spans="2:51" s="13" customFormat="1" ht="11.25">
      <c r="B241" s="157"/>
      <c r="D241" s="158" t="s">
        <v>164</v>
      </c>
      <c r="E241" s="165" t="s">
        <v>3</v>
      </c>
      <c r="F241" s="159" t="s">
        <v>349</v>
      </c>
      <c r="H241" s="160">
        <v>6.5</v>
      </c>
      <c r="I241" s="161"/>
      <c r="L241" s="157"/>
      <c r="M241" s="162"/>
      <c r="N241" s="163"/>
      <c r="O241" s="163"/>
      <c r="P241" s="163"/>
      <c r="Q241" s="163"/>
      <c r="R241" s="163"/>
      <c r="S241" s="163"/>
      <c r="T241" s="164"/>
      <c r="AT241" s="165" t="s">
        <v>164</v>
      </c>
      <c r="AU241" s="165" t="s">
        <v>149</v>
      </c>
      <c r="AV241" s="13" t="s">
        <v>79</v>
      </c>
      <c r="AW241" s="13" t="s">
        <v>33</v>
      </c>
      <c r="AX241" s="13" t="s">
        <v>71</v>
      </c>
      <c r="AY241" s="165" t="s">
        <v>135</v>
      </c>
    </row>
    <row r="242" spans="2:51" s="14" customFormat="1" ht="11.25">
      <c r="B242" s="176"/>
      <c r="D242" s="158" t="s">
        <v>164</v>
      </c>
      <c r="E242" s="177" t="s">
        <v>3</v>
      </c>
      <c r="F242" s="178" t="s">
        <v>309</v>
      </c>
      <c r="H242" s="177" t="s">
        <v>3</v>
      </c>
      <c r="I242" s="179"/>
      <c r="L242" s="176"/>
      <c r="M242" s="180"/>
      <c r="N242" s="181"/>
      <c r="O242" s="181"/>
      <c r="P242" s="181"/>
      <c r="Q242" s="181"/>
      <c r="R242" s="181"/>
      <c r="S242" s="181"/>
      <c r="T242" s="182"/>
      <c r="AT242" s="177" t="s">
        <v>164</v>
      </c>
      <c r="AU242" s="177" t="s">
        <v>149</v>
      </c>
      <c r="AV242" s="14" t="s">
        <v>15</v>
      </c>
      <c r="AW242" s="14" t="s">
        <v>33</v>
      </c>
      <c r="AX242" s="14" t="s">
        <v>71</v>
      </c>
      <c r="AY242" s="177" t="s">
        <v>135</v>
      </c>
    </row>
    <row r="243" spans="2:51" s="13" customFormat="1" ht="11.25">
      <c r="B243" s="157"/>
      <c r="D243" s="158" t="s">
        <v>164</v>
      </c>
      <c r="E243" s="165" t="s">
        <v>3</v>
      </c>
      <c r="F243" s="159" t="s">
        <v>350</v>
      </c>
      <c r="H243" s="160">
        <v>26.4</v>
      </c>
      <c r="I243" s="161"/>
      <c r="L243" s="157"/>
      <c r="M243" s="162"/>
      <c r="N243" s="163"/>
      <c r="O243" s="163"/>
      <c r="P243" s="163"/>
      <c r="Q243" s="163"/>
      <c r="R243" s="163"/>
      <c r="S243" s="163"/>
      <c r="T243" s="164"/>
      <c r="AT243" s="165" t="s">
        <v>164</v>
      </c>
      <c r="AU243" s="165" t="s">
        <v>149</v>
      </c>
      <c r="AV243" s="13" t="s">
        <v>79</v>
      </c>
      <c r="AW243" s="13" t="s">
        <v>33</v>
      </c>
      <c r="AX243" s="13" t="s">
        <v>71</v>
      </c>
      <c r="AY243" s="165" t="s">
        <v>135</v>
      </c>
    </row>
    <row r="244" spans="2:51" s="14" customFormat="1" ht="11.25">
      <c r="B244" s="176"/>
      <c r="D244" s="158" t="s">
        <v>164</v>
      </c>
      <c r="E244" s="177" t="s">
        <v>3</v>
      </c>
      <c r="F244" s="178" t="s">
        <v>311</v>
      </c>
      <c r="H244" s="177" t="s">
        <v>3</v>
      </c>
      <c r="I244" s="179"/>
      <c r="L244" s="176"/>
      <c r="M244" s="180"/>
      <c r="N244" s="181"/>
      <c r="O244" s="181"/>
      <c r="P244" s="181"/>
      <c r="Q244" s="181"/>
      <c r="R244" s="181"/>
      <c r="S244" s="181"/>
      <c r="T244" s="182"/>
      <c r="AT244" s="177" t="s">
        <v>164</v>
      </c>
      <c r="AU244" s="177" t="s">
        <v>149</v>
      </c>
      <c r="AV244" s="14" t="s">
        <v>15</v>
      </c>
      <c r="AW244" s="14" t="s">
        <v>33</v>
      </c>
      <c r="AX244" s="14" t="s">
        <v>71</v>
      </c>
      <c r="AY244" s="177" t="s">
        <v>135</v>
      </c>
    </row>
    <row r="245" spans="2:51" s="13" customFormat="1" ht="11.25">
      <c r="B245" s="157"/>
      <c r="D245" s="158" t="s">
        <v>164</v>
      </c>
      <c r="E245" s="165" t="s">
        <v>3</v>
      </c>
      <c r="F245" s="159" t="s">
        <v>351</v>
      </c>
      <c r="H245" s="160">
        <v>10.08</v>
      </c>
      <c r="I245" s="161"/>
      <c r="L245" s="157"/>
      <c r="M245" s="162"/>
      <c r="N245" s="163"/>
      <c r="O245" s="163"/>
      <c r="P245" s="163"/>
      <c r="Q245" s="163"/>
      <c r="R245" s="163"/>
      <c r="S245" s="163"/>
      <c r="T245" s="164"/>
      <c r="AT245" s="165" t="s">
        <v>164</v>
      </c>
      <c r="AU245" s="165" t="s">
        <v>149</v>
      </c>
      <c r="AV245" s="13" t="s">
        <v>79</v>
      </c>
      <c r="AW245" s="13" t="s">
        <v>33</v>
      </c>
      <c r="AX245" s="13" t="s">
        <v>71</v>
      </c>
      <c r="AY245" s="165" t="s">
        <v>135</v>
      </c>
    </row>
    <row r="246" spans="2:51" s="14" customFormat="1" ht="11.25">
      <c r="B246" s="176"/>
      <c r="D246" s="158" t="s">
        <v>164</v>
      </c>
      <c r="E246" s="177" t="s">
        <v>3</v>
      </c>
      <c r="F246" s="178" t="s">
        <v>313</v>
      </c>
      <c r="H246" s="177" t="s">
        <v>3</v>
      </c>
      <c r="I246" s="179"/>
      <c r="L246" s="176"/>
      <c r="M246" s="180"/>
      <c r="N246" s="181"/>
      <c r="O246" s="181"/>
      <c r="P246" s="181"/>
      <c r="Q246" s="181"/>
      <c r="R246" s="181"/>
      <c r="S246" s="181"/>
      <c r="T246" s="182"/>
      <c r="AT246" s="177" t="s">
        <v>164</v>
      </c>
      <c r="AU246" s="177" t="s">
        <v>149</v>
      </c>
      <c r="AV246" s="14" t="s">
        <v>15</v>
      </c>
      <c r="AW246" s="14" t="s">
        <v>33</v>
      </c>
      <c r="AX246" s="14" t="s">
        <v>71</v>
      </c>
      <c r="AY246" s="177" t="s">
        <v>135</v>
      </c>
    </row>
    <row r="247" spans="2:51" s="13" customFormat="1" ht="11.25">
      <c r="B247" s="157"/>
      <c r="D247" s="158" t="s">
        <v>164</v>
      </c>
      <c r="E247" s="165" t="s">
        <v>3</v>
      </c>
      <c r="F247" s="159" t="s">
        <v>352</v>
      </c>
      <c r="H247" s="160">
        <v>6</v>
      </c>
      <c r="I247" s="161"/>
      <c r="L247" s="157"/>
      <c r="M247" s="162"/>
      <c r="N247" s="163"/>
      <c r="O247" s="163"/>
      <c r="P247" s="163"/>
      <c r="Q247" s="163"/>
      <c r="R247" s="163"/>
      <c r="S247" s="163"/>
      <c r="T247" s="164"/>
      <c r="AT247" s="165" t="s">
        <v>164</v>
      </c>
      <c r="AU247" s="165" t="s">
        <v>149</v>
      </c>
      <c r="AV247" s="13" t="s">
        <v>79</v>
      </c>
      <c r="AW247" s="13" t="s">
        <v>33</v>
      </c>
      <c r="AX247" s="13" t="s">
        <v>71</v>
      </c>
      <c r="AY247" s="165" t="s">
        <v>135</v>
      </c>
    </row>
    <row r="248" spans="2:51" s="14" customFormat="1" ht="11.25">
      <c r="B248" s="176"/>
      <c r="D248" s="158" t="s">
        <v>164</v>
      </c>
      <c r="E248" s="177" t="s">
        <v>3</v>
      </c>
      <c r="F248" s="178" t="s">
        <v>315</v>
      </c>
      <c r="H248" s="177" t="s">
        <v>3</v>
      </c>
      <c r="I248" s="179"/>
      <c r="L248" s="176"/>
      <c r="M248" s="180"/>
      <c r="N248" s="181"/>
      <c r="O248" s="181"/>
      <c r="P248" s="181"/>
      <c r="Q248" s="181"/>
      <c r="R248" s="181"/>
      <c r="S248" s="181"/>
      <c r="T248" s="182"/>
      <c r="AT248" s="177" t="s">
        <v>164</v>
      </c>
      <c r="AU248" s="177" t="s">
        <v>149</v>
      </c>
      <c r="AV248" s="14" t="s">
        <v>15</v>
      </c>
      <c r="AW248" s="14" t="s">
        <v>33</v>
      </c>
      <c r="AX248" s="14" t="s">
        <v>71</v>
      </c>
      <c r="AY248" s="177" t="s">
        <v>135</v>
      </c>
    </row>
    <row r="249" spans="2:51" s="13" customFormat="1" ht="11.25">
      <c r="B249" s="157"/>
      <c r="D249" s="158" t="s">
        <v>164</v>
      </c>
      <c r="E249" s="165" t="s">
        <v>3</v>
      </c>
      <c r="F249" s="159" t="s">
        <v>353</v>
      </c>
      <c r="H249" s="160">
        <v>10.3</v>
      </c>
      <c r="I249" s="161"/>
      <c r="L249" s="157"/>
      <c r="M249" s="162"/>
      <c r="N249" s="163"/>
      <c r="O249" s="163"/>
      <c r="P249" s="163"/>
      <c r="Q249" s="163"/>
      <c r="R249" s="163"/>
      <c r="S249" s="163"/>
      <c r="T249" s="164"/>
      <c r="AT249" s="165" t="s">
        <v>164</v>
      </c>
      <c r="AU249" s="165" t="s">
        <v>149</v>
      </c>
      <c r="AV249" s="13" t="s">
        <v>79</v>
      </c>
      <c r="AW249" s="13" t="s">
        <v>33</v>
      </c>
      <c r="AX249" s="13" t="s">
        <v>71</v>
      </c>
      <c r="AY249" s="165" t="s">
        <v>135</v>
      </c>
    </row>
    <row r="250" spans="2:51" s="14" customFormat="1" ht="11.25">
      <c r="B250" s="176"/>
      <c r="D250" s="158" t="s">
        <v>164</v>
      </c>
      <c r="E250" s="177" t="s">
        <v>3</v>
      </c>
      <c r="F250" s="178" t="s">
        <v>317</v>
      </c>
      <c r="H250" s="177" t="s">
        <v>3</v>
      </c>
      <c r="I250" s="179"/>
      <c r="L250" s="176"/>
      <c r="M250" s="180"/>
      <c r="N250" s="181"/>
      <c r="O250" s="181"/>
      <c r="P250" s="181"/>
      <c r="Q250" s="181"/>
      <c r="R250" s="181"/>
      <c r="S250" s="181"/>
      <c r="T250" s="182"/>
      <c r="AT250" s="177" t="s">
        <v>164</v>
      </c>
      <c r="AU250" s="177" t="s">
        <v>149</v>
      </c>
      <c r="AV250" s="14" t="s">
        <v>15</v>
      </c>
      <c r="AW250" s="14" t="s">
        <v>33</v>
      </c>
      <c r="AX250" s="14" t="s">
        <v>71</v>
      </c>
      <c r="AY250" s="177" t="s">
        <v>135</v>
      </c>
    </row>
    <row r="251" spans="2:51" s="13" customFormat="1" ht="11.25">
      <c r="B251" s="157"/>
      <c r="D251" s="158" t="s">
        <v>164</v>
      </c>
      <c r="E251" s="165" t="s">
        <v>3</v>
      </c>
      <c r="F251" s="159" t="s">
        <v>354</v>
      </c>
      <c r="H251" s="160">
        <v>5.54</v>
      </c>
      <c r="I251" s="161"/>
      <c r="L251" s="157"/>
      <c r="M251" s="162"/>
      <c r="N251" s="163"/>
      <c r="O251" s="163"/>
      <c r="P251" s="163"/>
      <c r="Q251" s="163"/>
      <c r="R251" s="163"/>
      <c r="S251" s="163"/>
      <c r="T251" s="164"/>
      <c r="AT251" s="165" t="s">
        <v>164</v>
      </c>
      <c r="AU251" s="165" t="s">
        <v>149</v>
      </c>
      <c r="AV251" s="13" t="s">
        <v>79</v>
      </c>
      <c r="AW251" s="13" t="s">
        <v>33</v>
      </c>
      <c r="AX251" s="13" t="s">
        <v>71</v>
      </c>
      <c r="AY251" s="165" t="s">
        <v>135</v>
      </c>
    </row>
    <row r="252" spans="2:51" s="14" customFormat="1" ht="11.25">
      <c r="B252" s="176"/>
      <c r="D252" s="158" t="s">
        <v>164</v>
      </c>
      <c r="E252" s="177" t="s">
        <v>3</v>
      </c>
      <c r="F252" s="178" t="s">
        <v>319</v>
      </c>
      <c r="H252" s="177" t="s">
        <v>3</v>
      </c>
      <c r="I252" s="179"/>
      <c r="L252" s="176"/>
      <c r="M252" s="180"/>
      <c r="N252" s="181"/>
      <c r="O252" s="181"/>
      <c r="P252" s="181"/>
      <c r="Q252" s="181"/>
      <c r="R252" s="181"/>
      <c r="S252" s="181"/>
      <c r="T252" s="182"/>
      <c r="AT252" s="177" t="s">
        <v>164</v>
      </c>
      <c r="AU252" s="177" t="s">
        <v>149</v>
      </c>
      <c r="AV252" s="14" t="s">
        <v>15</v>
      </c>
      <c r="AW252" s="14" t="s">
        <v>33</v>
      </c>
      <c r="AX252" s="14" t="s">
        <v>71</v>
      </c>
      <c r="AY252" s="177" t="s">
        <v>135</v>
      </c>
    </row>
    <row r="253" spans="2:51" s="13" customFormat="1" ht="11.25">
      <c r="B253" s="157"/>
      <c r="D253" s="158" t="s">
        <v>164</v>
      </c>
      <c r="E253" s="165" t="s">
        <v>3</v>
      </c>
      <c r="F253" s="159" t="s">
        <v>355</v>
      </c>
      <c r="H253" s="160">
        <v>15.42</v>
      </c>
      <c r="I253" s="161"/>
      <c r="L253" s="157"/>
      <c r="M253" s="162"/>
      <c r="N253" s="163"/>
      <c r="O253" s="163"/>
      <c r="P253" s="163"/>
      <c r="Q253" s="163"/>
      <c r="R253" s="163"/>
      <c r="S253" s="163"/>
      <c r="T253" s="164"/>
      <c r="AT253" s="165" t="s">
        <v>164</v>
      </c>
      <c r="AU253" s="165" t="s">
        <v>149</v>
      </c>
      <c r="AV253" s="13" t="s">
        <v>79</v>
      </c>
      <c r="AW253" s="13" t="s">
        <v>33</v>
      </c>
      <c r="AX253" s="13" t="s">
        <v>71</v>
      </c>
      <c r="AY253" s="165" t="s">
        <v>135</v>
      </c>
    </row>
    <row r="254" spans="2:51" s="14" customFormat="1" ht="11.25">
      <c r="B254" s="176"/>
      <c r="D254" s="158" t="s">
        <v>164</v>
      </c>
      <c r="E254" s="177" t="s">
        <v>3</v>
      </c>
      <c r="F254" s="178" t="s">
        <v>321</v>
      </c>
      <c r="H254" s="177" t="s">
        <v>3</v>
      </c>
      <c r="I254" s="179"/>
      <c r="L254" s="176"/>
      <c r="M254" s="180"/>
      <c r="N254" s="181"/>
      <c r="O254" s="181"/>
      <c r="P254" s="181"/>
      <c r="Q254" s="181"/>
      <c r="R254" s="181"/>
      <c r="S254" s="181"/>
      <c r="T254" s="182"/>
      <c r="AT254" s="177" t="s">
        <v>164</v>
      </c>
      <c r="AU254" s="177" t="s">
        <v>149</v>
      </c>
      <c r="AV254" s="14" t="s">
        <v>15</v>
      </c>
      <c r="AW254" s="14" t="s">
        <v>33</v>
      </c>
      <c r="AX254" s="14" t="s">
        <v>71</v>
      </c>
      <c r="AY254" s="177" t="s">
        <v>135</v>
      </c>
    </row>
    <row r="255" spans="2:51" s="13" customFormat="1" ht="11.25">
      <c r="B255" s="157"/>
      <c r="D255" s="158" t="s">
        <v>164</v>
      </c>
      <c r="E255" s="165" t="s">
        <v>3</v>
      </c>
      <c r="F255" s="159" t="s">
        <v>349</v>
      </c>
      <c r="H255" s="160">
        <v>6.5</v>
      </c>
      <c r="I255" s="161"/>
      <c r="L255" s="157"/>
      <c r="M255" s="162"/>
      <c r="N255" s="163"/>
      <c r="O255" s="163"/>
      <c r="P255" s="163"/>
      <c r="Q255" s="163"/>
      <c r="R255" s="163"/>
      <c r="S255" s="163"/>
      <c r="T255" s="164"/>
      <c r="AT255" s="165" t="s">
        <v>164</v>
      </c>
      <c r="AU255" s="165" t="s">
        <v>149</v>
      </c>
      <c r="AV255" s="13" t="s">
        <v>79</v>
      </c>
      <c r="AW255" s="13" t="s">
        <v>33</v>
      </c>
      <c r="AX255" s="13" t="s">
        <v>71</v>
      </c>
      <c r="AY255" s="165" t="s">
        <v>135</v>
      </c>
    </row>
    <row r="256" spans="2:51" s="15" customFormat="1" ht="11.25">
      <c r="B256" s="183"/>
      <c r="D256" s="158" t="s">
        <v>164</v>
      </c>
      <c r="E256" s="184" t="s">
        <v>3</v>
      </c>
      <c r="F256" s="185" t="s">
        <v>215</v>
      </c>
      <c r="H256" s="186">
        <v>4338.24</v>
      </c>
      <c r="I256" s="187"/>
      <c r="L256" s="183"/>
      <c r="M256" s="188"/>
      <c r="N256" s="189"/>
      <c r="O256" s="189"/>
      <c r="P256" s="189"/>
      <c r="Q256" s="189"/>
      <c r="R256" s="189"/>
      <c r="S256" s="189"/>
      <c r="T256" s="190"/>
      <c r="AT256" s="184" t="s">
        <v>164</v>
      </c>
      <c r="AU256" s="184" t="s">
        <v>149</v>
      </c>
      <c r="AV256" s="15" t="s">
        <v>82</v>
      </c>
      <c r="AW256" s="15" t="s">
        <v>33</v>
      </c>
      <c r="AX256" s="15" t="s">
        <v>15</v>
      </c>
      <c r="AY256" s="184" t="s">
        <v>135</v>
      </c>
    </row>
    <row r="257" spans="1:65" s="2" customFormat="1" ht="24.2" customHeight="1">
      <c r="A257" s="33"/>
      <c r="B257" s="138"/>
      <c r="C257" s="166" t="s">
        <v>356</v>
      </c>
      <c r="D257" s="166" t="s">
        <v>184</v>
      </c>
      <c r="E257" s="167" t="s">
        <v>357</v>
      </c>
      <c r="F257" s="168" t="s">
        <v>358</v>
      </c>
      <c r="G257" s="169" t="s">
        <v>239</v>
      </c>
      <c r="H257" s="170">
        <v>4555.152</v>
      </c>
      <c r="I257" s="171"/>
      <c r="J257" s="172">
        <f>ROUND(I257*H257,2)</f>
        <v>0</v>
      </c>
      <c r="K257" s="168" t="s">
        <v>141</v>
      </c>
      <c r="L257" s="173"/>
      <c r="M257" s="174" t="s">
        <v>3</v>
      </c>
      <c r="N257" s="175" t="s">
        <v>42</v>
      </c>
      <c r="O257" s="54"/>
      <c r="P257" s="148">
        <f>O257*H257</f>
        <v>0</v>
      </c>
      <c r="Q257" s="148">
        <v>4E-05</v>
      </c>
      <c r="R257" s="148">
        <f>Q257*H257</f>
        <v>0.18220608000000002</v>
      </c>
      <c r="S257" s="148">
        <v>0</v>
      </c>
      <c r="T257" s="149">
        <f>S257*H257</f>
        <v>0</v>
      </c>
      <c r="U257" s="33"/>
      <c r="V257" s="33"/>
      <c r="W257" s="33"/>
      <c r="X257" s="33"/>
      <c r="Y257" s="33"/>
      <c r="Z257" s="33"/>
      <c r="AA257" s="33"/>
      <c r="AB257" s="33"/>
      <c r="AC257" s="33"/>
      <c r="AD257" s="33"/>
      <c r="AE257" s="33"/>
      <c r="AR257" s="150" t="s">
        <v>178</v>
      </c>
      <c r="AT257" s="150" t="s">
        <v>184</v>
      </c>
      <c r="AU257" s="150" t="s">
        <v>149</v>
      </c>
      <c r="AY257" s="18" t="s">
        <v>135</v>
      </c>
      <c r="BE257" s="151">
        <f>IF(N257="základní",J257,0)</f>
        <v>0</v>
      </c>
      <c r="BF257" s="151">
        <f>IF(N257="snížená",J257,0)</f>
        <v>0</v>
      </c>
      <c r="BG257" s="151">
        <f>IF(N257="zákl. přenesená",J257,0)</f>
        <v>0</v>
      </c>
      <c r="BH257" s="151">
        <f>IF(N257="sníž. přenesená",J257,0)</f>
        <v>0</v>
      </c>
      <c r="BI257" s="151">
        <f>IF(N257="nulová",J257,0)</f>
        <v>0</v>
      </c>
      <c r="BJ257" s="18" t="s">
        <v>15</v>
      </c>
      <c r="BK257" s="151">
        <f>ROUND(I257*H257,2)</f>
        <v>0</v>
      </c>
      <c r="BL257" s="18" t="s">
        <v>82</v>
      </c>
      <c r="BM257" s="150" t="s">
        <v>359</v>
      </c>
    </row>
    <row r="258" spans="2:51" s="13" customFormat="1" ht="11.25">
      <c r="B258" s="157"/>
      <c r="D258" s="158" t="s">
        <v>164</v>
      </c>
      <c r="F258" s="159" t="s">
        <v>331</v>
      </c>
      <c r="H258" s="160">
        <v>4555.152</v>
      </c>
      <c r="I258" s="161"/>
      <c r="L258" s="157"/>
      <c r="M258" s="162"/>
      <c r="N258" s="163"/>
      <c r="O258" s="163"/>
      <c r="P258" s="163"/>
      <c r="Q258" s="163"/>
      <c r="R258" s="163"/>
      <c r="S258" s="163"/>
      <c r="T258" s="164"/>
      <c r="AT258" s="165" t="s">
        <v>164</v>
      </c>
      <c r="AU258" s="165" t="s">
        <v>149</v>
      </c>
      <c r="AV258" s="13" t="s">
        <v>79</v>
      </c>
      <c r="AW258" s="13" t="s">
        <v>4</v>
      </c>
      <c r="AX258" s="13" t="s">
        <v>15</v>
      </c>
      <c r="AY258" s="165" t="s">
        <v>135</v>
      </c>
    </row>
    <row r="259" spans="1:65" s="2" customFormat="1" ht="37.9" customHeight="1">
      <c r="A259" s="33"/>
      <c r="B259" s="138"/>
      <c r="C259" s="139" t="s">
        <v>360</v>
      </c>
      <c r="D259" s="139" t="s">
        <v>137</v>
      </c>
      <c r="E259" s="140" t="s">
        <v>361</v>
      </c>
      <c r="F259" s="141" t="s">
        <v>362</v>
      </c>
      <c r="G259" s="142" t="s">
        <v>140</v>
      </c>
      <c r="H259" s="143">
        <v>2625.655</v>
      </c>
      <c r="I259" s="144"/>
      <c r="J259" s="145">
        <f>ROUND(I259*H259,2)</f>
        <v>0</v>
      </c>
      <c r="K259" s="141" t="s">
        <v>141</v>
      </c>
      <c r="L259" s="34"/>
      <c r="M259" s="146" t="s">
        <v>3</v>
      </c>
      <c r="N259" s="147" t="s">
        <v>42</v>
      </c>
      <c r="O259" s="54"/>
      <c r="P259" s="148">
        <f>O259*H259</f>
        <v>0</v>
      </c>
      <c r="Q259" s="148">
        <v>0</v>
      </c>
      <c r="R259" s="148">
        <f>Q259*H259</f>
        <v>0</v>
      </c>
      <c r="S259" s="148">
        <v>0</v>
      </c>
      <c r="T259" s="149">
        <f>S259*H259</f>
        <v>0</v>
      </c>
      <c r="U259" s="33"/>
      <c r="V259" s="33"/>
      <c r="W259" s="33"/>
      <c r="X259" s="33"/>
      <c r="Y259" s="33"/>
      <c r="Z259" s="33"/>
      <c r="AA259" s="33"/>
      <c r="AB259" s="33"/>
      <c r="AC259" s="33"/>
      <c r="AD259" s="33"/>
      <c r="AE259" s="33"/>
      <c r="AR259" s="150" t="s">
        <v>82</v>
      </c>
      <c r="AT259" s="150" t="s">
        <v>137</v>
      </c>
      <c r="AU259" s="150" t="s">
        <v>149</v>
      </c>
      <c r="AY259" s="18" t="s">
        <v>135</v>
      </c>
      <c r="BE259" s="151">
        <f>IF(N259="základní",J259,0)</f>
        <v>0</v>
      </c>
      <c r="BF259" s="151">
        <f>IF(N259="snížená",J259,0)</f>
        <v>0</v>
      </c>
      <c r="BG259" s="151">
        <f>IF(N259="zákl. přenesená",J259,0)</f>
        <v>0</v>
      </c>
      <c r="BH259" s="151">
        <f>IF(N259="sníž. přenesená",J259,0)</f>
        <v>0</v>
      </c>
      <c r="BI259" s="151">
        <f>IF(N259="nulová",J259,0)</f>
        <v>0</v>
      </c>
      <c r="BJ259" s="18" t="s">
        <v>15</v>
      </c>
      <c r="BK259" s="151">
        <f>ROUND(I259*H259,2)</f>
        <v>0</v>
      </c>
      <c r="BL259" s="18" t="s">
        <v>82</v>
      </c>
      <c r="BM259" s="150" t="s">
        <v>363</v>
      </c>
    </row>
    <row r="260" spans="1:47" s="2" customFormat="1" ht="11.25">
      <c r="A260" s="33"/>
      <c r="B260" s="34"/>
      <c r="C260" s="33"/>
      <c r="D260" s="152" t="s">
        <v>143</v>
      </c>
      <c r="E260" s="33"/>
      <c r="F260" s="153" t="s">
        <v>364</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143</v>
      </c>
      <c r="AU260" s="18" t="s">
        <v>149</v>
      </c>
    </row>
    <row r="261" spans="2:51" s="14" customFormat="1" ht="11.25">
      <c r="B261" s="176"/>
      <c r="D261" s="158" t="s">
        <v>164</v>
      </c>
      <c r="E261" s="177" t="s">
        <v>3</v>
      </c>
      <c r="F261" s="178" t="s">
        <v>283</v>
      </c>
      <c r="H261" s="177" t="s">
        <v>3</v>
      </c>
      <c r="I261" s="179"/>
      <c r="L261" s="176"/>
      <c r="M261" s="180"/>
      <c r="N261" s="181"/>
      <c r="O261" s="181"/>
      <c r="P261" s="181"/>
      <c r="Q261" s="181"/>
      <c r="R261" s="181"/>
      <c r="S261" s="181"/>
      <c r="T261" s="182"/>
      <c r="AT261" s="177" t="s">
        <v>164</v>
      </c>
      <c r="AU261" s="177" t="s">
        <v>149</v>
      </c>
      <c r="AV261" s="14" t="s">
        <v>15</v>
      </c>
      <c r="AW261" s="14" t="s">
        <v>33</v>
      </c>
      <c r="AX261" s="14" t="s">
        <v>71</v>
      </c>
      <c r="AY261" s="177" t="s">
        <v>135</v>
      </c>
    </row>
    <row r="262" spans="2:51" s="13" customFormat="1" ht="11.25">
      <c r="B262" s="157"/>
      <c r="D262" s="158" t="s">
        <v>164</v>
      </c>
      <c r="E262" s="165" t="s">
        <v>3</v>
      </c>
      <c r="F262" s="159" t="s">
        <v>365</v>
      </c>
      <c r="H262" s="160">
        <v>409.968</v>
      </c>
      <c r="I262" s="161"/>
      <c r="L262" s="157"/>
      <c r="M262" s="162"/>
      <c r="N262" s="163"/>
      <c r="O262" s="163"/>
      <c r="P262" s="163"/>
      <c r="Q262" s="163"/>
      <c r="R262" s="163"/>
      <c r="S262" s="163"/>
      <c r="T262" s="164"/>
      <c r="AT262" s="165" t="s">
        <v>164</v>
      </c>
      <c r="AU262" s="165" t="s">
        <v>149</v>
      </c>
      <c r="AV262" s="13" t="s">
        <v>79</v>
      </c>
      <c r="AW262" s="13" t="s">
        <v>33</v>
      </c>
      <c r="AX262" s="13" t="s">
        <v>71</v>
      </c>
      <c r="AY262" s="165" t="s">
        <v>135</v>
      </c>
    </row>
    <row r="263" spans="2:51" s="14" customFormat="1" ht="11.25">
      <c r="B263" s="176"/>
      <c r="D263" s="158" t="s">
        <v>164</v>
      </c>
      <c r="E263" s="177" t="s">
        <v>3</v>
      </c>
      <c r="F263" s="178" t="s">
        <v>285</v>
      </c>
      <c r="H263" s="177" t="s">
        <v>3</v>
      </c>
      <c r="I263" s="179"/>
      <c r="L263" s="176"/>
      <c r="M263" s="180"/>
      <c r="N263" s="181"/>
      <c r="O263" s="181"/>
      <c r="P263" s="181"/>
      <c r="Q263" s="181"/>
      <c r="R263" s="181"/>
      <c r="S263" s="181"/>
      <c r="T263" s="182"/>
      <c r="AT263" s="177" t="s">
        <v>164</v>
      </c>
      <c r="AU263" s="177" t="s">
        <v>149</v>
      </c>
      <c r="AV263" s="14" t="s">
        <v>15</v>
      </c>
      <c r="AW263" s="14" t="s">
        <v>33</v>
      </c>
      <c r="AX263" s="14" t="s">
        <v>71</v>
      </c>
      <c r="AY263" s="177" t="s">
        <v>135</v>
      </c>
    </row>
    <row r="264" spans="2:51" s="13" customFormat="1" ht="11.25">
      <c r="B264" s="157"/>
      <c r="D264" s="158" t="s">
        <v>164</v>
      </c>
      <c r="E264" s="165" t="s">
        <v>3</v>
      </c>
      <c r="F264" s="159" t="s">
        <v>366</v>
      </c>
      <c r="H264" s="160">
        <v>445.446</v>
      </c>
      <c r="I264" s="161"/>
      <c r="L264" s="157"/>
      <c r="M264" s="162"/>
      <c r="N264" s="163"/>
      <c r="O264" s="163"/>
      <c r="P264" s="163"/>
      <c r="Q264" s="163"/>
      <c r="R264" s="163"/>
      <c r="S264" s="163"/>
      <c r="T264" s="164"/>
      <c r="AT264" s="165" t="s">
        <v>164</v>
      </c>
      <c r="AU264" s="165" t="s">
        <v>149</v>
      </c>
      <c r="AV264" s="13" t="s">
        <v>79</v>
      </c>
      <c r="AW264" s="13" t="s">
        <v>33</v>
      </c>
      <c r="AX264" s="13" t="s">
        <v>71</v>
      </c>
      <c r="AY264" s="165" t="s">
        <v>135</v>
      </c>
    </row>
    <row r="265" spans="2:51" s="14" customFormat="1" ht="11.25">
      <c r="B265" s="176"/>
      <c r="D265" s="158" t="s">
        <v>164</v>
      </c>
      <c r="E265" s="177" t="s">
        <v>3</v>
      </c>
      <c r="F265" s="178" t="s">
        <v>287</v>
      </c>
      <c r="H265" s="177" t="s">
        <v>3</v>
      </c>
      <c r="I265" s="179"/>
      <c r="L265" s="176"/>
      <c r="M265" s="180"/>
      <c r="N265" s="181"/>
      <c r="O265" s="181"/>
      <c r="P265" s="181"/>
      <c r="Q265" s="181"/>
      <c r="R265" s="181"/>
      <c r="S265" s="181"/>
      <c r="T265" s="182"/>
      <c r="AT265" s="177" t="s">
        <v>164</v>
      </c>
      <c r="AU265" s="177" t="s">
        <v>149</v>
      </c>
      <c r="AV265" s="14" t="s">
        <v>15</v>
      </c>
      <c r="AW265" s="14" t="s">
        <v>33</v>
      </c>
      <c r="AX265" s="14" t="s">
        <v>71</v>
      </c>
      <c r="AY265" s="177" t="s">
        <v>135</v>
      </c>
    </row>
    <row r="266" spans="2:51" s="13" customFormat="1" ht="11.25">
      <c r="B266" s="157"/>
      <c r="D266" s="158" t="s">
        <v>164</v>
      </c>
      <c r="E266" s="165" t="s">
        <v>3</v>
      </c>
      <c r="F266" s="159" t="s">
        <v>367</v>
      </c>
      <c r="H266" s="160">
        <v>218.7</v>
      </c>
      <c r="I266" s="161"/>
      <c r="L266" s="157"/>
      <c r="M266" s="162"/>
      <c r="N266" s="163"/>
      <c r="O266" s="163"/>
      <c r="P266" s="163"/>
      <c r="Q266" s="163"/>
      <c r="R266" s="163"/>
      <c r="S266" s="163"/>
      <c r="T266" s="164"/>
      <c r="AT266" s="165" t="s">
        <v>164</v>
      </c>
      <c r="AU266" s="165" t="s">
        <v>149</v>
      </c>
      <c r="AV266" s="13" t="s">
        <v>79</v>
      </c>
      <c r="AW266" s="13" t="s">
        <v>33</v>
      </c>
      <c r="AX266" s="13" t="s">
        <v>71</v>
      </c>
      <c r="AY266" s="165" t="s">
        <v>135</v>
      </c>
    </row>
    <row r="267" spans="2:51" s="14" customFormat="1" ht="11.25">
      <c r="B267" s="176"/>
      <c r="D267" s="158" t="s">
        <v>164</v>
      </c>
      <c r="E267" s="177" t="s">
        <v>3</v>
      </c>
      <c r="F267" s="178" t="s">
        <v>289</v>
      </c>
      <c r="H267" s="177" t="s">
        <v>3</v>
      </c>
      <c r="I267" s="179"/>
      <c r="L267" s="176"/>
      <c r="M267" s="180"/>
      <c r="N267" s="181"/>
      <c r="O267" s="181"/>
      <c r="P267" s="181"/>
      <c r="Q267" s="181"/>
      <c r="R267" s="181"/>
      <c r="S267" s="181"/>
      <c r="T267" s="182"/>
      <c r="AT267" s="177" t="s">
        <v>164</v>
      </c>
      <c r="AU267" s="177" t="s">
        <v>149</v>
      </c>
      <c r="AV267" s="14" t="s">
        <v>15</v>
      </c>
      <c r="AW267" s="14" t="s">
        <v>33</v>
      </c>
      <c r="AX267" s="14" t="s">
        <v>71</v>
      </c>
      <c r="AY267" s="177" t="s">
        <v>135</v>
      </c>
    </row>
    <row r="268" spans="2:51" s="13" customFormat="1" ht="11.25">
      <c r="B268" s="157"/>
      <c r="D268" s="158" t="s">
        <v>164</v>
      </c>
      <c r="E268" s="165" t="s">
        <v>3</v>
      </c>
      <c r="F268" s="159" t="s">
        <v>368</v>
      </c>
      <c r="H268" s="160">
        <v>167.832</v>
      </c>
      <c r="I268" s="161"/>
      <c r="L268" s="157"/>
      <c r="M268" s="162"/>
      <c r="N268" s="163"/>
      <c r="O268" s="163"/>
      <c r="P268" s="163"/>
      <c r="Q268" s="163"/>
      <c r="R268" s="163"/>
      <c r="S268" s="163"/>
      <c r="T268" s="164"/>
      <c r="AT268" s="165" t="s">
        <v>164</v>
      </c>
      <c r="AU268" s="165" t="s">
        <v>149</v>
      </c>
      <c r="AV268" s="13" t="s">
        <v>79</v>
      </c>
      <c r="AW268" s="13" t="s">
        <v>33</v>
      </c>
      <c r="AX268" s="13" t="s">
        <v>71</v>
      </c>
      <c r="AY268" s="165" t="s">
        <v>135</v>
      </c>
    </row>
    <row r="269" spans="2:51" s="14" customFormat="1" ht="11.25">
      <c r="B269" s="176"/>
      <c r="D269" s="158" t="s">
        <v>164</v>
      </c>
      <c r="E269" s="177" t="s">
        <v>3</v>
      </c>
      <c r="F269" s="178" t="s">
        <v>291</v>
      </c>
      <c r="H269" s="177" t="s">
        <v>3</v>
      </c>
      <c r="I269" s="179"/>
      <c r="L269" s="176"/>
      <c r="M269" s="180"/>
      <c r="N269" s="181"/>
      <c r="O269" s="181"/>
      <c r="P269" s="181"/>
      <c r="Q269" s="181"/>
      <c r="R269" s="181"/>
      <c r="S269" s="181"/>
      <c r="T269" s="182"/>
      <c r="AT269" s="177" t="s">
        <v>164</v>
      </c>
      <c r="AU269" s="177" t="s">
        <v>149</v>
      </c>
      <c r="AV269" s="14" t="s">
        <v>15</v>
      </c>
      <c r="AW269" s="14" t="s">
        <v>33</v>
      </c>
      <c r="AX269" s="14" t="s">
        <v>71</v>
      </c>
      <c r="AY269" s="177" t="s">
        <v>135</v>
      </c>
    </row>
    <row r="270" spans="2:51" s="13" customFormat="1" ht="11.25">
      <c r="B270" s="157"/>
      <c r="D270" s="158" t="s">
        <v>164</v>
      </c>
      <c r="E270" s="165" t="s">
        <v>3</v>
      </c>
      <c r="F270" s="159" t="s">
        <v>369</v>
      </c>
      <c r="H270" s="160">
        <v>1086.75</v>
      </c>
      <c r="I270" s="161"/>
      <c r="L270" s="157"/>
      <c r="M270" s="162"/>
      <c r="N270" s="163"/>
      <c r="O270" s="163"/>
      <c r="P270" s="163"/>
      <c r="Q270" s="163"/>
      <c r="R270" s="163"/>
      <c r="S270" s="163"/>
      <c r="T270" s="164"/>
      <c r="AT270" s="165" t="s">
        <v>164</v>
      </c>
      <c r="AU270" s="165" t="s">
        <v>149</v>
      </c>
      <c r="AV270" s="13" t="s">
        <v>79</v>
      </c>
      <c r="AW270" s="13" t="s">
        <v>33</v>
      </c>
      <c r="AX270" s="13" t="s">
        <v>71</v>
      </c>
      <c r="AY270" s="165" t="s">
        <v>135</v>
      </c>
    </row>
    <row r="271" spans="2:51" s="14" customFormat="1" ht="11.25">
      <c r="B271" s="176"/>
      <c r="D271" s="158" t="s">
        <v>164</v>
      </c>
      <c r="E271" s="177" t="s">
        <v>3</v>
      </c>
      <c r="F271" s="178" t="s">
        <v>293</v>
      </c>
      <c r="H271" s="177" t="s">
        <v>3</v>
      </c>
      <c r="I271" s="179"/>
      <c r="L271" s="176"/>
      <c r="M271" s="180"/>
      <c r="N271" s="181"/>
      <c r="O271" s="181"/>
      <c r="P271" s="181"/>
      <c r="Q271" s="181"/>
      <c r="R271" s="181"/>
      <c r="S271" s="181"/>
      <c r="T271" s="182"/>
      <c r="AT271" s="177" t="s">
        <v>164</v>
      </c>
      <c r="AU271" s="177" t="s">
        <v>149</v>
      </c>
      <c r="AV271" s="14" t="s">
        <v>15</v>
      </c>
      <c r="AW271" s="14" t="s">
        <v>33</v>
      </c>
      <c r="AX271" s="14" t="s">
        <v>71</v>
      </c>
      <c r="AY271" s="177" t="s">
        <v>135</v>
      </c>
    </row>
    <row r="272" spans="2:51" s="13" customFormat="1" ht="11.25">
      <c r="B272" s="157"/>
      <c r="D272" s="158" t="s">
        <v>164</v>
      </c>
      <c r="E272" s="165" t="s">
        <v>3</v>
      </c>
      <c r="F272" s="159" t="s">
        <v>370</v>
      </c>
      <c r="H272" s="160">
        <v>43.2</v>
      </c>
      <c r="I272" s="161"/>
      <c r="L272" s="157"/>
      <c r="M272" s="162"/>
      <c r="N272" s="163"/>
      <c r="O272" s="163"/>
      <c r="P272" s="163"/>
      <c r="Q272" s="163"/>
      <c r="R272" s="163"/>
      <c r="S272" s="163"/>
      <c r="T272" s="164"/>
      <c r="AT272" s="165" t="s">
        <v>164</v>
      </c>
      <c r="AU272" s="165" t="s">
        <v>149</v>
      </c>
      <c r="AV272" s="13" t="s">
        <v>79</v>
      </c>
      <c r="AW272" s="13" t="s">
        <v>33</v>
      </c>
      <c r="AX272" s="13" t="s">
        <v>71</v>
      </c>
      <c r="AY272" s="165" t="s">
        <v>135</v>
      </c>
    </row>
    <row r="273" spans="2:51" s="14" customFormat="1" ht="11.25">
      <c r="B273" s="176"/>
      <c r="D273" s="158" t="s">
        <v>164</v>
      </c>
      <c r="E273" s="177" t="s">
        <v>3</v>
      </c>
      <c r="F273" s="178" t="s">
        <v>295</v>
      </c>
      <c r="H273" s="177" t="s">
        <v>3</v>
      </c>
      <c r="I273" s="179"/>
      <c r="L273" s="176"/>
      <c r="M273" s="180"/>
      <c r="N273" s="181"/>
      <c r="O273" s="181"/>
      <c r="P273" s="181"/>
      <c r="Q273" s="181"/>
      <c r="R273" s="181"/>
      <c r="S273" s="181"/>
      <c r="T273" s="182"/>
      <c r="AT273" s="177" t="s">
        <v>164</v>
      </c>
      <c r="AU273" s="177" t="s">
        <v>149</v>
      </c>
      <c r="AV273" s="14" t="s">
        <v>15</v>
      </c>
      <c r="AW273" s="14" t="s">
        <v>33</v>
      </c>
      <c r="AX273" s="14" t="s">
        <v>71</v>
      </c>
      <c r="AY273" s="177" t="s">
        <v>135</v>
      </c>
    </row>
    <row r="274" spans="2:51" s="13" customFormat="1" ht="11.25">
      <c r="B274" s="157"/>
      <c r="D274" s="158" t="s">
        <v>164</v>
      </c>
      <c r="E274" s="165" t="s">
        <v>3</v>
      </c>
      <c r="F274" s="159" t="s">
        <v>371</v>
      </c>
      <c r="H274" s="160">
        <v>35.97</v>
      </c>
      <c r="I274" s="161"/>
      <c r="L274" s="157"/>
      <c r="M274" s="162"/>
      <c r="N274" s="163"/>
      <c r="O274" s="163"/>
      <c r="P274" s="163"/>
      <c r="Q274" s="163"/>
      <c r="R274" s="163"/>
      <c r="S274" s="163"/>
      <c r="T274" s="164"/>
      <c r="AT274" s="165" t="s">
        <v>164</v>
      </c>
      <c r="AU274" s="165" t="s">
        <v>149</v>
      </c>
      <c r="AV274" s="13" t="s">
        <v>79</v>
      </c>
      <c r="AW274" s="13" t="s">
        <v>33</v>
      </c>
      <c r="AX274" s="13" t="s">
        <v>71</v>
      </c>
      <c r="AY274" s="165" t="s">
        <v>135</v>
      </c>
    </row>
    <row r="275" spans="2:51" s="14" customFormat="1" ht="11.25">
      <c r="B275" s="176"/>
      <c r="D275" s="158" t="s">
        <v>164</v>
      </c>
      <c r="E275" s="177" t="s">
        <v>3</v>
      </c>
      <c r="F275" s="178" t="s">
        <v>297</v>
      </c>
      <c r="H275" s="177" t="s">
        <v>3</v>
      </c>
      <c r="I275" s="179"/>
      <c r="L275" s="176"/>
      <c r="M275" s="180"/>
      <c r="N275" s="181"/>
      <c r="O275" s="181"/>
      <c r="P275" s="181"/>
      <c r="Q275" s="181"/>
      <c r="R275" s="181"/>
      <c r="S275" s="181"/>
      <c r="T275" s="182"/>
      <c r="AT275" s="177" t="s">
        <v>164</v>
      </c>
      <c r="AU275" s="177" t="s">
        <v>149</v>
      </c>
      <c r="AV275" s="14" t="s">
        <v>15</v>
      </c>
      <c r="AW275" s="14" t="s">
        <v>33</v>
      </c>
      <c r="AX275" s="14" t="s">
        <v>71</v>
      </c>
      <c r="AY275" s="177" t="s">
        <v>135</v>
      </c>
    </row>
    <row r="276" spans="2:51" s="13" customFormat="1" ht="11.25">
      <c r="B276" s="157"/>
      <c r="D276" s="158" t="s">
        <v>164</v>
      </c>
      <c r="E276" s="165" t="s">
        <v>3</v>
      </c>
      <c r="F276" s="159" t="s">
        <v>372</v>
      </c>
      <c r="H276" s="160">
        <v>54.18</v>
      </c>
      <c r="I276" s="161"/>
      <c r="L276" s="157"/>
      <c r="M276" s="162"/>
      <c r="N276" s="163"/>
      <c r="O276" s="163"/>
      <c r="P276" s="163"/>
      <c r="Q276" s="163"/>
      <c r="R276" s="163"/>
      <c r="S276" s="163"/>
      <c r="T276" s="164"/>
      <c r="AT276" s="165" t="s">
        <v>164</v>
      </c>
      <c r="AU276" s="165" t="s">
        <v>149</v>
      </c>
      <c r="AV276" s="13" t="s">
        <v>79</v>
      </c>
      <c r="AW276" s="13" t="s">
        <v>33</v>
      </c>
      <c r="AX276" s="13" t="s">
        <v>71</v>
      </c>
      <c r="AY276" s="165" t="s">
        <v>135</v>
      </c>
    </row>
    <row r="277" spans="2:51" s="14" customFormat="1" ht="11.25">
      <c r="B277" s="176"/>
      <c r="D277" s="158" t="s">
        <v>164</v>
      </c>
      <c r="E277" s="177" t="s">
        <v>3</v>
      </c>
      <c r="F277" s="178" t="s">
        <v>299</v>
      </c>
      <c r="H277" s="177" t="s">
        <v>3</v>
      </c>
      <c r="I277" s="179"/>
      <c r="L277" s="176"/>
      <c r="M277" s="180"/>
      <c r="N277" s="181"/>
      <c r="O277" s="181"/>
      <c r="P277" s="181"/>
      <c r="Q277" s="181"/>
      <c r="R277" s="181"/>
      <c r="S277" s="181"/>
      <c r="T277" s="182"/>
      <c r="AT277" s="177" t="s">
        <v>164</v>
      </c>
      <c r="AU277" s="177" t="s">
        <v>149</v>
      </c>
      <c r="AV277" s="14" t="s">
        <v>15</v>
      </c>
      <c r="AW277" s="14" t="s">
        <v>33</v>
      </c>
      <c r="AX277" s="14" t="s">
        <v>71</v>
      </c>
      <c r="AY277" s="177" t="s">
        <v>135</v>
      </c>
    </row>
    <row r="278" spans="2:51" s="13" customFormat="1" ht="11.25">
      <c r="B278" s="157"/>
      <c r="D278" s="158" t="s">
        <v>164</v>
      </c>
      <c r="E278" s="165" t="s">
        <v>3</v>
      </c>
      <c r="F278" s="159" t="s">
        <v>373</v>
      </c>
      <c r="H278" s="160">
        <v>20.25</v>
      </c>
      <c r="I278" s="161"/>
      <c r="L278" s="157"/>
      <c r="M278" s="162"/>
      <c r="N278" s="163"/>
      <c r="O278" s="163"/>
      <c r="P278" s="163"/>
      <c r="Q278" s="163"/>
      <c r="R278" s="163"/>
      <c r="S278" s="163"/>
      <c r="T278" s="164"/>
      <c r="AT278" s="165" t="s">
        <v>164</v>
      </c>
      <c r="AU278" s="165" t="s">
        <v>149</v>
      </c>
      <c r="AV278" s="13" t="s">
        <v>79</v>
      </c>
      <c r="AW278" s="13" t="s">
        <v>33</v>
      </c>
      <c r="AX278" s="13" t="s">
        <v>71</v>
      </c>
      <c r="AY278" s="165" t="s">
        <v>135</v>
      </c>
    </row>
    <row r="279" spans="2:51" s="14" customFormat="1" ht="11.25">
      <c r="B279" s="176"/>
      <c r="D279" s="158" t="s">
        <v>164</v>
      </c>
      <c r="E279" s="177" t="s">
        <v>3</v>
      </c>
      <c r="F279" s="178" t="s">
        <v>301</v>
      </c>
      <c r="H279" s="177" t="s">
        <v>3</v>
      </c>
      <c r="I279" s="179"/>
      <c r="L279" s="176"/>
      <c r="M279" s="180"/>
      <c r="N279" s="181"/>
      <c r="O279" s="181"/>
      <c r="P279" s="181"/>
      <c r="Q279" s="181"/>
      <c r="R279" s="181"/>
      <c r="S279" s="181"/>
      <c r="T279" s="182"/>
      <c r="AT279" s="177" t="s">
        <v>164</v>
      </c>
      <c r="AU279" s="177" t="s">
        <v>149</v>
      </c>
      <c r="AV279" s="14" t="s">
        <v>15</v>
      </c>
      <c r="AW279" s="14" t="s">
        <v>33</v>
      </c>
      <c r="AX279" s="14" t="s">
        <v>71</v>
      </c>
      <c r="AY279" s="177" t="s">
        <v>135</v>
      </c>
    </row>
    <row r="280" spans="2:51" s="13" customFormat="1" ht="11.25">
      <c r="B280" s="157"/>
      <c r="D280" s="158" t="s">
        <v>164</v>
      </c>
      <c r="E280" s="165" t="s">
        <v>3</v>
      </c>
      <c r="F280" s="159" t="s">
        <v>374</v>
      </c>
      <c r="H280" s="160">
        <v>3</v>
      </c>
      <c r="I280" s="161"/>
      <c r="L280" s="157"/>
      <c r="M280" s="162"/>
      <c r="N280" s="163"/>
      <c r="O280" s="163"/>
      <c r="P280" s="163"/>
      <c r="Q280" s="163"/>
      <c r="R280" s="163"/>
      <c r="S280" s="163"/>
      <c r="T280" s="164"/>
      <c r="AT280" s="165" t="s">
        <v>164</v>
      </c>
      <c r="AU280" s="165" t="s">
        <v>149</v>
      </c>
      <c r="AV280" s="13" t="s">
        <v>79</v>
      </c>
      <c r="AW280" s="13" t="s">
        <v>33</v>
      </c>
      <c r="AX280" s="13" t="s">
        <v>71</v>
      </c>
      <c r="AY280" s="165" t="s">
        <v>135</v>
      </c>
    </row>
    <row r="281" spans="2:51" s="14" customFormat="1" ht="11.25">
      <c r="B281" s="176"/>
      <c r="D281" s="158" t="s">
        <v>164</v>
      </c>
      <c r="E281" s="177" t="s">
        <v>3</v>
      </c>
      <c r="F281" s="178" t="s">
        <v>303</v>
      </c>
      <c r="H281" s="177" t="s">
        <v>3</v>
      </c>
      <c r="I281" s="179"/>
      <c r="L281" s="176"/>
      <c r="M281" s="180"/>
      <c r="N281" s="181"/>
      <c r="O281" s="181"/>
      <c r="P281" s="181"/>
      <c r="Q281" s="181"/>
      <c r="R281" s="181"/>
      <c r="S281" s="181"/>
      <c r="T281" s="182"/>
      <c r="AT281" s="177" t="s">
        <v>164</v>
      </c>
      <c r="AU281" s="177" t="s">
        <v>149</v>
      </c>
      <c r="AV281" s="14" t="s">
        <v>15</v>
      </c>
      <c r="AW281" s="14" t="s">
        <v>33</v>
      </c>
      <c r="AX281" s="14" t="s">
        <v>71</v>
      </c>
      <c r="AY281" s="177" t="s">
        <v>135</v>
      </c>
    </row>
    <row r="282" spans="2:51" s="13" customFormat="1" ht="11.25">
      <c r="B282" s="157"/>
      <c r="D282" s="158" t="s">
        <v>164</v>
      </c>
      <c r="E282" s="165" t="s">
        <v>3</v>
      </c>
      <c r="F282" s="159" t="s">
        <v>375</v>
      </c>
      <c r="H282" s="160">
        <v>86.445</v>
      </c>
      <c r="I282" s="161"/>
      <c r="L282" s="157"/>
      <c r="M282" s="162"/>
      <c r="N282" s="163"/>
      <c r="O282" s="163"/>
      <c r="P282" s="163"/>
      <c r="Q282" s="163"/>
      <c r="R282" s="163"/>
      <c r="S282" s="163"/>
      <c r="T282" s="164"/>
      <c r="AT282" s="165" t="s">
        <v>164</v>
      </c>
      <c r="AU282" s="165" t="s">
        <v>149</v>
      </c>
      <c r="AV282" s="13" t="s">
        <v>79</v>
      </c>
      <c r="AW282" s="13" t="s">
        <v>33</v>
      </c>
      <c r="AX282" s="13" t="s">
        <v>71</v>
      </c>
      <c r="AY282" s="165" t="s">
        <v>135</v>
      </c>
    </row>
    <row r="283" spans="2:51" s="14" customFormat="1" ht="11.25">
      <c r="B283" s="176"/>
      <c r="D283" s="158" t="s">
        <v>164</v>
      </c>
      <c r="E283" s="177" t="s">
        <v>3</v>
      </c>
      <c r="F283" s="178" t="s">
        <v>305</v>
      </c>
      <c r="H283" s="177" t="s">
        <v>3</v>
      </c>
      <c r="I283" s="179"/>
      <c r="L283" s="176"/>
      <c r="M283" s="180"/>
      <c r="N283" s="181"/>
      <c r="O283" s="181"/>
      <c r="P283" s="181"/>
      <c r="Q283" s="181"/>
      <c r="R283" s="181"/>
      <c r="S283" s="181"/>
      <c r="T283" s="182"/>
      <c r="AT283" s="177" t="s">
        <v>164</v>
      </c>
      <c r="AU283" s="177" t="s">
        <v>149</v>
      </c>
      <c r="AV283" s="14" t="s">
        <v>15</v>
      </c>
      <c r="AW283" s="14" t="s">
        <v>33</v>
      </c>
      <c r="AX283" s="14" t="s">
        <v>71</v>
      </c>
      <c r="AY283" s="177" t="s">
        <v>135</v>
      </c>
    </row>
    <row r="284" spans="2:51" s="13" customFormat="1" ht="11.25">
      <c r="B284" s="157"/>
      <c r="D284" s="158" t="s">
        <v>164</v>
      </c>
      <c r="E284" s="165" t="s">
        <v>3</v>
      </c>
      <c r="F284" s="159" t="s">
        <v>376</v>
      </c>
      <c r="H284" s="160">
        <v>0.678</v>
      </c>
      <c r="I284" s="161"/>
      <c r="L284" s="157"/>
      <c r="M284" s="162"/>
      <c r="N284" s="163"/>
      <c r="O284" s="163"/>
      <c r="P284" s="163"/>
      <c r="Q284" s="163"/>
      <c r="R284" s="163"/>
      <c r="S284" s="163"/>
      <c r="T284" s="164"/>
      <c r="AT284" s="165" t="s">
        <v>164</v>
      </c>
      <c r="AU284" s="165" t="s">
        <v>149</v>
      </c>
      <c r="AV284" s="13" t="s">
        <v>79</v>
      </c>
      <c r="AW284" s="13" t="s">
        <v>33</v>
      </c>
      <c r="AX284" s="13" t="s">
        <v>71</v>
      </c>
      <c r="AY284" s="165" t="s">
        <v>135</v>
      </c>
    </row>
    <row r="285" spans="2:51" s="14" customFormat="1" ht="11.25">
      <c r="B285" s="176"/>
      <c r="D285" s="158" t="s">
        <v>164</v>
      </c>
      <c r="E285" s="177" t="s">
        <v>3</v>
      </c>
      <c r="F285" s="178" t="s">
        <v>307</v>
      </c>
      <c r="H285" s="177" t="s">
        <v>3</v>
      </c>
      <c r="I285" s="179"/>
      <c r="L285" s="176"/>
      <c r="M285" s="180"/>
      <c r="N285" s="181"/>
      <c r="O285" s="181"/>
      <c r="P285" s="181"/>
      <c r="Q285" s="181"/>
      <c r="R285" s="181"/>
      <c r="S285" s="181"/>
      <c r="T285" s="182"/>
      <c r="AT285" s="177" t="s">
        <v>164</v>
      </c>
      <c r="AU285" s="177" t="s">
        <v>149</v>
      </c>
      <c r="AV285" s="14" t="s">
        <v>15</v>
      </c>
      <c r="AW285" s="14" t="s">
        <v>33</v>
      </c>
      <c r="AX285" s="14" t="s">
        <v>71</v>
      </c>
      <c r="AY285" s="177" t="s">
        <v>135</v>
      </c>
    </row>
    <row r="286" spans="2:51" s="13" customFormat="1" ht="11.25">
      <c r="B286" s="157"/>
      <c r="D286" s="158" t="s">
        <v>164</v>
      </c>
      <c r="E286" s="165" t="s">
        <v>3</v>
      </c>
      <c r="F286" s="159" t="s">
        <v>377</v>
      </c>
      <c r="H286" s="160">
        <v>3.92</v>
      </c>
      <c r="I286" s="161"/>
      <c r="L286" s="157"/>
      <c r="M286" s="162"/>
      <c r="N286" s="163"/>
      <c r="O286" s="163"/>
      <c r="P286" s="163"/>
      <c r="Q286" s="163"/>
      <c r="R286" s="163"/>
      <c r="S286" s="163"/>
      <c r="T286" s="164"/>
      <c r="AT286" s="165" t="s">
        <v>164</v>
      </c>
      <c r="AU286" s="165" t="s">
        <v>149</v>
      </c>
      <c r="AV286" s="13" t="s">
        <v>79</v>
      </c>
      <c r="AW286" s="13" t="s">
        <v>33</v>
      </c>
      <c r="AX286" s="13" t="s">
        <v>71</v>
      </c>
      <c r="AY286" s="165" t="s">
        <v>135</v>
      </c>
    </row>
    <row r="287" spans="2:51" s="14" customFormat="1" ht="11.25">
      <c r="B287" s="176"/>
      <c r="D287" s="158" t="s">
        <v>164</v>
      </c>
      <c r="E287" s="177" t="s">
        <v>3</v>
      </c>
      <c r="F287" s="178" t="s">
        <v>309</v>
      </c>
      <c r="H287" s="177" t="s">
        <v>3</v>
      </c>
      <c r="I287" s="179"/>
      <c r="L287" s="176"/>
      <c r="M287" s="180"/>
      <c r="N287" s="181"/>
      <c r="O287" s="181"/>
      <c r="P287" s="181"/>
      <c r="Q287" s="181"/>
      <c r="R287" s="181"/>
      <c r="S287" s="181"/>
      <c r="T287" s="182"/>
      <c r="AT287" s="177" t="s">
        <v>164</v>
      </c>
      <c r="AU287" s="177" t="s">
        <v>149</v>
      </c>
      <c r="AV287" s="14" t="s">
        <v>15</v>
      </c>
      <c r="AW287" s="14" t="s">
        <v>33</v>
      </c>
      <c r="AX287" s="14" t="s">
        <v>71</v>
      </c>
      <c r="AY287" s="177" t="s">
        <v>135</v>
      </c>
    </row>
    <row r="288" spans="2:51" s="13" customFormat="1" ht="11.25">
      <c r="B288" s="157"/>
      <c r="D288" s="158" t="s">
        <v>164</v>
      </c>
      <c r="E288" s="165" t="s">
        <v>3</v>
      </c>
      <c r="F288" s="159" t="s">
        <v>378</v>
      </c>
      <c r="H288" s="160">
        <v>16</v>
      </c>
      <c r="I288" s="161"/>
      <c r="L288" s="157"/>
      <c r="M288" s="162"/>
      <c r="N288" s="163"/>
      <c r="O288" s="163"/>
      <c r="P288" s="163"/>
      <c r="Q288" s="163"/>
      <c r="R288" s="163"/>
      <c r="S288" s="163"/>
      <c r="T288" s="164"/>
      <c r="AT288" s="165" t="s">
        <v>164</v>
      </c>
      <c r="AU288" s="165" t="s">
        <v>149</v>
      </c>
      <c r="AV288" s="13" t="s">
        <v>79</v>
      </c>
      <c r="AW288" s="13" t="s">
        <v>33</v>
      </c>
      <c r="AX288" s="13" t="s">
        <v>71</v>
      </c>
      <c r="AY288" s="165" t="s">
        <v>135</v>
      </c>
    </row>
    <row r="289" spans="2:51" s="14" customFormat="1" ht="11.25">
      <c r="B289" s="176"/>
      <c r="D289" s="158" t="s">
        <v>164</v>
      </c>
      <c r="E289" s="177" t="s">
        <v>3</v>
      </c>
      <c r="F289" s="178" t="s">
        <v>311</v>
      </c>
      <c r="H289" s="177" t="s">
        <v>3</v>
      </c>
      <c r="I289" s="179"/>
      <c r="L289" s="176"/>
      <c r="M289" s="180"/>
      <c r="N289" s="181"/>
      <c r="O289" s="181"/>
      <c r="P289" s="181"/>
      <c r="Q289" s="181"/>
      <c r="R289" s="181"/>
      <c r="S289" s="181"/>
      <c r="T289" s="182"/>
      <c r="AT289" s="177" t="s">
        <v>164</v>
      </c>
      <c r="AU289" s="177" t="s">
        <v>149</v>
      </c>
      <c r="AV289" s="14" t="s">
        <v>15</v>
      </c>
      <c r="AW289" s="14" t="s">
        <v>33</v>
      </c>
      <c r="AX289" s="14" t="s">
        <v>71</v>
      </c>
      <c r="AY289" s="177" t="s">
        <v>135</v>
      </c>
    </row>
    <row r="290" spans="2:51" s="13" customFormat="1" ht="11.25">
      <c r="B290" s="157"/>
      <c r="D290" s="158" t="s">
        <v>164</v>
      </c>
      <c r="E290" s="165" t="s">
        <v>3</v>
      </c>
      <c r="F290" s="159" t="s">
        <v>379</v>
      </c>
      <c r="H290" s="160">
        <v>4.04</v>
      </c>
      <c r="I290" s="161"/>
      <c r="L290" s="157"/>
      <c r="M290" s="162"/>
      <c r="N290" s="163"/>
      <c r="O290" s="163"/>
      <c r="P290" s="163"/>
      <c r="Q290" s="163"/>
      <c r="R290" s="163"/>
      <c r="S290" s="163"/>
      <c r="T290" s="164"/>
      <c r="AT290" s="165" t="s">
        <v>164</v>
      </c>
      <c r="AU290" s="165" t="s">
        <v>149</v>
      </c>
      <c r="AV290" s="13" t="s">
        <v>79</v>
      </c>
      <c r="AW290" s="13" t="s">
        <v>33</v>
      </c>
      <c r="AX290" s="13" t="s">
        <v>71</v>
      </c>
      <c r="AY290" s="165" t="s">
        <v>135</v>
      </c>
    </row>
    <row r="291" spans="2:51" s="14" customFormat="1" ht="11.25">
      <c r="B291" s="176"/>
      <c r="D291" s="158" t="s">
        <v>164</v>
      </c>
      <c r="E291" s="177" t="s">
        <v>3</v>
      </c>
      <c r="F291" s="178" t="s">
        <v>313</v>
      </c>
      <c r="H291" s="177" t="s">
        <v>3</v>
      </c>
      <c r="I291" s="179"/>
      <c r="L291" s="176"/>
      <c r="M291" s="180"/>
      <c r="N291" s="181"/>
      <c r="O291" s="181"/>
      <c r="P291" s="181"/>
      <c r="Q291" s="181"/>
      <c r="R291" s="181"/>
      <c r="S291" s="181"/>
      <c r="T291" s="182"/>
      <c r="AT291" s="177" t="s">
        <v>164</v>
      </c>
      <c r="AU291" s="177" t="s">
        <v>149</v>
      </c>
      <c r="AV291" s="14" t="s">
        <v>15</v>
      </c>
      <c r="AW291" s="14" t="s">
        <v>33</v>
      </c>
      <c r="AX291" s="14" t="s">
        <v>71</v>
      </c>
      <c r="AY291" s="177" t="s">
        <v>135</v>
      </c>
    </row>
    <row r="292" spans="2:51" s="13" customFormat="1" ht="11.25">
      <c r="B292" s="157"/>
      <c r="D292" s="158" t="s">
        <v>164</v>
      </c>
      <c r="E292" s="165" t="s">
        <v>3</v>
      </c>
      <c r="F292" s="159" t="s">
        <v>380</v>
      </c>
      <c r="H292" s="160">
        <v>2.5</v>
      </c>
      <c r="I292" s="161"/>
      <c r="L292" s="157"/>
      <c r="M292" s="162"/>
      <c r="N292" s="163"/>
      <c r="O292" s="163"/>
      <c r="P292" s="163"/>
      <c r="Q292" s="163"/>
      <c r="R292" s="163"/>
      <c r="S292" s="163"/>
      <c r="T292" s="164"/>
      <c r="AT292" s="165" t="s">
        <v>164</v>
      </c>
      <c r="AU292" s="165" t="s">
        <v>149</v>
      </c>
      <c r="AV292" s="13" t="s">
        <v>79</v>
      </c>
      <c r="AW292" s="13" t="s">
        <v>33</v>
      </c>
      <c r="AX292" s="13" t="s">
        <v>71</v>
      </c>
      <c r="AY292" s="165" t="s">
        <v>135</v>
      </c>
    </row>
    <row r="293" spans="2:51" s="14" customFormat="1" ht="11.25">
      <c r="B293" s="176"/>
      <c r="D293" s="158" t="s">
        <v>164</v>
      </c>
      <c r="E293" s="177" t="s">
        <v>3</v>
      </c>
      <c r="F293" s="178" t="s">
        <v>315</v>
      </c>
      <c r="H293" s="177" t="s">
        <v>3</v>
      </c>
      <c r="I293" s="179"/>
      <c r="L293" s="176"/>
      <c r="M293" s="180"/>
      <c r="N293" s="181"/>
      <c r="O293" s="181"/>
      <c r="P293" s="181"/>
      <c r="Q293" s="181"/>
      <c r="R293" s="181"/>
      <c r="S293" s="181"/>
      <c r="T293" s="182"/>
      <c r="AT293" s="177" t="s">
        <v>164</v>
      </c>
      <c r="AU293" s="177" t="s">
        <v>149</v>
      </c>
      <c r="AV293" s="14" t="s">
        <v>15</v>
      </c>
      <c r="AW293" s="14" t="s">
        <v>33</v>
      </c>
      <c r="AX293" s="14" t="s">
        <v>71</v>
      </c>
      <c r="AY293" s="177" t="s">
        <v>135</v>
      </c>
    </row>
    <row r="294" spans="2:51" s="13" customFormat="1" ht="11.25">
      <c r="B294" s="157"/>
      <c r="D294" s="158" t="s">
        <v>164</v>
      </c>
      <c r="E294" s="165" t="s">
        <v>3</v>
      </c>
      <c r="F294" s="159" t="s">
        <v>381</v>
      </c>
      <c r="H294" s="160">
        <v>13.16</v>
      </c>
      <c r="I294" s="161"/>
      <c r="L294" s="157"/>
      <c r="M294" s="162"/>
      <c r="N294" s="163"/>
      <c r="O294" s="163"/>
      <c r="P294" s="163"/>
      <c r="Q294" s="163"/>
      <c r="R294" s="163"/>
      <c r="S294" s="163"/>
      <c r="T294" s="164"/>
      <c r="AT294" s="165" t="s">
        <v>164</v>
      </c>
      <c r="AU294" s="165" t="s">
        <v>149</v>
      </c>
      <c r="AV294" s="13" t="s">
        <v>79</v>
      </c>
      <c r="AW294" s="13" t="s">
        <v>33</v>
      </c>
      <c r="AX294" s="13" t="s">
        <v>71</v>
      </c>
      <c r="AY294" s="165" t="s">
        <v>135</v>
      </c>
    </row>
    <row r="295" spans="2:51" s="14" customFormat="1" ht="11.25">
      <c r="B295" s="176"/>
      <c r="D295" s="158" t="s">
        <v>164</v>
      </c>
      <c r="E295" s="177" t="s">
        <v>3</v>
      </c>
      <c r="F295" s="178" t="s">
        <v>317</v>
      </c>
      <c r="H295" s="177" t="s">
        <v>3</v>
      </c>
      <c r="I295" s="179"/>
      <c r="L295" s="176"/>
      <c r="M295" s="180"/>
      <c r="N295" s="181"/>
      <c r="O295" s="181"/>
      <c r="P295" s="181"/>
      <c r="Q295" s="181"/>
      <c r="R295" s="181"/>
      <c r="S295" s="181"/>
      <c r="T295" s="182"/>
      <c r="AT295" s="177" t="s">
        <v>164</v>
      </c>
      <c r="AU295" s="177" t="s">
        <v>149</v>
      </c>
      <c r="AV295" s="14" t="s">
        <v>15</v>
      </c>
      <c r="AW295" s="14" t="s">
        <v>33</v>
      </c>
      <c r="AX295" s="14" t="s">
        <v>71</v>
      </c>
      <c r="AY295" s="177" t="s">
        <v>135</v>
      </c>
    </row>
    <row r="296" spans="2:51" s="13" customFormat="1" ht="11.25">
      <c r="B296" s="157"/>
      <c r="D296" s="158" t="s">
        <v>164</v>
      </c>
      <c r="E296" s="165" t="s">
        <v>3</v>
      </c>
      <c r="F296" s="159" t="s">
        <v>382</v>
      </c>
      <c r="H296" s="160">
        <v>3.03</v>
      </c>
      <c r="I296" s="161"/>
      <c r="L296" s="157"/>
      <c r="M296" s="162"/>
      <c r="N296" s="163"/>
      <c r="O296" s="163"/>
      <c r="P296" s="163"/>
      <c r="Q296" s="163"/>
      <c r="R296" s="163"/>
      <c r="S296" s="163"/>
      <c r="T296" s="164"/>
      <c r="AT296" s="165" t="s">
        <v>164</v>
      </c>
      <c r="AU296" s="165" t="s">
        <v>149</v>
      </c>
      <c r="AV296" s="13" t="s">
        <v>79</v>
      </c>
      <c r="AW296" s="13" t="s">
        <v>33</v>
      </c>
      <c r="AX296" s="13" t="s">
        <v>71</v>
      </c>
      <c r="AY296" s="165" t="s">
        <v>135</v>
      </c>
    </row>
    <row r="297" spans="2:51" s="14" customFormat="1" ht="11.25">
      <c r="B297" s="176"/>
      <c r="D297" s="158" t="s">
        <v>164</v>
      </c>
      <c r="E297" s="177" t="s">
        <v>3</v>
      </c>
      <c r="F297" s="178" t="s">
        <v>319</v>
      </c>
      <c r="H297" s="177" t="s">
        <v>3</v>
      </c>
      <c r="I297" s="179"/>
      <c r="L297" s="176"/>
      <c r="M297" s="180"/>
      <c r="N297" s="181"/>
      <c r="O297" s="181"/>
      <c r="P297" s="181"/>
      <c r="Q297" s="181"/>
      <c r="R297" s="181"/>
      <c r="S297" s="181"/>
      <c r="T297" s="182"/>
      <c r="AT297" s="177" t="s">
        <v>164</v>
      </c>
      <c r="AU297" s="177" t="s">
        <v>149</v>
      </c>
      <c r="AV297" s="14" t="s">
        <v>15</v>
      </c>
      <c r="AW297" s="14" t="s">
        <v>33</v>
      </c>
      <c r="AX297" s="14" t="s">
        <v>71</v>
      </c>
      <c r="AY297" s="177" t="s">
        <v>135</v>
      </c>
    </row>
    <row r="298" spans="2:51" s="13" customFormat="1" ht="11.25">
      <c r="B298" s="157"/>
      <c r="D298" s="158" t="s">
        <v>164</v>
      </c>
      <c r="E298" s="165" t="s">
        <v>3</v>
      </c>
      <c r="F298" s="159" t="s">
        <v>383</v>
      </c>
      <c r="H298" s="160">
        <v>6.666</v>
      </c>
      <c r="I298" s="161"/>
      <c r="L298" s="157"/>
      <c r="M298" s="162"/>
      <c r="N298" s="163"/>
      <c r="O298" s="163"/>
      <c r="P298" s="163"/>
      <c r="Q298" s="163"/>
      <c r="R298" s="163"/>
      <c r="S298" s="163"/>
      <c r="T298" s="164"/>
      <c r="AT298" s="165" t="s">
        <v>164</v>
      </c>
      <c r="AU298" s="165" t="s">
        <v>149</v>
      </c>
      <c r="AV298" s="13" t="s">
        <v>79</v>
      </c>
      <c r="AW298" s="13" t="s">
        <v>33</v>
      </c>
      <c r="AX298" s="13" t="s">
        <v>71</v>
      </c>
      <c r="AY298" s="165" t="s">
        <v>135</v>
      </c>
    </row>
    <row r="299" spans="2:51" s="14" customFormat="1" ht="11.25">
      <c r="B299" s="176"/>
      <c r="D299" s="158" t="s">
        <v>164</v>
      </c>
      <c r="E299" s="177" t="s">
        <v>3</v>
      </c>
      <c r="F299" s="178" t="s">
        <v>321</v>
      </c>
      <c r="H299" s="177" t="s">
        <v>3</v>
      </c>
      <c r="I299" s="179"/>
      <c r="L299" s="176"/>
      <c r="M299" s="180"/>
      <c r="N299" s="181"/>
      <c r="O299" s="181"/>
      <c r="P299" s="181"/>
      <c r="Q299" s="181"/>
      <c r="R299" s="181"/>
      <c r="S299" s="181"/>
      <c r="T299" s="182"/>
      <c r="AT299" s="177" t="s">
        <v>164</v>
      </c>
      <c r="AU299" s="177" t="s">
        <v>149</v>
      </c>
      <c r="AV299" s="14" t="s">
        <v>15</v>
      </c>
      <c r="AW299" s="14" t="s">
        <v>33</v>
      </c>
      <c r="AX299" s="14" t="s">
        <v>71</v>
      </c>
      <c r="AY299" s="177" t="s">
        <v>135</v>
      </c>
    </row>
    <row r="300" spans="2:51" s="13" customFormat="1" ht="11.25">
      <c r="B300" s="157"/>
      <c r="D300" s="158" t="s">
        <v>164</v>
      </c>
      <c r="E300" s="165" t="s">
        <v>3</v>
      </c>
      <c r="F300" s="159" t="s">
        <v>377</v>
      </c>
      <c r="H300" s="160">
        <v>3.92</v>
      </c>
      <c r="I300" s="161"/>
      <c r="L300" s="157"/>
      <c r="M300" s="162"/>
      <c r="N300" s="163"/>
      <c r="O300" s="163"/>
      <c r="P300" s="163"/>
      <c r="Q300" s="163"/>
      <c r="R300" s="163"/>
      <c r="S300" s="163"/>
      <c r="T300" s="164"/>
      <c r="AT300" s="165" t="s">
        <v>164</v>
      </c>
      <c r="AU300" s="165" t="s">
        <v>149</v>
      </c>
      <c r="AV300" s="13" t="s">
        <v>79</v>
      </c>
      <c r="AW300" s="13" t="s">
        <v>33</v>
      </c>
      <c r="AX300" s="13" t="s">
        <v>71</v>
      </c>
      <c r="AY300" s="165" t="s">
        <v>135</v>
      </c>
    </row>
    <row r="301" spans="2:51" s="15" customFormat="1" ht="11.25">
      <c r="B301" s="183"/>
      <c r="D301" s="158" t="s">
        <v>164</v>
      </c>
      <c r="E301" s="184" t="s">
        <v>3</v>
      </c>
      <c r="F301" s="185" t="s">
        <v>215</v>
      </c>
      <c r="H301" s="186">
        <v>2625.655</v>
      </c>
      <c r="I301" s="187"/>
      <c r="L301" s="183"/>
      <c r="M301" s="188"/>
      <c r="N301" s="189"/>
      <c r="O301" s="189"/>
      <c r="P301" s="189"/>
      <c r="Q301" s="189"/>
      <c r="R301" s="189"/>
      <c r="S301" s="189"/>
      <c r="T301" s="190"/>
      <c r="AT301" s="184" t="s">
        <v>164</v>
      </c>
      <c r="AU301" s="184" t="s">
        <v>149</v>
      </c>
      <c r="AV301" s="15" t="s">
        <v>82</v>
      </c>
      <c r="AW301" s="15" t="s">
        <v>33</v>
      </c>
      <c r="AX301" s="15" t="s">
        <v>15</v>
      </c>
      <c r="AY301" s="184" t="s">
        <v>135</v>
      </c>
    </row>
    <row r="302" spans="1:65" s="2" customFormat="1" ht="37.9" customHeight="1">
      <c r="A302" s="33"/>
      <c r="B302" s="138"/>
      <c r="C302" s="139" t="s">
        <v>384</v>
      </c>
      <c r="D302" s="139" t="s">
        <v>137</v>
      </c>
      <c r="E302" s="140" t="s">
        <v>385</v>
      </c>
      <c r="F302" s="141" t="s">
        <v>386</v>
      </c>
      <c r="G302" s="142" t="s">
        <v>140</v>
      </c>
      <c r="H302" s="143">
        <v>3072</v>
      </c>
      <c r="I302" s="144"/>
      <c r="J302" s="145">
        <f>ROUND(I302*H302,2)</f>
        <v>0</v>
      </c>
      <c r="K302" s="141" t="s">
        <v>141</v>
      </c>
      <c r="L302" s="34"/>
      <c r="M302" s="146" t="s">
        <v>3</v>
      </c>
      <c r="N302" s="147" t="s">
        <v>42</v>
      </c>
      <c r="O302" s="54"/>
      <c r="P302" s="148">
        <f>O302*H302</f>
        <v>0</v>
      </c>
      <c r="Q302" s="148">
        <v>0</v>
      </c>
      <c r="R302" s="148">
        <f>Q302*H302</f>
        <v>0</v>
      </c>
      <c r="S302" s="148">
        <v>0</v>
      </c>
      <c r="T302" s="149">
        <f>S302*H302</f>
        <v>0</v>
      </c>
      <c r="U302" s="33"/>
      <c r="V302" s="33"/>
      <c r="W302" s="33"/>
      <c r="X302" s="33"/>
      <c r="Y302" s="33"/>
      <c r="Z302" s="33"/>
      <c r="AA302" s="33"/>
      <c r="AB302" s="33"/>
      <c r="AC302" s="33"/>
      <c r="AD302" s="33"/>
      <c r="AE302" s="33"/>
      <c r="AR302" s="150" t="s">
        <v>82</v>
      </c>
      <c r="AT302" s="150" t="s">
        <v>137</v>
      </c>
      <c r="AU302" s="150" t="s">
        <v>149</v>
      </c>
      <c r="AY302" s="18" t="s">
        <v>135</v>
      </c>
      <c r="BE302" s="151">
        <f>IF(N302="základní",J302,0)</f>
        <v>0</v>
      </c>
      <c r="BF302" s="151">
        <f>IF(N302="snížená",J302,0)</f>
        <v>0</v>
      </c>
      <c r="BG302" s="151">
        <f>IF(N302="zákl. přenesená",J302,0)</f>
        <v>0</v>
      </c>
      <c r="BH302" s="151">
        <f>IF(N302="sníž. přenesená",J302,0)</f>
        <v>0</v>
      </c>
      <c r="BI302" s="151">
        <f>IF(N302="nulová",J302,0)</f>
        <v>0</v>
      </c>
      <c r="BJ302" s="18" t="s">
        <v>15</v>
      </c>
      <c r="BK302" s="151">
        <f>ROUND(I302*H302,2)</f>
        <v>0</v>
      </c>
      <c r="BL302" s="18" t="s">
        <v>82</v>
      </c>
      <c r="BM302" s="150" t="s">
        <v>387</v>
      </c>
    </row>
    <row r="303" spans="1:47" s="2" customFormat="1" ht="11.25">
      <c r="A303" s="33"/>
      <c r="B303" s="34"/>
      <c r="C303" s="33"/>
      <c r="D303" s="152" t="s">
        <v>143</v>
      </c>
      <c r="E303" s="33"/>
      <c r="F303" s="153" t="s">
        <v>388</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143</v>
      </c>
      <c r="AU303" s="18" t="s">
        <v>149</v>
      </c>
    </row>
    <row r="304" spans="2:51" s="13" customFormat="1" ht="11.25">
      <c r="B304" s="157"/>
      <c r="D304" s="158" t="s">
        <v>164</v>
      </c>
      <c r="E304" s="165" t="s">
        <v>3</v>
      </c>
      <c r="F304" s="159" t="s">
        <v>389</v>
      </c>
      <c r="H304" s="160">
        <v>3072</v>
      </c>
      <c r="I304" s="161"/>
      <c r="L304" s="157"/>
      <c r="M304" s="162"/>
      <c r="N304" s="163"/>
      <c r="O304" s="163"/>
      <c r="P304" s="163"/>
      <c r="Q304" s="163"/>
      <c r="R304" s="163"/>
      <c r="S304" s="163"/>
      <c r="T304" s="164"/>
      <c r="AT304" s="165" t="s">
        <v>164</v>
      </c>
      <c r="AU304" s="165" t="s">
        <v>149</v>
      </c>
      <c r="AV304" s="13" t="s">
        <v>79</v>
      </c>
      <c r="AW304" s="13" t="s">
        <v>33</v>
      </c>
      <c r="AX304" s="13" t="s">
        <v>15</v>
      </c>
      <c r="AY304" s="165" t="s">
        <v>135</v>
      </c>
    </row>
    <row r="305" spans="2:63" s="12" customFormat="1" ht="20.85" customHeight="1">
      <c r="B305" s="125"/>
      <c r="D305" s="126" t="s">
        <v>70</v>
      </c>
      <c r="E305" s="136" t="s">
        <v>390</v>
      </c>
      <c r="F305" s="136" t="s">
        <v>391</v>
      </c>
      <c r="I305" s="128"/>
      <c r="J305" s="137">
        <f>BK305</f>
        <v>0</v>
      </c>
      <c r="L305" s="125"/>
      <c r="M305" s="130"/>
      <c r="N305" s="131"/>
      <c r="O305" s="131"/>
      <c r="P305" s="132">
        <f>SUM(P306:P477)</f>
        <v>0</v>
      </c>
      <c r="Q305" s="131"/>
      <c r="R305" s="132">
        <f>SUM(R306:R477)</f>
        <v>477.34628427999996</v>
      </c>
      <c r="S305" s="131"/>
      <c r="T305" s="133">
        <f>SUM(T306:T477)</f>
        <v>0</v>
      </c>
      <c r="AR305" s="126" t="s">
        <v>15</v>
      </c>
      <c r="AT305" s="134" t="s">
        <v>70</v>
      </c>
      <c r="AU305" s="134" t="s">
        <v>79</v>
      </c>
      <c r="AY305" s="126" t="s">
        <v>135</v>
      </c>
      <c r="BK305" s="135">
        <f>SUM(BK306:BK477)</f>
        <v>0</v>
      </c>
    </row>
    <row r="306" spans="1:65" s="2" customFormat="1" ht="16.5" customHeight="1">
      <c r="A306" s="33"/>
      <c r="B306" s="138"/>
      <c r="C306" s="139" t="s">
        <v>392</v>
      </c>
      <c r="D306" s="139" t="s">
        <v>137</v>
      </c>
      <c r="E306" s="140" t="s">
        <v>393</v>
      </c>
      <c r="F306" s="141" t="s">
        <v>394</v>
      </c>
      <c r="G306" s="142" t="s">
        <v>140</v>
      </c>
      <c r="H306" s="143">
        <v>11382</v>
      </c>
      <c r="I306" s="144"/>
      <c r="J306" s="145">
        <f>ROUND(I306*H306,2)</f>
        <v>0</v>
      </c>
      <c r="K306" s="141" t="s">
        <v>141</v>
      </c>
      <c r="L306" s="34"/>
      <c r="M306" s="146" t="s">
        <v>3</v>
      </c>
      <c r="N306" s="147" t="s">
        <v>42</v>
      </c>
      <c r="O306" s="54"/>
      <c r="P306" s="148">
        <f>O306*H306</f>
        <v>0</v>
      </c>
      <c r="Q306" s="148">
        <v>0</v>
      </c>
      <c r="R306" s="148">
        <f>Q306*H306</f>
        <v>0</v>
      </c>
      <c r="S306" s="148">
        <v>0</v>
      </c>
      <c r="T306" s="149">
        <f>S306*H306</f>
        <v>0</v>
      </c>
      <c r="U306" s="33"/>
      <c r="V306" s="33"/>
      <c r="W306" s="33"/>
      <c r="X306" s="33"/>
      <c r="Y306" s="33"/>
      <c r="Z306" s="33"/>
      <c r="AA306" s="33"/>
      <c r="AB306" s="33"/>
      <c r="AC306" s="33"/>
      <c r="AD306" s="33"/>
      <c r="AE306" s="33"/>
      <c r="AR306" s="150" t="s">
        <v>82</v>
      </c>
      <c r="AT306" s="150" t="s">
        <v>137</v>
      </c>
      <c r="AU306" s="150" t="s">
        <v>149</v>
      </c>
      <c r="AY306" s="18" t="s">
        <v>135</v>
      </c>
      <c r="BE306" s="151">
        <f>IF(N306="základní",J306,0)</f>
        <v>0</v>
      </c>
      <c r="BF306" s="151">
        <f>IF(N306="snížená",J306,0)</f>
        <v>0</v>
      </c>
      <c r="BG306" s="151">
        <f>IF(N306="zákl. přenesená",J306,0)</f>
        <v>0</v>
      </c>
      <c r="BH306" s="151">
        <f>IF(N306="sníž. přenesená",J306,0)</f>
        <v>0</v>
      </c>
      <c r="BI306" s="151">
        <f>IF(N306="nulová",J306,0)</f>
        <v>0</v>
      </c>
      <c r="BJ306" s="18" t="s">
        <v>15</v>
      </c>
      <c r="BK306" s="151">
        <f>ROUND(I306*H306,2)</f>
        <v>0</v>
      </c>
      <c r="BL306" s="18" t="s">
        <v>82</v>
      </c>
      <c r="BM306" s="150" t="s">
        <v>395</v>
      </c>
    </row>
    <row r="307" spans="1:47" s="2" customFormat="1" ht="11.25">
      <c r="A307" s="33"/>
      <c r="B307" s="34"/>
      <c r="C307" s="33"/>
      <c r="D307" s="152" t="s">
        <v>143</v>
      </c>
      <c r="E307" s="33"/>
      <c r="F307" s="153" t="s">
        <v>396</v>
      </c>
      <c r="G307" s="33"/>
      <c r="H307" s="33"/>
      <c r="I307" s="154"/>
      <c r="J307" s="33"/>
      <c r="K307" s="33"/>
      <c r="L307" s="34"/>
      <c r="M307" s="155"/>
      <c r="N307" s="156"/>
      <c r="O307" s="54"/>
      <c r="P307" s="54"/>
      <c r="Q307" s="54"/>
      <c r="R307" s="54"/>
      <c r="S307" s="54"/>
      <c r="T307" s="55"/>
      <c r="U307" s="33"/>
      <c r="V307" s="33"/>
      <c r="W307" s="33"/>
      <c r="X307" s="33"/>
      <c r="Y307" s="33"/>
      <c r="Z307" s="33"/>
      <c r="AA307" s="33"/>
      <c r="AB307" s="33"/>
      <c r="AC307" s="33"/>
      <c r="AD307" s="33"/>
      <c r="AE307" s="33"/>
      <c r="AT307" s="18" t="s">
        <v>143</v>
      </c>
      <c r="AU307" s="18" t="s">
        <v>149</v>
      </c>
    </row>
    <row r="308" spans="1:65" s="2" customFormat="1" ht="37.9" customHeight="1">
      <c r="A308" s="33"/>
      <c r="B308" s="138"/>
      <c r="C308" s="139" t="s">
        <v>397</v>
      </c>
      <c r="D308" s="139" t="s">
        <v>137</v>
      </c>
      <c r="E308" s="140" t="s">
        <v>398</v>
      </c>
      <c r="F308" s="141" t="s">
        <v>399</v>
      </c>
      <c r="G308" s="142" t="s">
        <v>140</v>
      </c>
      <c r="H308" s="143">
        <v>1273</v>
      </c>
      <c r="I308" s="144"/>
      <c r="J308" s="145">
        <f>ROUND(I308*H308,2)</f>
        <v>0</v>
      </c>
      <c r="K308" s="141" t="s">
        <v>141</v>
      </c>
      <c r="L308" s="34"/>
      <c r="M308" s="146" t="s">
        <v>3</v>
      </c>
      <c r="N308" s="147" t="s">
        <v>42</v>
      </c>
      <c r="O308" s="54"/>
      <c r="P308" s="148">
        <f>O308*H308</f>
        <v>0</v>
      </c>
      <c r="Q308" s="148">
        <v>0.01146</v>
      </c>
      <c r="R308" s="148">
        <f>Q308*H308</f>
        <v>14.58858</v>
      </c>
      <c r="S308" s="148">
        <v>0</v>
      </c>
      <c r="T308" s="149">
        <f>S308*H308</f>
        <v>0</v>
      </c>
      <c r="U308" s="33"/>
      <c r="V308" s="33"/>
      <c r="W308" s="33"/>
      <c r="X308" s="33"/>
      <c r="Y308" s="33"/>
      <c r="Z308" s="33"/>
      <c r="AA308" s="33"/>
      <c r="AB308" s="33"/>
      <c r="AC308" s="33"/>
      <c r="AD308" s="33"/>
      <c r="AE308" s="33"/>
      <c r="AR308" s="150" t="s">
        <v>82</v>
      </c>
      <c r="AT308" s="150" t="s">
        <v>137</v>
      </c>
      <c r="AU308" s="150" t="s">
        <v>149</v>
      </c>
      <c r="AY308" s="18" t="s">
        <v>135</v>
      </c>
      <c r="BE308" s="151">
        <f>IF(N308="základní",J308,0)</f>
        <v>0</v>
      </c>
      <c r="BF308" s="151">
        <f>IF(N308="snížená",J308,0)</f>
        <v>0</v>
      </c>
      <c r="BG308" s="151">
        <f>IF(N308="zákl. přenesená",J308,0)</f>
        <v>0</v>
      </c>
      <c r="BH308" s="151">
        <f>IF(N308="sníž. přenesená",J308,0)</f>
        <v>0</v>
      </c>
      <c r="BI308" s="151">
        <f>IF(N308="nulová",J308,0)</f>
        <v>0</v>
      </c>
      <c r="BJ308" s="18" t="s">
        <v>15</v>
      </c>
      <c r="BK308" s="151">
        <f>ROUND(I308*H308,2)</f>
        <v>0</v>
      </c>
      <c r="BL308" s="18" t="s">
        <v>82</v>
      </c>
      <c r="BM308" s="150" t="s">
        <v>400</v>
      </c>
    </row>
    <row r="309" spans="1:47" s="2" customFormat="1" ht="11.25">
      <c r="A309" s="33"/>
      <c r="B309" s="34"/>
      <c r="C309" s="33"/>
      <c r="D309" s="152" t="s">
        <v>143</v>
      </c>
      <c r="E309" s="33"/>
      <c r="F309" s="153" t="s">
        <v>401</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143</v>
      </c>
      <c r="AU309" s="18" t="s">
        <v>149</v>
      </c>
    </row>
    <row r="310" spans="1:65" s="2" customFormat="1" ht="24.2" customHeight="1">
      <c r="A310" s="33"/>
      <c r="B310" s="138"/>
      <c r="C310" s="139" t="s">
        <v>402</v>
      </c>
      <c r="D310" s="139" t="s">
        <v>137</v>
      </c>
      <c r="E310" s="140" t="s">
        <v>403</v>
      </c>
      <c r="F310" s="141" t="s">
        <v>404</v>
      </c>
      <c r="G310" s="142" t="s">
        <v>140</v>
      </c>
      <c r="H310" s="143">
        <v>1273</v>
      </c>
      <c r="I310" s="144"/>
      <c r="J310" s="145">
        <f>ROUND(I310*H310,2)</f>
        <v>0</v>
      </c>
      <c r="K310" s="141" t="s">
        <v>141</v>
      </c>
      <c r="L310" s="34"/>
      <c r="M310" s="146" t="s">
        <v>3</v>
      </c>
      <c r="N310" s="147" t="s">
        <v>42</v>
      </c>
      <c r="O310" s="54"/>
      <c r="P310" s="148">
        <f>O310*H310</f>
        <v>0</v>
      </c>
      <c r="Q310" s="148">
        <v>0.00026</v>
      </c>
      <c r="R310" s="148">
        <f>Q310*H310</f>
        <v>0.33098</v>
      </c>
      <c r="S310" s="148">
        <v>0</v>
      </c>
      <c r="T310" s="149">
        <f>S310*H310</f>
        <v>0</v>
      </c>
      <c r="U310" s="33"/>
      <c r="V310" s="33"/>
      <c r="W310" s="33"/>
      <c r="X310" s="33"/>
      <c r="Y310" s="33"/>
      <c r="Z310" s="33"/>
      <c r="AA310" s="33"/>
      <c r="AB310" s="33"/>
      <c r="AC310" s="33"/>
      <c r="AD310" s="33"/>
      <c r="AE310" s="33"/>
      <c r="AR310" s="150" t="s">
        <v>82</v>
      </c>
      <c r="AT310" s="150" t="s">
        <v>137</v>
      </c>
      <c r="AU310" s="150" t="s">
        <v>149</v>
      </c>
      <c r="AY310" s="18" t="s">
        <v>135</v>
      </c>
      <c r="BE310" s="151">
        <f>IF(N310="základní",J310,0)</f>
        <v>0</v>
      </c>
      <c r="BF310" s="151">
        <f>IF(N310="snížená",J310,0)</f>
        <v>0</v>
      </c>
      <c r="BG310" s="151">
        <f>IF(N310="zákl. přenesená",J310,0)</f>
        <v>0</v>
      </c>
      <c r="BH310" s="151">
        <f>IF(N310="sníž. přenesená",J310,0)</f>
        <v>0</v>
      </c>
      <c r="BI310" s="151">
        <f>IF(N310="nulová",J310,0)</f>
        <v>0</v>
      </c>
      <c r="BJ310" s="18" t="s">
        <v>15</v>
      </c>
      <c r="BK310" s="151">
        <f>ROUND(I310*H310,2)</f>
        <v>0</v>
      </c>
      <c r="BL310" s="18" t="s">
        <v>82</v>
      </c>
      <c r="BM310" s="150" t="s">
        <v>405</v>
      </c>
    </row>
    <row r="311" spans="1:47" s="2" customFormat="1" ht="11.25">
      <c r="A311" s="33"/>
      <c r="B311" s="34"/>
      <c r="C311" s="33"/>
      <c r="D311" s="152" t="s">
        <v>143</v>
      </c>
      <c r="E311" s="33"/>
      <c r="F311" s="153" t="s">
        <v>406</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143</v>
      </c>
      <c r="AU311" s="18" t="s">
        <v>149</v>
      </c>
    </row>
    <row r="312" spans="1:65" s="2" customFormat="1" ht="78" customHeight="1">
      <c r="A312" s="33"/>
      <c r="B312" s="138"/>
      <c r="C312" s="139" t="s">
        <v>407</v>
      </c>
      <c r="D312" s="139" t="s">
        <v>137</v>
      </c>
      <c r="E312" s="140" t="s">
        <v>408</v>
      </c>
      <c r="F312" s="141" t="s">
        <v>409</v>
      </c>
      <c r="G312" s="142" t="s">
        <v>140</v>
      </c>
      <c r="H312" s="143">
        <v>1273</v>
      </c>
      <c r="I312" s="144"/>
      <c r="J312" s="145">
        <f>ROUND(I312*H312,2)</f>
        <v>0</v>
      </c>
      <c r="K312" s="141" t="s">
        <v>141</v>
      </c>
      <c r="L312" s="34"/>
      <c r="M312" s="146" t="s">
        <v>3</v>
      </c>
      <c r="N312" s="147" t="s">
        <v>42</v>
      </c>
      <c r="O312" s="54"/>
      <c r="P312" s="148">
        <f>O312*H312</f>
        <v>0</v>
      </c>
      <c r="Q312" s="148">
        <v>0.01139</v>
      </c>
      <c r="R312" s="148">
        <f>Q312*H312</f>
        <v>14.49947</v>
      </c>
      <c r="S312" s="148">
        <v>0</v>
      </c>
      <c r="T312" s="149">
        <f>S312*H312</f>
        <v>0</v>
      </c>
      <c r="U312" s="33"/>
      <c r="V312" s="33"/>
      <c r="W312" s="33"/>
      <c r="X312" s="33"/>
      <c r="Y312" s="33"/>
      <c r="Z312" s="33"/>
      <c r="AA312" s="33"/>
      <c r="AB312" s="33"/>
      <c r="AC312" s="33"/>
      <c r="AD312" s="33"/>
      <c r="AE312" s="33"/>
      <c r="AR312" s="150" t="s">
        <v>82</v>
      </c>
      <c r="AT312" s="150" t="s">
        <v>137</v>
      </c>
      <c r="AU312" s="150" t="s">
        <v>149</v>
      </c>
      <c r="AY312" s="18" t="s">
        <v>135</v>
      </c>
      <c r="BE312" s="151">
        <f>IF(N312="základní",J312,0)</f>
        <v>0</v>
      </c>
      <c r="BF312" s="151">
        <f>IF(N312="snížená",J312,0)</f>
        <v>0</v>
      </c>
      <c r="BG312" s="151">
        <f>IF(N312="zákl. přenesená",J312,0)</f>
        <v>0</v>
      </c>
      <c r="BH312" s="151">
        <f>IF(N312="sníž. přenesená",J312,0)</f>
        <v>0</v>
      </c>
      <c r="BI312" s="151">
        <f>IF(N312="nulová",J312,0)</f>
        <v>0</v>
      </c>
      <c r="BJ312" s="18" t="s">
        <v>15</v>
      </c>
      <c r="BK312" s="151">
        <f>ROUND(I312*H312,2)</f>
        <v>0</v>
      </c>
      <c r="BL312" s="18" t="s">
        <v>82</v>
      </c>
      <c r="BM312" s="150" t="s">
        <v>410</v>
      </c>
    </row>
    <row r="313" spans="1:47" s="2" customFormat="1" ht="11.25">
      <c r="A313" s="33"/>
      <c r="B313" s="34"/>
      <c r="C313" s="33"/>
      <c r="D313" s="152" t="s">
        <v>143</v>
      </c>
      <c r="E313" s="33"/>
      <c r="F313" s="153" t="s">
        <v>411</v>
      </c>
      <c r="G313" s="33"/>
      <c r="H313" s="33"/>
      <c r="I313" s="154"/>
      <c r="J313" s="33"/>
      <c r="K313" s="33"/>
      <c r="L313" s="34"/>
      <c r="M313" s="155"/>
      <c r="N313" s="156"/>
      <c r="O313" s="54"/>
      <c r="P313" s="54"/>
      <c r="Q313" s="54"/>
      <c r="R313" s="54"/>
      <c r="S313" s="54"/>
      <c r="T313" s="55"/>
      <c r="U313" s="33"/>
      <c r="V313" s="33"/>
      <c r="W313" s="33"/>
      <c r="X313" s="33"/>
      <c r="Y313" s="33"/>
      <c r="Z313" s="33"/>
      <c r="AA313" s="33"/>
      <c r="AB313" s="33"/>
      <c r="AC313" s="33"/>
      <c r="AD313" s="33"/>
      <c r="AE313" s="33"/>
      <c r="AT313" s="18" t="s">
        <v>143</v>
      </c>
      <c r="AU313" s="18" t="s">
        <v>149</v>
      </c>
    </row>
    <row r="314" spans="1:65" s="2" customFormat="1" ht="24.2" customHeight="1">
      <c r="A314" s="33"/>
      <c r="B314" s="138"/>
      <c r="C314" s="166" t="s">
        <v>412</v>
      </c>
      <c r="D314" s="166" t="s">
        <v>184</v>
      </c>
      <c r="E314" s="167" t="s">
        <v>413</v>
      </c>
      <c r="F314" s="168" t="s">
        <v>414</v>
      </c>
      <c r="G314" s="169" t="s">
        <v>140</v>
      </c>
      <c r="H314" s="170">
        <v>1298.46</v>
      </c>
      <c r="I314" s="171"/>
      <c r="J314" s="172">
        <f>ROUND(I314*H314,2)</f>
        <v>0</v>
      </c>
      <c r="K314" s="168" t="s">
        <v>141</v>
      </c>
      <c r="L314" s="173"/>
      <c r="M314" s="174" t="s">
        <v>3</v>
      </c>
      <c r="N314" s="175" t="s">
        <v>42</v>
      </c>
      <c r="O314" s="54"/>
      <c r="P314" s="148">
        <f>O314*H314</f>
        <v>0</v>
      </c>
      <c r="Q314" s="148">
        <v>0.006</v>
      </c>
      <c r="R314" s="148">
        <f>Q314*H314</f>
        <v>7.790760000000001</v>
      </c>
      <c r="S314" s="148">
        <v>0</v>
      </c>
      <c r="T314" s="149">
        <f>S314*H314</f>
        <v>0</v>
      </c>
      <c r="U314" s="33"/>
      <c r="V314" s="33"/>
      <c r="W314" s="33"/>
      <c r="X314" s="33"/>
      <c r="Y314" s="33"/>
      <c r="Z314" s="33"/>
      <c r="AA314" s="33"/>
      <c r="AB314" s="33"/>
      <c r="AC314" s="33"/>
      <c r="AD314" s="33"/>
      <c r="AE314" s="33"/>
      <c r="AR314" s="150" t="s">
        <v>178</v>
      </c>
      <c r="AT314" s="150" t="s">
        <v>184</v>
      </c>
      <c r="AU314" s="150" t="s">
        <v>149</v>
      </c>
      <c r="AY314" s="18" t="s">
        <v>135</v>
      </c>
      <c r="BE314" s="151">
        <f>IF(N314="základní",J314,0)</f>
        <v>0</v>
      </c>
      <c r="BF314" s="151">
        <f>IF(N314="snížená",J314,0)</f>
        <v>0</v>
      </c>
      <c r="BG314" s="151">
        <f>IF(N314="zákl. přenesená",J314,0)</f>
        <v>0</v>
      </c>
      <c r="BH314" s="151">
        <f>IF(N314="sníž. přenesená",J314,0)</f>
        <v>0</v>
      </c>
      <c r="BI314" s="151">
        <f>IF(N314="nulová",J314,0)</f>
        <v>0</v>
      </c>
      <c r="BJ314" s="18" t="s">
        <v>15</v>
      </c>
      <c r="BK314" s="151">
        <f>ROUND(I314*H314,2)</f>
        <v>0</v>
      </c>
      <c r="BL314" s="18" t="s">
        <v>82</v>
      </c>
      <c r="BM314" s="150" t="s">
        <v>415</v>
      </c>
    </row>
    <row r="315" spans="2:51" s="13" customFormat="1" ht="11.25">
      <c r="B315" s="157"/>
      <c r="D315" s="158" t="s">
        <v>164</v>
      </c>
      <c r="F315" s="159" t="s">
        <v>416</v>
      </c>
      <c r="H315" s="160">
        <v>1298.46</v>
      </c>
      <c r="I315" s="161"/>
      <c r="L315" s="157"/>
      <c r="M315" s="162"/>
      <c r="N315" s="163"/>
      <c r="O315" s="163"/>
      <c r="P315" s="163"/>
      <c r="Q315" s="163"/>
      <c r="R315" s="163"/>
      <c r="S315" s="163"/>
      <c r="T315" s="164"/>
      <c r="AT315" s="165" t="s">
        <v>164</v>
      </c>
      <c r="AU315" s="165" t="s">
        <v>149</v>
      </c>
      <c r="AV315" s="13" t="s">
        <v>79</v>
      </c>
      <c r="AW315" s="13" t="s">
        <v>4</v>
      </c>
      <c r="AX315" s="13" t="s">
        <v>15</v>
      </c>
      <c r="AY315" s="165" t="s">
        <v>135</v>
      </c>
    </row>
    <row r="316" spans="1:65" s="2" customFormat="1" ht="55.5" customHeight="1">
      <c r="A316" s="33"/>
      <c r="B316" s="138"/>
      <c r="C316" s="139" t="s">
        <v>417</v>
      </c>
      <c r="D316" s="139" t="s">
        <v>137</v>
      </c>
      <c r="E316" s="140" t="s">
        <v>418</v>
      </c>
      <c r="F316" s="141" t="s">
        <v>419</v>
      </c>
      <c r="G316" s="142" t="s">
        <v>140</v>
      </c>
      <c r="H316" s="143">
        <v>1273</v>
      </c>
      <c r="I316" s="144"/>
      <c r="J316" s="145">
        <f>ROUND(I316*H316,2)</f>
        <v>0</v>
      </c>
      <c r="K316" s="141" t="s">
        <v>141</v>
      </c>
      <c r="L316" s="34"/>
      <c r="M316" s="146" t="s">
        <v>3</v>
      </c>
      <c r="N316" s="147" t="s">
        <v>42</v>
      </c>
      <c r="O316" s="54"/>
      <c r="P316" s="148">
        <f>O316*H316</f>
        <v>0</v>
      </c>
      <c r="Q316" s="148">
        <v>0.0001</v>
      </c>
      <c r="R316" s="148">
        <f>Q316*H316</f>
        <v>0.1273</v>
      </c>
      <c r="S316" s="148">
        <v>0</v>
      </c>
      <c r="T316" s="149">
        <f>S316*H316</f>
        <v>0</v>
      </c>
      <c r="U316" s="33"/>
      <c r="V316" s="33"/>
      <c r="W316" s="33"/>
      <c r="X316" s="33"/>
      <c r="Y316" s="33"/>
      <c r="Z316" s="33"/>
      <c r="AA316" s="33"/>
      <c r="AB316" s="33"/>
      <c r="AC316" s="33"/>
      <c r="AD316" s="33"/>
      <c r="AE316" s="33"/>
      <c r="AR316" s="150" t="s">
        <v>82</v>
      </c>
      <c r="AT316" s="150" t="s">
        <v>137</v>
      </c>
      <c r="AU316" s="150" t="s">
        <v>149</v>
      </c>
      <c r="AY316" s="18" t="s">
        <v>135</v>
      </c>
      <c r="BE316" s="151">
        <f>IF(N316="základní",J316,0)</f>
        <v>0</v>
      </c>
      <c r="BF316" s="151">
        <f>IF(N316="snížená",J316,0)</f>
        <v>0</v>
      </c>
      <c r="BG316" s="151">
        <f>IF(N316="zákl. přenesená",J316,0)</f>
        <v>0</v>
      </c>
      <c r="BH316" s="151">
        <f>IF(N316="sníž. přenesená",J316,0)</f>
        <v>0</v>
      </c>
      <c r="BI316" s="151">
        <f>IF(N316="nulová",J316,0)</f>
        <v>0</v>
      </c>
      <c r="BJ316" s="18" t="s">
        <v>15</v>
      </c>
      <c r="BK316" s="151">
        <f>ROUND(I316*H316,2)</f>
        <v>0</v>
      </c>
      <c r="BL316" s="18" t="s">
        <v>82</v>
      </c>
      <c r="BM316" s="150" t="s">
        <v>420</v>
      </c>
    </row>
    <row r="317" spans="1:47" s="2" customFormat="1" ht="11.25">
      <c r="A317" s="33"/>
      <c r="B317" s="34"/>
      <c r="C317" s="33"/>
      <c r="D317" s="152" t="s">
        <v>143</v>
      </c>
      <c r="E317" s="33"/>
      <c r="F317" s="153" t="s">
        <v>421</v>
      </c>
      <c r="G317" s="33"/>
      <c r="H317" s="33"/>
      <c r="I317" s="154"/>
      <c r="J317" s="33"/>
      <c r="K317" s="33"/>
      <c r="L317" s="34"/>
      <c r="M317" s="155"/>
      <c r="N317" s="156"/>
      <c r="O317" s="54"/>
      <c r="P317" s="54"/>
      <c r="Q317" s="54"/>
      <c r="R317" s="54"/>
      <c r="S317" s="54"/>
      <c r="T317" s="55"/>
      <c r="U317" s="33"/>
      <c r="V317" s="33"/>
      <c r="W317" s="33"/>
      <c r="X317" s="33"/>
      <c r="Y317" s="33"/>
      <c r="Z317" s="33"/>
      <c r="AA317" s="33"/>
      <c r="AB317" s="33"/>
      <c r="AC317" s="33"/>
      <c r="AD317" s="33"/>
      <c r="AE317" s="33"/>
      <c r="AT317" s="18" t="s">
        <v>143</v>
      </c>
      <c r="AU317" s="18" t="s">
        <v>149</v>
      </c>
    </row>
    <row r="318" spans="1:65" s="2" customFormat="1" ht="24.2" customHeight="1">
      <c r="A318" s="33"/>
      <c r="B318" s="138"/>
      <c r="C318" s="139" t="s">
        <v>422</v>
      </c>
      <c r="D318" s="139" t="s">
        <v>137</v>
      </c>
      <c r="E318" s="140" t="s">
        <v>423</v>
      </c>
      <c r="F318" s="141" t="s">
        <v>424</v>
      </c>
      <c r="G318" s="142" t="s">
        <v>140</v>
      </c>
      <c r="H318" s="143">
        <v>1273</v>
      </c>
      <c r="I318" s="144"/>
      <c r="J318" s="145">
        <f>ROUND(I318*H318,2)</f>
        <v>0</v>
      </c>
      <c r="K318" s="141" t="s">
        <v>141</v>
      </c>
      <c r="L318" s="34"/>
      <c r="M318" s="146" t="s">
        <v>3</v>
      </c>
      <c r="N318" s="147" t="s">
        <v>42</v>
      </c>
      <c r="O318" s="54"/>
      <c r="P318" s="148">
        <f>O318*H318</f>
        <v>0</v>
      </c>
      <c r="Q318" s="148">
        <v>0.0003</v>
      </c>
      <c r="R318" s="148">
        <f>Q318*H318</f>
        <v>0.38189999999999996</v>
      </c>
      <c r="S318" s="148">
        <v>0</v>
      </c>
      <c r="T318" s="149">
        <f>S318*H318</f>
        <v>0</v>
      </c>
      <c r="U318" s="33"/>
      <c r="V318" s="33"/>
      <c r="W318" s="33"/>
      <c r="X318" s="33"/>
      <c r="Y318" s="33"/>
      <c r="Z318" s="33"/>
      <c r="AA318" s="33"/>
      <c r="AB318" s="33"/>
      <c r="AC318" s="33"/>
      <c r="AD318" s="33"/>
      <c r="AE318" s="33"/>
      <c r="AR318" s="150" t="s">
        <v>82</v>
      </c>
      <c r="AT318" s="150" t="s">
        <v>137</v>
      </c>
      <c r="AU318" s="150" t="s">
        <v>149</v>
      </c>
      <c r="AY318" s="18" t="s">
        <v>135</v>
      </c>
      <c r="BE318" s="151">
        <f>IF(N318="základní",J318,0)</f>
        <v>0</v>
      </c>
      <c r="BF318" s="151">
        <f>IF(N318="snížená",J318,0)</f>
        <v>0</v>
      </c>
      <c r="BG318" s="151">
        <f>IF(N318="zákl. přenesená",J318,0)</f>
        <v>0</v>
      </c>
      <c r="BH318" s="151">
        <f>IF(N318="sníž. přenesená",J318,0)</f>
        <v>0</v>
      </c>
      <c r="BI318" s="151">
        <f>IF(N318="nulová",J318,0)</f>
        <v>0</v>
      </c>
      <c r="BJ318" s="18" t="s">
        <v>15</v>
      </c>
      <c r="BK318" s="151">
        <f>ROUND(I318*H318,2)</f>
        <v>0</v>
      </c>
      <c r="BL318" s="18" t="s">
        <v>82</v>
      </c>
      <c r="BM318" s="150" t="s">
        <v>425</v>
      </c>
    </row>
    <row r="319" spans="1:47" s="2" customFormat="1" ht="11.25">
      <c r="A319" s="33"/>
      <c r="B319" s="34"/>
      <c r="C319" s="33"/>
      <c r="D319" s="152" t="s">
        <v>143</v>
      </c>
      <c r="E319" s="33"/>
      <c r="F319" s="153" t="s">
        <v>426</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143</v>
      </c>
      <c r="AU319" s="18" t="s">
        <v>149</v>
      </c>
    </row>
    <row r="320" spans="1:65" s="2" customFormat="1" ht="37.9" customHeight="1">
      <c r="A320" s="33"/>
      <c r="B320" s="138"/>
      <c r="C320" s="139" t="s">
        <v>427</v>
      </c>
      <c r="D320" s="139" t="s">
        <v>137</v>
      </c>
      <c r="E320" s="140" t="s">
        <v>428</v>
      </c>
      <c r="F320" s="141" t="s">
        <v>429</v>
      </c>
      <c r="G320" s="142" t="s">
        <v>140</v>
      </c>
      <c r="H320" s="143">
        <v>1273</v>
      </c>
      <c r="I320" s="144"/>
      <c r="J320" s="145">
        <f>ROUND(I320*H320,2)</f>
        <v>0</v>
      </c>
      <c r="K320" s="141" t="s">
        <v>141</v>
      </c>
      <c r="L320" s="34"/>
      <c r="M320" s="146" t="s">
        <v>3</v>
      </c>
      <c r="N320" s="147" t="s">
        <v>42</v>
      </c>
      <c r="O320" s="54"/>
      <c r="P320" s="148">
        <f>O320*H320</f>
        <v>0</v>
      </c>
      <c r="Q320" s="148">
        <v>0.00285</v>
      </c>
      <c r="R320" s="148">
        <f>Q320*H320</f>
        <v>3.62805</v>
      </c>
      <c r="S320" s="148">
        <v>0</v>
      </c>
      <c r="T320" s="149">
        <f>S320*H320</f>
        <v>0</v>
      </c>
      <c r="U320" s="33"/>
      <c r="V320" s="33"/>
      <c r="W320" s="33"/>
      <c r="X320" s="33"/>
      <c r="Y320" s="33"/>
      <c r="Z320" s="33"/>
      <c r="AA320" s="33"/>
      <c r="AB320" s="33"/>
      <c r="AC320" s="33"/>
      <c r="AD320" s="33"/>
      <c r="AE320" s="33"/>
      <c r="AR320" s="150" t="s">
        <v>82</v>
      </c>
      <c r="AT320" s="150" t="s">
        <v>137</v>
      </c>
      <c r="AU320" s="150" t="s">
        <v>149</v>
      </c>
      <c r="AY320" s="18" t="s">
        <v>135</v>
      </c>
      <c r="BE320" s="151">
        <f>IF(N320="základní",J320,0)</f>
        <v>0</v>
      </c>
      <c r="BF320" s="151">
        <f>IF(N320="snížená",J320,0)</f>
        <v>0</v>
      </c>
      <c r="BG320" s="151">
        <f>IF(N320="zákl. přenesená",J320,0)</f>
        <v>0</v>
      </c>
      <c r="BH320" s="151">
        <f>IF(N320="sníž. přenesená",J320,0)</f>
        <v>0</v>
      </c>
      <c r="BI320" s="151">
        <f>IF(N320="nulová",J320,0)</f>
        <v>0</v>
      </c>
      <c r="BJ320" s="18" t="s">
        <v>15</v>
      </c>
      <c r="BK320" s="151">
        <f>ROUND(I320*H320,2)</f>
        <v>0</v>
      </c>
      <c r="BL320" s="18" t="s">
        <v>82</v>
      </c>
      <c r="BM320" s="150" t="s">
        <v>430</v>
      </c>
    </row>
    <row r="321" spans="1:47" s="2" customFormat="1" ht="11.25">
      <c r="A321" s="33"/>
      <c r="B321" s="34"/>
      <c r="C321" s="33"/>
      <c r="D321" s="152" t="s">
        <v>143</v>
      </c>
      <c r="E321" s="33"/>
      <c r="F321" s="153" t="s">
        <v>431</v>
      </c>
      <c r="G321" s="33"/>
      <c r="H321" s="33"/>
      <c r="I321" s="154"/>
      <c r="J321" s="33"/>
      <c r="K321" s="33"/>
      <c r="L321" s="34"/>
      <c r="M321" s="155"/>
      <c r="N321" s="156"/>
      <c r="O321" s="54"/>
      <c r="P321" s="54"/>
      <c r="Q321" s="54"/>
      <c r="R321" s="54"/>
      <c r="S321" s="54"/>
      <c r="T321" s="55"/>
      <c r="U321" s="33"/>
      <c r="V321" s="33"/>
      <c r="W321" s="33"/>
      <c r="X321" s="33"/>
      <c r="Y321" s="33"/>
      <c r="Z321" s="33"/>
      <c r="AA321" s="33"/>
      <c r="AB321" s="33"/>
      <c r="AC321" s="33"/>
      <c r="AD321" s="33"/>
      <c r="AE321" s="33"/>
      <c r="AT321" s="18" t="s">
        <v>143</v>
      </c>
      <c r="AU321" s="18" t="s">
        <v>149</v>
      </c>
    </row>
    <row r="322" spans="1:65" s="2" customFormat="1" ht="37.9" customHeight="1">
      <c r="A322" s="33"/>
      <c r="B322" s="138"/>
      <c r="C322" s="139" t="s">
        <v>432</v>
      </c>
      <c r="D322" s="139" t="s">
        <v>137</v>
      </c>
      <c r="E322" s="140" t="s">
        <v>433</v>
      </c>
      <c r="F322" s="141" t="s">
        <v>434</v>
      </c>
      <c r="G322" s="142" t="s">
        <v>140</v>
      </c>
      <c r="H322" s="143">
        <v>7756</v>
      </c>
      <c r="I322" s="144"/>
      <c r="J322" s="145">
        <f>ROUND(I322*H322,2)</f>
        <v>0</v>
      </c>
      <c r="K322" s="141" t="s">
        <v>141</v>
      </c>
      <c r="L322" s="34"/>
      <c r="M322" s="146" t="s">
        <v>3</v>
      </c>
      <c r="N322" s="147" t="s">
        <v>42</v>
      </c>
      <c r="O322" s="54"/>
      <c r="P322" s="148">
        <f>O322*H322</f>
        <v>0</v>
      </c>
      <c r="Q322" s="148">
        <v>0.01146</v>
      </c>
      <c r="R322" s="148">
        <f>Q322*H322</f>
        <v>88.88376</v>
      </c>
      <c r="S322" s="148">
        <v>0</v>
      </c>
      <c r="T322" s="149">
        <f>S322*H322</f>
        <v>0</v>
      </c>
      <c r="U322" s="33"/>
      <c r="V322" s="33"/>
      <c r="W322" s="33"/>
      <c r="X322" s="33"/>
      <c r="Y322" s="33"/>
      <c r="Z322" s="33"/>
      <c r="AA322" s="33"/>
      <c r="AB322" s="33"/>
      <c r="AC322" s="33"/>
      <c r="AD322" s="33"/>
      <c r="AE322" s="33"/>
      <c r="AR322" s="150" t="s">
        <v>82</v>
      </c>
      <c r="AT322" s="150" t="s">
        <v>137</v>
      </c>
      <c r="AU322" s="150" t="s">
        <v>149</v>
      </c>
      <c r="AY322" s="18" t="s">
        <v>135</v>
      </c>
      <c r="BE322" s="151">
        <f>IF(N322="základní",J322,0)</f>
        <v>0</v>
      </c>
      <c r="BF322" s="151">
        <f>IF(N322="snížená",J322,0)</f>
        <v>0</v>
      </c>
      <c r="BG322" s="151">
        <f>IF(N322="zákl. přenesená",J322,0)</f>
        <v>0</v>
      </c>
      <c r="BH322" s="151">
        <f>IF(N322="sníž. přenesená",J322,0)</f>
        <v>0</v>
      </c>
      <c r="BI322" s="151">
        <f>IF(N322="nulová",J322,0)</f>
        <v>0</v>
      </c>
      <c r="BJ322" s="18" t="s">
        <v>15</v>
      </c>
      <c r="BK322" s="151">
        <f>ROUND(I322*H322,2)</f>
        <v>0</v>
      </c>
      <c r="BL322" s="18" t="s">
        <v>82</v>
      </c>
      <c r="BM322" s="150" t="s">
        <v>435</v>
      </c>
    </row>
    <row r="323" spans="1:47" s="2" customFormat="1" ht="11.25">
      <c r="A323" s="33"/>
      <c r="B323" s="34"/>
      <c r="C323" s="33"/>
      <c r="D323" s="152" t="s">
        <v>143</v>
      </c>
      <c r="E323" s="33"/>
      <c r="F323" s="153" t="s">
        <v>436</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143</v>
      </c>
      <c r="AU323" s="18" t="s">
        <v>149</v>
      </c>
    </row>
    <row r="324" spans="1:65" s="2" customFormat="1" ht="24.2" customHeight="1">
      <c r="A324" s="33"/>
      <c r="B324" s="138"/>
      <c r="C324" s="139" t="s">
        <v>437</v>
      </c>
      <c r="D324" s="139" t="s">
        <v>137</v>
      </c>
      <c r="E324" s="140" t="s">
        <v>438</v>
      </c>
      <c r="F324" s="141" t="s">
        <v>439</v>
      </c>
      <c r="G324" s="142" t="s">
        <v>140</v>
      </c>
      <c r="H324" s="143">
        <v>7756</v>
      </c>
      <c r="I324" s="144"/>
      <c r="J324" s="145">
        <f>ROUND(I324*H324,2)</f>
        <v>0</v>
      </c>
      <c r="K324" s="141" t="s">
        <v>141</v>
      </c>
      <c r="L324" s="34"/>
      <c r="M324" s="146" t="s">
        <v>3</v>
      </c>
      <c r="N324" s="147" t="s">
        <v>42</v>
      </c>
      <c r="O324" s="54"/>
      <c r="P324" s="148">
        <f>O324*H324</f>
        <v>0</v>
      </c>
      <c r="Q324" s="148">
        <v>0.00026</v>
      </c>
      <c r="R324" s="148">
        <f>Q324*H324</f>
        <v>2.0165599999999997</v>
      </c>
      <c r="S324" s="148">
        <v>0</v>
      </c>
      <c r="T324" s="149">
        <f>S324*H324</f>
        <v>0</v>
      </c>
      <c r="U324" s="33"/>
      <c r="V324" s="33"/>
      <c r="W324" s="33"/>
      <c r="X324" s="33"/>
      <c r="Y324" s="33"/>
      <c r="Z324" s="33"/>
      <c r="AA324" s="33"/>
      <c r="AB324" s="33"/>
      <c r="AC324" s="33"/>
      <c r="AD324" s="33"/>
      <c r="AE324" s="33"/>
      <c r="AR324" s="150" t="s">
        <v>82</v>
      </c>
      <c r="AT324" s="150" t="s">
        <v>137</v>
      </c>
      <c r="AU324" s="150" t="s">
        <v>149</v>
      </c>
      <c r="AY324" s="18" t="s">
        <v>135</v>
      </c>
      <c r="BE324" s="151">
        <f>IF(N324="základní",J324,0)</f>
        <v>0</v>
      </c>
      <c r="BF324" s="151">
        <f>IF(N324="snížená",J324,0)</f>
        <v>0</v>
      </c>
      <c r="BG324" s="151">
        <f>IF(N324="zákl. přenesená",J324,0)</f>
        <v>0</v>
      </c>
      <c r="BH324" s="151">
        <f>IF(N324="sníž. přenesená",J324,0)</f>
        <v>0</v>
      </c>
      <c r="BI324" s="151">
        <f>IF(N324="nulová",J324,0)</f>
        <v>0</v>
      </c>
      <c r="BJ324" s="18" t="s">
        <v>15</v>
      </c>
      <c r="BK324" s="151">
        <f>ROUND(I324*H324,2)</f>
        <v>0</v>
      </c>
      <c r="BL324" s="18" t="s">
        <v>82</v>
      </c>
      <c r="BM324" s="150" t="s">
        <v>440</v>
      </c>
    </row>
    <row r="325" spans="1:47" s="2" customFormat="1" ht="11.25">
      <c r="A325" s="33"/>
      <c r="B325" s="34"/>
      <c r="C325" s="33"/>
      <c r="D325" s="152" t="s">
        <v>143</v>
      </c>
      <c r="E325" s="33"/>
      <c r="F325" s="153" t="s">
        <v>441</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143</v>
      </c>
      <c r="AU325" s="18" t="s">
        <v>149</v>
      </c>
    </row>
    <row r="326" spans="1:65" s="2" customFormat="1" ht="66.75" customHeight="1">
      <c r="A326" s="33"/>
      <c r="B326" s="138"/>
      <c r="C326" s="139" t="s">
        <v>442</v>
      </c>
      <c r="D326" s="139" t="s">
        <v>137</v>
      </c>
      <c r="E326" s="140" t="s">
        <v>443</v>
      </c>
      <c r="F326" s="141" t="s">
        <v>444</v>
      </c>
      <c r="G326" s="142" t="s">
        <v>140</v>
      </c>
      <c r="H326" s="143">
        <v>435</v>
      </c>
      <c r="I326" s="144"/>
      <c r="J326" s="145">
        <f>ROUND(I326*H326,2)</f>
        <v>0</v>
      </c>
      <c r="K326" s="141" t="s">
        <v>141</v>
      </c>
      <c r="L326" s="34"/>
      <c r="M326" s="146" t="s">
        <v>3</v>
      </c>
      <c r="N326" s="147" t="s">
        <v>42</v>
      </c>
      <c r="O326" s="54"/>
      <c r="P326" s="148">
        <f>O326*H326</f>
        <v>0</v>
      </c>
      <c r="Q326" s="148">
        <v>0.00852</v>
      </c>
      <c r="R326" s="148">
        <f>Q326*H326</f>
        <v>3.7062</v>
      </c>
      <c r="S326" s="148">
        <v>0</v>
      </c>
      <c r="T326" s="149">
        <f>S326*H326</f>
        <v>0</v>
      </c>
      <c r="U326" s="33"/>
      <c r="V326" s="33"/>
      <c r="W326" s="33"/>
      <c r="X326" s="33"/>
      <c r="Y326" s="33"/>
      <c r="Z326" s="33"/>
      <c r="AA326" s="33"/>
      <c r="AB326" s="33"/>
      <c r="AC326" s="33"/>
      <c r="AD326" s="33"/>
      <c r="AE326" s="33"/>
      <c r="AR326" s="150" t="s">
        <v>82</v>
      </c>
      <c r="AT326" s="150" t="s">
        <v>137</v>
      </c>
      <c r="AU326" s="150" t="s">
        <v>149</v>
      </c>
      <c r="AY326" s="18" t="s">
        <v>135</v>
      </c>
      <c r="BE326" s="151">
        <f>IF(N326="základní",J326,0)</f>
        <v>0</v>
      </c>
      <c r="BF326" s="151">
        <f>IF(N326="snížená",J326,0)</f>
        <v>0</v>
      </c>
      <c r="BG326" s="151">
        <f>IF(N326="zákl. přenesená",J326,0)</f>
        <v>0</v>
      </c>
      <c r="BH326" s="151">
        <f>IF(N326="sníž. přenesená",J326,0)</f>
        <v>0</v>
      </c>
      <c r="BI326" s="151">
        <f>IF(N326="nulová",J326,0)</f>
        <v>0</v>
      </c>
      <c r="BJ326" s="18" t="s">
        <v>15</v>
      </c>
      <c r="BK326" s="151">
        <f>ROUND(I326*H326,2)</f>
        <v>0</v>
      </c>
      <c r="BL326" s="18" t="s">
        <v>82</v>
      </c>
      <c r="BM326" s="150" t="s">
        <v>445</v>
      </c>
    </row>
    <row r="327" spans="1:47" s="2" customFormat="1" ht="11.25">
      <c r="A327" s="33"/>
      <c r="B327" s="34"/>
      <c r="C327" s="33"/>
      <c r="D327" s="152" t="s">
        <v>143</v>
      </c>
      <c r="E327" s="33"/>
      <c r="F327" s="153" t="s">
        <v>446</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143</v>
      </c>
      <c r="AU327" s="18" t="s">
        <v>149</v>
      </c>
    </row>
    <row r="328" spans="1:65" s="2" customFormat="1" ht="24.2" customHeight="1">
      <c r="A328" s="33"/>
      <c r="B328" s="138"/>
      <c r="C328" s="166" t="s">
        <v>447</v>
      </c>
      <c r="D328" s="166" t="s">
        <v>184</v>
      </c>
      <c r="E328" s="167" t="s">
        <v>448</v>
      </c>
      <c r="F328" s="168" t="s">
        <v>449</v>
      </c>
      <c r="G328" s="169" t="s">
        <v>140</v>
      </c>
      <c r="H328" s="170">
        <v>443.7</v>
      </c>
      <c r="I328" s="171"/>
      <c r="J328" s="172">
        <f>ROUND(I328*H328,2)</f>
        <v>0</v>
      </c>
      <c r="K328" s="168" t="s">
        <v>141</v>
      </c>
      <c r="L328" s="173"/>
      <c r="M328" s="174" t="s">
        <v>3</v>
      </c>
      <c r="N328" s="175" t="s">
        <v>42</v>
      </c>
      <c r="O328" s="54"/>
      <c r="P328" s="148">
        <f>O328*H328</f>
        <v>0</v>
      </c>
      <c r="Q328" s="148">
        <v>0.0036</v>
      </c>
      <c r="R328" s="148">
        <f>Q328*H328</f>
        <v>1.5973199999999999</v>
      </c>
      <c r="S328" s="148">
        <v>0</v>
      </c>
      <c r="T328" s="149">
        <f>S328*H328</f>
        <v>0</v>
      </c>
      <c r="U328" s="33"/>
      <c r="V328" s="33"/>
      <c r="W328" s="33"/>
      <c r="X328" s="33"/>
      <c r="Y328" s="33"/>
      <c r="Z328" s="33"/>
      <c r="AA328" s="33"/>
      <c r="AB328" s="33"/>
      <c r="AC328" s="33"/>
      <c r="AD328" s="33"/>
      <c r="AE328" s="33"/>
      <c r="AR328" s="150" t="s">
        <v>178</v>
      </c>
      <c r="AT328" s="150" t="s">
        <v>184</v>
      </c>
      <c r="AU328" s="150" t="s">
        <v>149</v>
      </c>
      <c r="AY328" s="18" t="s">
        <v>135</v>
      </c>
      <c r="BE328" s="151">
        <f>IF(N328="základní",J328,0)</f>
        <v>0</v>
      </c>
      <c r="BF328" s="151">
        <f>IF(N328="snížená",J328,0)</f>
        <v>0</v>
      </c>
      <c r="BG328" s="151">
        <f>IF(N328="zákl. přenesená",J328,0)</f>
        <v>0</v>
      </c>
      <c r="BH328" s="151">
        <f>IF(N328="sníž. přenesená",J328,0)</f>
        <v>0</v>
      </c>
      <c r="BI328" s="151">
        <f>IF(N328="nulová",J328,0)</f>
        <v>0</v>
      </c>
      <c r="BJ328" s="18" t="s">
        <v>15</v>
      </c>
      <c r="BK328" s="151">
        <f>ROUND(I328*H328,2)</f>
        <v>0</v>
      </c>
      <c r="BL328" s="18" t="s">
        <v>82</v>
      </c>
      <c r="BM328" s="150" t="s">
        <v>450</v>
      </c>
    </row>
    <row r="329" spans="2:51" s="13" customFormat="1" ht="11.25">
      <c r="B329" s="157"/>
      <c r="D329" s="158" t="s">
        <v>164</v>
      </c>
      <c r="F329" s="159" t="s">
        <v>451</v>
      </c>
      <c r="H329" s="160">
        <v>443.7</v>
      </c>
      <c r="I329" s="161"/>
      <c r="L329" s="157"/>
      <c r="M329" s="162"/>
      <c r="N329" s="163"/>
      <c r="O329" s="163"/>
      <c r="P329" s="163"/>
      <c r="Q329" s="163"/>
      <c r="R329" s="163"/>
      <c r="S329" s="163"/>
      <c r="T329" s="164"/>
      <c r="AT329" s="165" t="s">
        <v>164</v>
      </c>
      <c r="AU329" s="165" t="s">
        <v>149</v>
      </c>
      <c r="AV329" s="13" t="s">
        <v>79</v>
      </c>
      <c r="AW329" s="13" t="s">
        <v>4</v>
      </c>
      <c r="AX329" s="13" t="s">
        <v>15</v>
      </c>
      <c r="AY329" s="165" t="s">
        <v>135</v>
      </c>
    </row>
    <row r="330" spans="1:65" s="2" customFormat="1" ht="55.5" customHeight="1">
      <c r="A330" s="33"/>
      <c r="B330" s="138"/>
      <c r="C330" s="139" t="s">
        <v>452</v>
      </c>
      <c r="D330" s="139" t="s">
        <v>137</v>
      </c>
      <c r="E330" s="140" t="s">
        <v>453</v>
      </c>
      <c r="F330" s="141" t="s">
        <v>454</v>
      </c>
      <c r="G330" s="142" t="s">
        <v>140</v>
      </c>
      <c r="H330" s="143">
        <v>435</v>
      </c>
      <c r="I330" s="144"/>
      <c r="J330" s="145">
        <f>ROUND(I330*H330,2)</f>
        <v>0</v>
      </c>
      <c r="K330" s="141" t="s">
        <v>141</v>
      </c>
      <c r="L330" s="34"/>
      <c r="M330" s="146" t="s">
        <v>3</v>
      </c>
      <c r="N330" s="147" t="s">
        <v>42</v>
      </c>
      <c r="O330" s="54"/>
      <c r="P330" s="148">
        <f>O330*H330</f>
        <v>0</v>
      </c>
      <c r="Q330" s="148">
        <v>8E-05</v>
      </c>
      <c r="R330" s="148">
        <f>Q330*H330</f>
        <v>0.034800000000000005</v>
      </c>
      <c r="S330" s="148">
        <v>0</v>
      </c>
      <c r="T330" s="149">
        <f>S330*H330</f>
        <v>0</v>
      </c>
      <c r="U330" s="33"/>
      <c r="V330" s="33"/>
      <c r="W330" s="33"/>
      <c r="X330" s="33"/>
      <c r="Y330" s="33"/>
      <c r="Z330" s="33"/>
      <c r="AA330" s="33"/>
      <c r="AB330" s="33"/>
      <c r="AC330" s="33"/>
      <c r="AD330" s="33"/>
      <c r="AE330" s="33"/>
      <c r="AR330" s="150" t="s">
        <v>82</v>
      </c>
      <c r="AT330" s="150" t="s">
        <v>137</v>
      </c>
      <c r="AU330" s="150" t="s">
        <v>149</v>
      </c>
      <c r="AY330" s="18" t="s">
        <v>135</v>
      </c>
      <c r="BE330" s="151">
        <f>IF(N330="základní",J330,0)</f>
        <v>0</v>
      </c>
      <c r="BF330" s="151">
        <f>IF(N330="snížená",J330,0)</f>
        <v>0</v>
      </c>
      <c r="BG330" s="151">
        <f>IF(N330="zákl. přenesená",J330,0)</f>
        <v>0</v>
      </c>
      <c r="BH330" s="151">
        <f>IF(N330="sníž. přenesená",J330,0)</f>
        <v>0</v>
      </c>
      <c r="BI330" s="151">
        <f>IF(N330="nulová",J330,0)</f>
        <v>0</v>
      </c>
      <c r="BJ330" s="18" t="s">
        <v>15</v>
      </c>
      <c r="BK330" s="151">
        <f>ROUND(I330*H330,2)</f>
        <v>0</v>
      </c>
      <c r="BL330" s="18" t="s">
        <v>82</v>
      </c>
      <c r="BM330" s="150" t="s">
        <v>455</v>
      </c>
    </row>
    <row r="331" spans="1:47" s="2" customFormat="1" ht="11.25">
      <c r="A331" s="33"/>
      <c r="B331" s="34"/>
      <c r="C331" s="33"/>
      <c r="D331" s="152" t="s">
        <v>143</v>
      </c>
      <c r="E331" s="33"/>
      <c r="F331" s="153" t="s">
        <v>456</v>
      </c>
      <c r="G331" s="33"/>
      <c r="H331" s="33"/>
      <c r="I331" s="154"/>
      <c r="J331" s="33"/>
      <c r="K331" s="33"/>
      <c r="L331" s="34"/>
      <c r="M331" s="155"/>
      <c r="N331" s="156"/>
      <c r="O331" s="54"/>
      <c r="P331" s="54"/>
      <c r="Q331" s="54"/>
      <c r="R331" s="54"/>
      <c r="S331" s="54"/>
      <c r="T331" s="55"/>
      <c r="U331" s="33"/>
      <c r="V331" s="33"/>
      <c r="W331" s="33"/>
      <c r="X331" s="33"/>
      <c r="Y331" s="33"/>
      <c r="Z331" s="33"/>
      <c r="AA331" s="33"/>
      <c r="AB331" s="33"/>
      <c r="AC331" s="33"/>
      <c r="AD331" s="33"/>
      <c r="AE331" s="33"/>
      <c r="AT331" s="18" t="s">
        <v>143</v>
      </c>
      <c r="AU331" s="18" t="s">
        <v>149</v>
      </c>
    </row>
    <row r="332" spans="1:65" s="2" customFormat="1" ht="78" customHeight="1">
      <c r="A332" s="33"/>
      <c r="B332" s="138"/>
      <c r="C332" s="139" t="s">
        <v>457</v>
      </c>
      <c r="D332" s="139" t="s">
        <v>137</v>
      </c>
      <c r="E332" s="140" t="s">
        <v>458</v>
      </c>
      <c r="F332" s="141" t="s">
        <v>459</v>
      </c>
      <c r="G332" s="142" t="s">
        <v>140</v>
      </c>
      <c r="H332" s="143">
        <v>1949</v>
      </c>
      <c r="I332" s="144"/>
      <c r="J332" s="145">
        <f>ROUND(I332*H332,2)</f>
        <v>0</v>
      </c>
      <c r="K332" s="141" t="s">
        <v>141</v>
      </c>
      <c r="L332" s="34"/>
      <c r="M332" s="146" t="s">
        <v>3</v>
      </c>
      <c r="N332" s="147" t="s">
        <v>42</v>
      </c>
      <c r="O332" s="54"/>
      <c r="P332" s="148">
        <f>O332*H332</f>
        <v>0</v>
      </c>
      <c r="Q332" s="148">
        <v>0.01135</v>
      </c>
      <c r="R332" s="148">
        <f>Q332*H332</f>
        <v>22.12115</v>
      </c>
      <c r="S332" s="148">
        <v>0</v>
      </c>
      <c r="T332" s="149">
        <f>S332*H332</f>
        <v>0</v>
      </c>
      <c r="U332" s="33"/>
      <c r="V332" s="33"/>
      <c r="W332" s="33"/>
      <c r="X332" s="33"/>
      <c r="Y332" s="33"/>
      <c r="Z332" s="33"/>
      <c r="AA332" s="33"/>
      <c r="AB332" s="33"/>
      <c r="AC332" s="33"/>
      <c r="AD332" s="33"/>
      <c r="AE332" s="33"/>
      <c r="AR332" s="150" t="s">
        <v>82</v>
      </c>
      <c r="AT332" s="150" t="s">
        <v>137</v>
      </c>
      <c r="AU332" s="150" t="s">
        <v>149</v>
      </c>
      <c r="AY332" s="18" t="s">
        <v>135</v>
      </c>
      <c r="BE332" s="151">
        <f>IF(N332="základní",J332,0)</f>
        <v>0</v>
      </c>
      <c r="BF332" s="151">
        <f>IF(N332="snížená",J332,0)</f>
        <v>0</v>
      </c>
      <c r="BG332" s="151">
        <f>IF(N332="zákl. přenesená",J332,0)</f>
        <v>0</v>
      </c>
      <c r="BH332" s="151">
        <f>IF(N332="sníž. přenesená",J332,0)</f>
        <v>0</v>
      </c>
      <c r="BI332" s="151">
        <f>IF(N332="nulová",J332,0)</f>
        <v>0</v>
      </c>
      <c r="BJ332" s="18" t="s">
        <v>15</v>
      </c>
      <c r="BK332" s="151">
        <f>ROUND(I332*H332,2)</f>
        <v>0</v>
      </c>
      <c r="BL332" s="18" t="s">
        <v>82</v>
      </c>
      <c r="BM332" s="150" t="s">
        <v>460</v>
      </c>
    </row>
    <row r="333" spans="1:47" s="2" customFormat="1" ht="11.25">
      <c r="A333" s="33"/>
      <c r="B333" s="34"/>
      <c r="C333" s="33"/>
      <c r="D333" s="152" t="s">
        <v>143</v>
      </c>
      <c r="E333" s="33"/>
      <c r="F333" s="153" t="s">
        <v>461</v>
      </c>
      <c r="G333" s="33"/>
      <c r="H333" s="33"/>
      <c r="I333" s="154"/>
      <c r="J333" s="33"/>
      <c r="K333" s="33"/>
      <c r="L333" s="34"/>
      <c r="M333" s="155"/>
      <c r="N333" s="156"/>
      <c r="O333" s="54"/>
      <c r="P333" s="54"/>
      <c r="Q333" s="54"/>
      <c r="R333" s="54"/>
      <c r="S333" s="54"/>
      <c r="T333" s="55"/>
      <c r="U333" s="33"/>
      <c r="V333" s="33"/>
      <c r="W333" s="33"/>
      <c r="X333" s="33"/>
      <c r="Y333" s="33"/>
      <c r="Z333" s="33"/>
      <c r="AA333" s="33"/>
      <c r="AB333" s="33"/>
      <c r="AC333" s="33"/>
      <c r="AD333" s="33"/>
      <c r="AE333" s="33"/>
      <c r="AT333" s="18" t="s">
        <v>143</v>
      </c>
      <c r="AU333" s="18" t="s">
        <v>149</v>
      </c>
    </row>
    <row r="334" spans="1:65" s="2" customFormat="1" ht="24.2" customHeight="1">
      <c r="A334" s="33"/>
      <c r="B334" s="138"/>
      <c r="C334" s="166" t="s">
        <v>462</v>
      </c>
      <c r="D334" s="166" t="s">
        <v>184</v>
      </c>
      <c r="E334" s="167" t="s">
        <v>413</v>
      </c>
      <c r="F334" s="168" t="s">
        <v>414</v>
      </c>
      <c r="G334" s="169" t="s">
        <v>140</v>
      </c>
      <c r="H334" s="170">
        <v>1987.98</v>
      </c>
      <c r="I334" s="171"/>
      <c r="J334" s="172">
        <f>ROUND(I334*H334,2)</f>
        <v>0</v>
      </c>
      <c r="K334" s="168" t="s">
        <v>141</v>
      </c>
      <c r="L334" s="173"/>
      <c r="M334" s="174" t="s">
        <v>3</v>
      </c>
      <c r="N334" s="175" t="s">
        <v>42</v>
      </c>
      <c r="O334" s="54"/>
      <c r="P334" s="148">
        <f>O334*H334</f>
        <v>0</v>
      </c>
      <c r="Q334" s="148">
        <v>0.006</v>
      </c>
      <c r="R334" s="148">
        <f>Q334*H334</f>
        <v>11.92788</v>
      </c>
      <c r="S334" s="148">
        <v>0</v>
      </c>
      <c r="T334" s="149">
        <f>S334*H334</f>
        <v>0</v>
      </c>
      <c r="U334" s="33"/>
      <c r="V334" s="33"/>
      <c r="W334" s="33"/>
      <c r="X334" s="33"/>
      <c r="Y334" s="33"/>
      <c r="Z334" s="33"/>
      <c r="AA334" s="33"/>
      <c r="AB334" s="33"/>
      <c r="AC334" s="33"/>
      <c r="AD334" s="33"/>
      <c r="AE334" s="33"/>
      <c r="AR334" s="150" t="s">
        <v>178</v>
      </c>
      <c r="AT334" s="150" t="s">
        <v>184</v>
      </c>
      <c r="AU334" s="150" t="s">
        <v>149</v>
      </c>
      <c r="AY334" s="18" t="s">
        <v>135</v>
      </c>
      <c r="BE334" s="151">
        <f>IF(N334="základní",J334,0)</f>
        <v>0</v>
      </c>
      <c r="BF334" s="151">
        <f>IF(N334="snížená",J334,0)</f>
        <v>0</v>
      </c>
      <c r="BG334" s="151">
        <f>IF(N334="zákl. přenesená",J334,0)</f>
        <v>0</v>
      </c>
      <c r="BH334" s="151">
        <f>IF(N334="sníž. přenesená",J334,0)</f>
        <v>0</v>
      </c>
      <c r="BI334" s="151">
        <f>IF(N334="nulová",J334,0)</f>
        <v>0</v>
      </c>
      <c r="BJ334" s="18" t="s">
        <v>15</v>
      </c>
      <c r="BK334" s="151">
        <f>ROUND(I334*H334,2)</f>
        <v>0</v>
      </c>
      <c r="BL334" s="18" t="s">
        <v>82</v>
      </c>
      <c r="BM334" s="150" t="s">
        <v>463</v>
      </c>
    </row>
    <row r="335" spans="2:51" s="13" customFormat="1" ht="11.25">
      <c r="B335" s="157"/>
      <c r="D335" s="158" t="s">
        <v>164</v>
      </c>
      <c r="F335" s="159" t="s">
        <v>464</v>
      </c>
      <c r="H335" s="160">
        <v>1987.98</v>
      </c>
      <c r="I335" s="161"/>
      <c r="L335" s="157"/>
      <c r="M335" s="162"/>
      <c r="N335" s="163"/>
      <c r="O335" s="163"/>
      <c r="P335" s="163"/>
      <c r="Q335" s="163"/>
      <c r="R335" s="163"/>
      <c r="S335" s="163"/>
      <c r="T335" s="164"/>
      <c r="AT335" s="165" t="s">
        <v>164</v>
      </c>
      <c r="AU335" s="165" t="s">
        <v>149</v>
      </c>
      <c r="AV335" s="13" t="s">
        <v>79</v>
      </c>
      <c r="AW335" s="13" t="s">
        <v>4</v>
      </c>
      <c r="AX335" s="13" t="s">
        <v>15</v>
      </c>
      <c r="AY335" s="165" t="s">
        <v>135</v>
      </c>
    </row>
    <row r="336" spans="1:65" s="2" customFormat="1" ht="78" customHeight="1">
      <c r="A336" s="33"/>
      <c r="B336" s="138"/>
      <c r="C336" s="139" t="s">
        <v>465</v>
      </c>
      <c r="D336" s="139" t="s">
        <v>137</v>
      </c>
      <c r="E336" s="140" t="s">
        <v>466</v>
      </c>
      <c r="F336" s="141" t="s">
        <v>467</v>
      </c>
      <c r="G336" s="142" t="s">
        <v>140</v>
      </c>
      <c r="H336" s="143">
        <v>6556</v>
      </c>
      <c r="I336" s="144"/>
      <c r="J336" s="145">
        <f>ROUND(I336*H336,2)</f>
        <v>0</v>
      </c>
      <c r="K336" s="141" t="s">
        <v>141</v>
      </c>
      <c r="L336" s="34"/>
      <c r="M336" s="146" t="s">
        <v>3</v>
      </c>
      <c r="N336" s="147" t="s">
        <v>42</v>
      </c>
      <c r="O336" s="54"/>
      <c r="P336" s="148">
        <f>O336*H336</f>
        <v>0</v>
      </c>
      <c r="Q336" s="148">
        <v>0.01168</v>
      </c>
      <c r="R336" s="148">
        <f>Q336*H336</f>
        <v>76.57408</v>
      </c>
      <c r="S336" s="148">
        <v>0</v>
      </c>
      <c r="T336" s="149">
        <f>S336*H336</f>
        <v>0</v>
      </c>
      <c r="U336" s="33"/>
      <c r="V336" s="33"/>
      <c r="W336" s="33"/>
      <c r="X336" s="33"/>
      <c r="Y336" s="33"/>
      <c r="Z336" s="33"/>
      <c r="AA336" s="33"/>
      <c r="AB336" s="33"/>
      <c r="AC336" s="33"/>
      <c r="AD336" s="33"/>
      <c r="AE336" s="33"/>
      <c r="AR336" s="150" t="s">
        <v>82</v>
      </c>
      <c r="AT336" s="150" t="s">
        <v>137</v>
      </c>
      <c r="AU336" s="150" t="s">
        <v>149</v>
      </c>
      <c r="AY336" s="18" t="s">
        <v>135</v>
      </c>
      <c r="BE336" s="151">
        <f>IF(N336="základní",J336,0)</f>
        <v>0</v>
      </c>
      <c r="BF336" s="151">
        <f>IF(N336="snížená",J336,0)</f>
        <v>0</v>
      </c>
      <c r="BG336" s="151">
        <f>IF(N336="zákl. přenesená",J336,0)</f>
        <v>0</v>
      </c>
      <c r="BH336" s="151">
        <f>IF(N336="sníž. přenesená",J336,0)</f>
        <v>0</v>
      </c>
      <c r="BI336" s="151">
        <f>IF(N336="nulová",J336,0)</f>
        <v>0</v>
      </c>
      <c r="BJ336" s="18" t="s">
        <v>15</v>
      </c>
      <c r="BK336" s="151">
        <f>ROUND(I336*H336,2)</f>
        <v>0</v>
      </c>
      <c r="BL336" s="18" t="s">
        <v>82</v>
      </c>
      <c r="BM336" s="150" t="s">
        <v>468</v>
      </c>
    </row>
    <row r="337" spans="1:47" s="2" customFormat="1" ht="11.25">
      <c r="A337" s="33"/>
      <c r="B337" s="34"/>
      <c r="C337" s="33"/>
      <c r="D337" s="152" t="s">
        <v>143</v>
      </c>
      <c r="E337" s="33"/>
      <c r="F337" s="153" t="s">
        <v>469</v>
      </c>
      <c r="G337" s="33"/>
      <c r="H337" s="33"/>
      <c r="I337" s="154"/>
      <c r="J337" s="33"/>
      <c r="K337" s="33"/>
      <c r="L337" s="34"/>
      <c r="M337" s="155"/>
      <c r="N337" s="156"/>
      <c r="O337" s="54"/>
      <c r="P337" s="54"/>
      <c r="Q337" s="54"/>
      <c r="R337" s="54"/>
      <c r="S337" s="54"/>
      <c r="T337" s="55"/>
      <c r="U337" s="33"/>
      <c r="V337" s="33"/>
      <c r="W337" s="33"/>
      <c r="X337" s="33"/>
      <c r="Y337" s="33"/>
      <c r="Z337" s="33"/>
      <c r="AA337" s="33"/>
      <c r="AB337" s="33"/>
      <c r="AC337" s="33"/>
      <c r="AD337" s="33"/>
      <c r="AE337" s="33"/>
      <c r="AT337" s="18" t="s">
        <v>143</v>
      </c>
      <c r="AU337" s="18" t="s">
        <v>149</v>
      </c>
    </row>
    <row r="338" spans="1:65" s="2" customFormat="1" ht="24.2" customHeight="1">
      <c r="A338" s="33"/>
      <c r="B338" s="138"/>
      <c r="C338" s="166" t="s">
        <v>470</v>
      </c>
      <c r="D338" s="166" t="s">
        <v>184</v>
      </c>
      <c r="E338" s="167" t="s">
        <v>471</v>
      </c>
      <c r="F338" s="168" t="s">
        <v>472</v>
      </c>
      <c r="G338" s="169" t="s">
        <v>140</v>
      </c>
      <c r="H338" s="170">
        <v>6883.8</v>
      </c>
      <c r="I338" s="171"/>
      <c r="J338" s="172">
        <f>ROUND(I338*H338,2)</f>
        <v>0</v>
      </c>
      <c r="K338" s="168" t="s">
        <v>141</v>
      </c>
      <c r="L338" s="173"/>
      <c r="M338" s="174" t="s">
        <v>3</v>
      </c>
      <c r="N338" s="175" t="s">
        <v>42</v>
      </c>
      <c r="O338" s="54"/>
      <c r="P338" s="148">
        <f>O338*H338</f>
        <v>0</v>
      </c>
      <c r="Q338" s="148">
        <v>0.028</v>
      </c>
      <c r="R338" s="148">
        <f>Q338*H338</f>
        <v>192.74640000000002</v>
      </c>
      <c r="S338" s="148">
        <v>0</v>
      </c>
      <c r="T338" s="149">
        <f>S338*H338</f>
        <v>0</v>
      </c>
      <c r="U338" s="33"/>
      <c r="V338" s="33"/>
      <c r="W338" s="33"/>
      <c r="X338" s="33"/>
      <c r="Y338" s="33"/>
      <c r="Z338" s="33"/>
      <c r="AA338" s="33"/>
      <c r="AB338" s="33"/>
      <c r="AC338" s="33"/>
      <c r="AD338" s="33"/>
      <c r="AE338" s="33"/>
      <c r="AR338" s="150" t="s">
        <v>178</v>
      </c>
      <c r="AT338" s="150" t="s">
        <v>184</v>
      </c>
      <c r="AU338" s="150" t="s">
        <v>149</v>
      </c>
      <c r="AY338" s="18" t="s">
        <v>135</v>
      </c>
      <c r="BE338" s="151">
        <f>IF(N338="základní",J338,0)</f>
        <v>0</v>
      </c>
      <c r="BF338" s="151">
        <f>IF(N338="snížená",J338,0)</f>
        <v>0</v>
      </c>
      <c r="BG338" s="151">
        <f>IF(N338="zákl. přenesená",J338,0)</f>
        <v>0</v>
      </c>
      <c r="BH338" s="151">
        <f>IF(N338="sníž. přenesená",J338,0)</f>
        <v>0</v>
      </c>
      <c r="BI338" s="151">
        <f>IF(N338="nulová",J338,0)</f>
        <v>0</v>
      </c>
      <c r="BJ338" s="18" t="s">
        <v>15</v>
      </c>
      <c r="BK338" s="151">
        <f>ROUND(I338*H338,2)</f>
        <v>0</v>
      </c>
      <c r="BL338" s="18" t="s">
        <v>82</v>
      </c>
      <c r="BM338" s="150" t="s">
        <v>473</v>
      </c>
    </row>
    <row r="339" spans="2:51" s="13" customFormat="1" ht="11.25">
      <c r="B339" s="157"/>
      <c r="D339" s="158" t="s">
        <v>164</v>
      </c>
      <c r="F339" s="159" t="s">
        <v>474</v>
      </c>
      <c r="H339" s="160">
        <v>6883.8</v>
      </c>
      <c r="I339" s="161"/>
      <c r="L339" s="157"/>
      <c r="M339" s="162"/>
      <c r="N339" s="163"/>
      <c r="O339" s="163"/>
      <c r="P339" s="163"/>
      <c r="Q339" s="163"/>
      <c r="R339" s="163"/>
      <c r="S339" s="163"/>
      <c r="T339" s="164"/>
      <c r="AT339" s="165" t="s">
        <v>164</v>
      </c>
      <c r="AU339" s="165" t="s">
        <v>149</v>
      </c>
      <c r="AV339" s="13" t="s">
        <v>79</v>
      </c>
      <c r="AW339" s="13" t="s">
        <v>4</v>
      </c>
      <c r="AX339" s="13" t="s">
        <v>15</v>
      </c>
      <c r="AY339" s="165" t="s">
        <v>135</v>
      </c>
    </row>
    <row r="340" spans="1:65" s="2" customFormat="1" ht="55.5" customHeight="1">
      <c r="A340" s="33"/>
      <c r="B340" s="138"/>
      <c r="C340" s="139" t="s">
        <v>475</v>
      </c>
      <c r="D340" s="139" t="s">
        <v>137</v>
      </c>
      <c r="E340" s="140" t="s">
        <v>476</v>
      </c>
      <c r="F340" s="141" t="s">
        <v>477</v>
      </c>
      <c r="G340" s="142" t="s">
        <v>140</v>
      </c>
      <c r="H340" s="143">
        <v>8505</v>
      </c>
      <c r="I340" s="144"/>
      <c r="J340" s="145">
        <f>ROUND(I340*H340,2)</f>
        <v>0</v>
      </c>
      <c r="K340" s="141" t="s">
        <v>141</v>
      </c>
      <c r="L340" s="34"/>
      <c r="M340" s="146" t="s">
        <v>3</v>
      </c>
      <c r="N340" s="147" t="s">
        <v>42</v>
      </c>
      <c r="O340" s="54"/>
      <c r="P340" s="148">
        <f>O340*H340</f>
        <v>0</v>
      </c>
      <c r="Q340" s="148">
        <v>8E-05</v>
      </c>
      <c r="R340" s="148">
        <f>Q340*H340</f>
        <v>0.6804</v>
      </c>
      <c r="S340" s="148">
        <v>0</v>
      </c>
      <c r="T340" s="149">
        <f>S340*H340</f>
        <v>0</v>
      </c>
      <c r="U340" s="33"/>
      <c r="V340" s="33"/>
      <c r="W340" s="33"/>
      <c r="X340" s="33"/>
      <c r="Y340" s="33"/>
      <c r="Z340" s="33"/>
      <c r="AA340" s="33"/>
      <c r="AB340" s="33"/>
      <c r="AC340" s="33"/>
      <c r="AD340" s="33"/>
      <c r="AE340" s="33"/>
      <c r="AR340" s="150" t="s">
        <v>82</v>
      </c>
      <c r="AT340" s="150" t="s">
        <v>137</v>
      </c>
      <c r="AU340" s="150" t="s">
        <v>149</v>
      </c>
      <c r="AY340" s="18" t="s">
        <v>135</v>
      </c>
      <c r="BE340" s="151">
        <f>IF(N340="základní",J340,0)</f>
        <v>0</v>
      </c>
      <c r="BF340" s="151">
        <f>IF(N340="snížená",J340,0)</f>
        <v>0</v>
      </c>
      <c r="BG340" s="151">
        <f>IF(N340="zákl. přenesená",J340,0)</f>
        <v>0</v>
      </c>
      <c r="BH340" s="151">
        <f>IF(N340="sníž. přenesená",J340,0)</f>
        <v>0</v>
      </c>
      <c r="BI340" s="151">
        <f>IF(N340="nulová",J340,0)</f>
        <v>0</v>
      </c>
      <c r="BJ340" s="18" t="s">
        <v>15</v>
      </c>
      <c r="BK340" s="151">
        <f>ROUND(I340*H340,2)</f>
        <v>0</v>
      </c>
      <c r="BL340" s="18" t="s">
        <v>82</v>
      </c>
      <c r="BM340" s="150" t="s">
        <v>478</v>
      </c>
    </row>
    <row r="341" spans="1:47" s="2" customFormat="1" ht="11.25">
      <c r="A341" s="33"/>
      <c r="B341" s="34"/>
      <c r="C341" s="33"/>
      <c r="D341" s="152" t="s">
        <v>143</v>
      </c>
      <c r="E341" s="33"/>
      <c r="F341" s="153" t="s">
        <v>479</v>
      </c>
      <c r="G341" s="33"/>
      <c r="H341" s="33"/>
      <c r="I341" s="154"/>
      <c r="J341" s="33"/>
      <c r="K341" s="33"/>
      <c r="L341" s="34"/>
      <c r="M341" s="155"/>
      <c r="N341" s="156"/>
      <c r="O341" s="54"/>
      <c r="P341" s="54"/>
      <c r="Q341" s="54"/>
      <c r="R341" s="54"/>
      <c r="S341" s="54"/>
      <c r="T341" s="55"/>
      <c r="U341" s="33"/>
      <c r="V341" s="33"/>
      <c r="W341" s="33"/>
      <c r="X341" s="33"/>
      <c r="Y341" s="33"/>
      <c r="Z341" s="33"/>
      <c r="AA341" s="33"/>
      <c r="AB341" s="33"/>
      <c r="AC341" s="33"/>
      <c r="AD341" s="33"/>
      <c r="AE341" s="33"/>
      <c r="AT341" s="18" t="s">
        <v>143</v>
      </c>
      <c r="AU341" s="18" t="s">
        <v>149</v>
      </c>
    </row>
    <row r="342" spans="2:51" s="13" customFormat="1" ht="11.25">
      <c r="B342" s="157"/>
      <c r="D342" s="158" t="s">
        <v>164</v>
      </c>
      <c r="E342" s="165" t="s">
        <v>3</v>
      </c>
      <c r="F342" s="159" t="s">
        <v>480</v>
      </c>
      <c r="H342" s="160">
        <v>8505</v>
      </c>
      <c r="I342" s="161"/>
      <c r="L342" s="157"/>
      <c r="M342" s="162"/>
      <c r="N342" s="163"/>
      <c r="O342" s="163"/>
      <c r="P342" s="163"/>
      <c r="Q342" s="163"/>
      <c r="R342" s="163"/>
      <c r="S342" s="163"/>
      <c r="T342" s="164"/>
      <c r="AT342" s="165" t="s">
        <v>164</v>
      </c>
      <c r="AU342" s="165" t="s">
        <v>149</v>
      </c>
      <c r="AV342" s="13" t="s">
        <v>79</v>
      </c>
      <c r="AW342" s="13" t="s">
        <v>33</v>
      </c>
      <c r="AX342" s="13" t="s">
        <v>15</v>
      </c>
      <c r="AY342" s="165" t="s">
        <v>135</v>
      </c>
    </row>
    <row r="343" spans="1:65" s="2" customFormat="1" ht="44.25" customHeight="1">
      <c r="A343" s="33"/>
      <c r="B343" s="138"/>
      <c r="C343" s="139" t="s">
        <v>481</v>
      </c>
      <c r="D343" s="139" t="s">
        <v>137</v>
      </c>
      <c r="E343" s="140" t="s">
        <v>482</v>
      </c>
      <c r="F343" s="141" t="s">
        <v>483</v>
      </c>
      <c r="G343" s="142" t="s">
        <v>239</v>
      </c>
      <c r="H343" s="143">
        <v>463.8</v>
      </c>
      <c r="I343" s="144"/>
      <c r="J343" s="145">
        <f>ROUND(I343*H343,2)</f>
        <v>0</v>
      </c>
      <c r="K343" s="141" t="s">
        <v>141</v>
      </c>
      <c r="L343" s="34"/>
      <c r="M343" s="146" t="s">
        <v>3</v>
      </c>
      <c r="N343" s="147" t="s">
        <v>42</v>
      </c>
      <c r="O343" s="54"/>
      <c r="P343" s="148">
        <f>O343*H343</f>
        <v>0</v>
      </c>
      <c r="Q343" s="148">
        <v>0.00176</v>
      </c>
      <c r="R343" s="148">
        <f>Q343*H343</f>
        <v>0.816288</v>
      </c>
      <c r="S343" s="148">
        <v>0</v>
      </c>
      <c r="T343" s="149">
        <f>S343*H343</f>
        <v>0</v>
      </c>
      <c r="U343" s="33"/>
      <c r="V343" s="33"/>
      <c r="W343" s="33"/>
      <c r="X343" s="33"/>
      <c r="Y343" s="33"/>
      <c r="Z343" s="33"/>
      <c r="AA343" s="33"/>
      <c r="AB343" s="33"/>
      <c r="AC343" s="33"/>
      <c r="AD343" s="33"/>
      <c r="AE343" s="33"/>
      <c r="AR343" s="150" t="s">
        <v>82</v>
      </c>
      <c r="AT343" s="150" t="s">
        <v>137</v>
      </c>
      <c r="AU343" s="150" t="s">
        <v>149</v>
      </c>
      <c r="AY343" s="18" t="s">
        <v>135</v>
      </c>
      <c r="BE343" s="151">
        <f>IF(N343="základní",J343,0)</f>
        <v>0</v>
      </c>
      <c r="BF343" s="151">
        <f>IF(N343="snížená",J343,0)</f>
        <v>0</v>
      </c>
      <c r="BG343" s="151">
        <f>IF(N343="zákl. přenesená",J343,0)</f>
        <v>0</v>
      </c>
      <c r="BH343" s="151">
        <f>IF(N343="sníž. přenesená",J343,0)</f>
        <v>0</v>
      </c>
      <c r="BI343" s="151">
        <f>IF(N343="nulová",J343,0)</f>
        <v>0</v>
      </c>
      <c r="BJ343" s="18" t="s">
        <v>15</v>
      </c>
      <c r="BK343" s="151">
        <f>ROUND(I343*H343,2)</f>
        <v>0</v>
      </c>
      <c r="BL343" s="18" t="s">
        <v>82</v>
      </c>
      <c r="BM343" s="150" t="s">
        <v>484</v>
      </c>
    </row>
    <row r="344" spans="1:47" s="2" customFormat="1" ht="11.25">
      <c r="A344" s="33"/>
      <c r="B344" s="34"/>
      <c r="C344" s="33"/>
      <c r="D344" s="152" t="s">
        <v>143</v>
      </c>
      <c r="E344" s="33"/>
      <c r="F344" s="153" t="s">
        <v>485</v>
      </c>
      <c r="G344" s="33"/>
      <c r="H344" s="33"/>
      <c r="I344" s="154"/>
      <c r="J344" s="33"/>
      <c r="K344" s="33"/>
      <c r="L344" s="34"/>
      <c r="M344" s="155"/>
      <c r="N344" s="156"/>
      <c r="O344" s="54"/>
      <c r="P344" s="54"/>
      <c r="Q344" s="54"/>
      <c r="R344" s="54"/>
      <c r="S344" s="54"/>
      <c r="T344" s="55"/>
      <c r="U344" s="33"/>
      <c r="V344" s="33"/>
      <c r="W344" s="33"/>
      <c r="X344" s="33"/>
      <c r="Y344" s="33"/>
      <c r="Z344" s="33"/>
      <c r="AA344" s="33"/>
      <c r="AB344" s="33"/>
      <c r="AC344" s="33"/>
      <c r="AD344" s="33"/>
      <c r="AE344" s="33"/>
      <c r="AT344" s="18" t="s">
        <v>143</v>
      </c>
      <c r="AU344" s="18" t="s">
        <v>149</v>
      </c>
    </row>
    <row r="345" spans="1:65" s="2" customFormat="1" ht="24.2" customHeight="1">
      <c r="A345" s="33"/>
      <c r="B345" s="138"/>
      <c r="C345" s="166" t="s">
        <v>486</v>
      </c>
      <c r="D345" s="166" t="s">
        <v>184</v>
      </c>
      <c r="E345" s="167" t="s">
        <v>487</v>
      </c>
      <c r="F345" s="168" t="s">
        <v>488</v>
      </c>
      <c r="G345" s="169" t="s">
        <v>140</v>
      </c>
      <c r="H345" s="170">
        <v>81.594</v>
      </c>
      <c r="I345" s="171"/>
      <c r="J345" s="172">
        <f>ROUND(I345*H345,2)</f>
        <v>0</v>
      </c>
      <c r="K345" s="168" t="s">
        <v>141</v>
      </c>
      <c r="L345" s="173"/>
      <c r="M345" s="174" t="s">
        <v>3</v>
      </c>
      <c r="N345" s="175" t="s">
        <v>42</v>
      </c>
      <c r="O345" s="54"/>
      <c r="P345" s="148">
        <f>O345*H345</f>
        <v>0</v>
      </c>
      <c r="Q345" s="148">
        <v>0.0009</v>
      </c>
      <c r="R345" s="148">
        <f>Q345*H345</f>
        <v>0.07343459999999999</v>
      </c>
      <c r="S345" s="148">
        <v>0</v>
      </c>
      <c r="T345" s="149">
        <f>S345*H345</f>
        <v>0</v>
      </c>
      <c r="U345" s="33"/>
      <c r="V345" s="33"/>
      <c r="W345" s="33"/>
      <c r="X345" s="33"/>
      <c r="Y345" s="33"/>
      <c r="Z345" s="33"/>
      <c r="AA345" s="33"/>
      <c r="AB345" s="33"/>
      <c r="AC345" s="33"/>
      <c r="AD345" s="33"/>
      <c r="AE345" s="33"/>
      <c r="AR345" s="150" t="s">
        <v>178</v>
      </c>
      <c r="AT345" s="150" t="s">
        <v>184</v>
      </c>
      <c r="AU345" s="150" t="s">
        <v>149</v>
      </c>
      <c r="AY345" s="18" t="s">
        <v>135</v>
      </c>
      <c r="BE345" s="151">
        <f>IF(N345="základní",J345,0)</f>
        <v>0</v>
      </c>
      <c r="BF345" s="151">
        <f>IF(N345="snížená",J345,0)</f>
        <v>0</v>
      </c>
      <c r="BG345" s="151">
        <f>IF(N345="zákl. přenesená",J345,0)</f>
        <v>0</v>
      </c>
      <c r="BH345" s="151">
        <f>IF(N345="sníž. přenesená",J345,0)</f>
        <v>0</v>
      </c>
      <c r="BI345" s="151">
        <f>IF(N345="nulová",J345,0)</f>
        <v>0</v>
      </c>
      <c r="BJ345" s="18" t="s">
        <v>15</v>
      </c>
      <c r="BK345" s="151">
        <f>ROUND(I345*H345,2)</f>
        <v>0</v>
      </c>
      <c r="BL345" s="18" t="s">
        <v>82</v>
      </c>
      <c r="BM345" s="150" t="s">
        <v>489</v>
      </c>
    </row>
    <row r="346" spans="2:51" s="13" customFormat="1" ht="11.25">
      <c r="B346" s="157"/>
      <c r="D346" s="158" t="s">
        <v>164</v>
      </c>
      <c r="F346" s="159" t="s">
        <v>490</v>
      </c>
      <c r="H346" s="160">
        <v>81.594</v>
      </c>
      <c r="I346" s="161"/>
      <c r="L346" s="157"/>
      <c r="M346" s="162"/>
      <c r="N346" s="163"/>
      <c r="O346" s="163"/>
      <c r="P346" s="163"/>
      <c r="Q346" s="163"/>
      <c r="R346" s="163"/>
      <c r="S346" s="163"/>
      <c r="T346" s="164"/>
      <c r="AT346" s="165" t="s">
        <v>164</v>
      </c>
      <c r="AU346" s="165" t="s">
        <v>149</v>
      </c>
      <c r="AV346" s="13" t="s">
        <v>79</v>
      </c>
      <c r="AW346" s="13" t="s">
        <v>4</v>
      </c>
      <c r="AX346" s="13" t="s">
        <v>15</v>
      </c>
      <c r="AY346" s="165" t="s">
        <v>135</v>
      </c>
    </row>
    <row r="347" spans="1:65" s="2" customFormat="1" ht="24.2" customHeight="1">
      <c r="A347" s="33"/>
      <c r="B347" s="138"/>
      <c r="C347" s="139" t="s">
        <v>491</v>
      </c>
      <c r="D347" s="139" t="s">
        <v>137</v>
      </c>
      <c r="E347" s="140" t="s">
        <v>492</v>
      </c>
      <c r="F347" s="141" t="s">
        <v>493</v>
      </c>
      <c r="G347" s="142" t="s">
        <v>140</v>
      </c>
      <c r="H347" s="143">
        <v>9656</v>
      </c>
      <c r="I347" s="144"/>
      <c r="J347" s="145">
        <f>ROUND(I347*H347,2)</f>
        <v>0</v>
      </c>
      <c r="K347" s="141" t="s">
        <v>141</v>
      </c>
      <c r="L347" s="34"/>
      <c r="M347" s="146" t="s">
        <v>3</v>
      </c>
      <c r="N347" s="147" t="s">
        <v>42</v>
      </c>
      <c r="O347" s="54"/>
      <c r="P347" s="148">
        <f>O347*H347</f>
        <v>0</v>
      </c>
      <c r="Q347" s="148">
        <v>0.0003</v>
      </c>
      <c r="R347" s="148">
        <f>Q347*H347</f>
        <v>2.8968</v>
      </c>
      <c r="S347" s="148">
        <v>0</v>
      </c>
      <c r="T347" s="149">
        <f>S347*H347</f>
        <v>0</v>
      </c>
      <c r="U347" s="33"/>
      <c r="V347" s="33"/>
      <c r="W347" s="33"/>
      <c r="X347" s="33"/>
      <c r="Y347" s="33"/>
      <c r="Z347" s="33"/>
      <c r="AA347" s="33"/>
      <c r="AB347" s="33"/>
      <c r="AC347" s="33"/>
      <c r="AD347" s="33"/>
      <c r="AE347" s="33"/>
      <c r="AR347" s="150" t="s">
        <v>82</v>
      </c>
      <c r="AT347" s="150" t="s">
        <v>137</v>
      </c>
      <c r="AU347" s="150" t="s">
        <v>149</v>
      </c>
      <c r="AY347" s="18" t="s">
        <v>135</v>
      </c>
      <c r="BE347" s="151">
        <f>IF(N347="základní",J347,0)</f>
        <v>0</v>
      </c>
      <c r="BF347" s="151">
        <f>IF(N347="snížená",J347,0)</f>
        <v>0</v>
      </c>
      <c r="BG347" s="151">
        <f>IF(N347="zákl. přenesená",J347,0)</f>
        <v>0</v>
      </c>
      <c r="BH347" s="151">
        <f>IF(N347="sníž. přenesená",J347,0)</f>
        <v>0</v>
      </c>
      <c r="BI347" s="151">
        <f>IF(N347="nulová",J347,0)</f>
        <v>0</v>
      </c>
      <c r="BJ347" s="18" t="s">
        <v>15</v>
      </c>
      <c r="BK347" s="151">
        <f>ROUND(I347*H347,2)</f>
        <v>0</v>
      </c>
      <c r="BL347" s="18" t="s">
        <v>82</v>
      </c>
      <c r="BM347" s="150" t="s">
        <v>494</v>
      </c>
    </row>
    <row r="348" spans="1:47" s="2" customFormat="1" ht="11.25">
      <c r="A348" s="33"/>
      <c r="B348" s="34"/>
      <c r="C348" s="33"/>
      <c r="D348" s="152" t="s">
        <v>143</v>
      </c>
      <c r="E348" s="33"/>
      <c r="F348" s="153" t="s">
        <v>495</v>
      </c>
      <c r="G348" s="33"/>
      <c r="H348" s="33"/>
      <c r="I348" s="154"/>
      <c r="J348" s="33"/>
      <c r="K348" s="33"/>
      <c r="L348" s="34"/>
      <c r="M348" s="155"/>
      <c r="N348" s="156"/>
      <c r="O348" s="54"/>
      <c r="P348" s="54"/>
      <c r="Q348" s="54"/>
      <c r="R348" s="54"/>
      <c r="S348" s="54"/>
      <c r="T348" s="55"/>
      <c r="U348" s="33"/>
      <c r="V348" s="33"/>
      <c r="W348" s="33"/>
      <c r="X348" s="33"/>
      <c r="Y348" s="33"/>
      <c r="Z348" s="33"/>
      <c r="AA348" s="33"/>
      <c r="AB348" s="33"/>
      <c r="AC348" s="33"/>
      <c r="AD348" s="33"/>
      <c r="AE348" s="33"/>
      <c r="AT348" s="18" t="s">
        <v>143</v>
      </c>
      <c r="AU348" s="18" t="s">
        <v>149</v>
      </c>
    </row>
    <row r="349" spans="1:65" s="2" customFormat="1" ht="37.9" customHeight="1">
      <c r="A349" s="33"/>
      <c r="B349" s="138"/>
      <c r="C349" s="139" t="s">
        <v>496</v>
      </c>
      <c r="D349" s="139" t="s">
        <v>137</v>
      </c>
      <c r="E349" s="140" t="s">
        <v>497</v>
      </c>
      <c r="F349" s="141" t="s">
        <v>498</v>
      </c>
      <c r="G349" s="142" t="s">
        <v>140</v>
      </c>
      <c r="H349" s="143">
        <v>9656</v>
      </c>
      <c r="I349" s="144"/>
      <c r="J349" s="145">
        <f>ROUND(I349*H349,2)</f>
        <v>0</v>
      </c>
      <c r="K349" s="141" t="s">
        <v>141</v>
      </c>
      <c r="L349" s="34"/>
      <c r="M349" s="146" t="s">
        <v>3</v>
      </c>
      <c r="N349" s="147" t="s">
        <v>42</v>
      </c>
      <c r="O349" s="54"/>
      <c r="P349" s="148">
        <f>O349*H349</f>
        <v>0</v>
      </c>
      <c r="Q349" s="148">
        <v>0.00285</v>
      </c>
      <c r="R349" s="148">
        <f>Q349*H349</f>
        <v>27.5196</v>
      </c>
      <c r="S349" s="148">
        <v>0</v>
      </c>
      <c r="T349" s="149">
        <f>S349*H349</f>
        <v>0</v>
      </c>
      <c r="U349" s="33"/>
      <c r="V349" s="33"/>
      <c r="W349" s="33"/>
      <c r="X349" s="33"/>
      <c r="Y349" s="33"/>
      <c r="Z349" s="33"/>
      <c r="AA349" s="33"/>
      <c r="AB349" s="33"/>
      <c r="AC349" s="33"/>
      <c r="AD349" s="33"/>
      <c r="AE349" s="33"/>
      <c r="AR349" s="150" t="s">
        <v>82</v>
      </c>
      <c r="AT349" s="150" t="s">
        <v>137</v>
      </c>
      <c r="AU349" s="150" t="s">
        <v>149</v>
      </c>
      <c r="AY349" s="18" t="s">
        <v>135</v>
      </c>
      <c r="BE349" s="151">
        <f>IF(N349="základní",J349,0)</f>
        <v>0</v>
      </c>
      <c r="BF349" s="151">
        <f>IF(N349="snížená",J349,0)</f>
        <v>0</v>
      </c>
      <c r="BG349" s="151">
        <f>IF(N349="zákl. přenesená",J349,0)</f>
        <v>0</v>
      </c>
      <c r="BH349" s="151">
        <f>IF(N349="sníž. přenesená",J349,0)</f>
        <v>0</v>
      </c>
      <c r="BI349" s="151">
        <f>IF(N349="nulová",J349,0)</f>
        <v>0</v>
      </c>
      <c r="BJ349" s="18" t="s">
        <v>15</v>
      </c>
      <c r="BK349" s="151">
        <f>ROUND(I349*H349,2)</f>
        <v>0</v>
      </c>
      <c r="BL349" s="18" t="s">
        <v>82</v>
      </c>
      <c r="BM349" s="150" t="s">
        <v>499</v>
      </c>
    </row>
    <row r="350" spans="1:47" s="2" customFormat="1" ht="11.25">
      <c r="A350" s="33"/>
      <c r="B350" s="34"/>
      <c r="C350" s="33"/>
      <c r="D350" s="152" t="s">
        <v>143</v>
      </c>
      <c r="E350" s="33"/>
      <c r="F350" s="153" t="s">
        <v>500</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143</v>
      </c>
      <c r="AU350" s="18" t="s">
        <v>149</v>
      </c>
    </row>
    <row r="351" spans="1:65" s="2" customFormat="1" ht="24.2" customHeight="1">
      <c r="A351" s="33"/>
      <c r="B351" s="138"/>
      <c r="C351" s="139" t="s">
        <v>501</v>
      </c>
      <c r="D351" s="139" t="s">
        <v>137</v>
      </c>
      <c r="E351" s="140" t="s">
        <v>502</v>
      </c>
      <c r="F351" s="141" t="s">
        <v>503</v>
      </c>
      <c r="G351" s="142" t="s">
        <v>140</v>
      </c>
      <c r="H351" s="143">
        <v>453</v>
      </c>
      <c r="I351" s="144"/>
      <c r="J351" s="145">
        <f>ROUND(I351*H351,2)</f>
        <v>0</v>
      </c>
      <c r="K351" s="141" t="s">
        <v>141</v>
      </c>
      <c r="L351" s="34"/>
      <c r="M351" s="146" t="s">
        <v>3</v>
      </c>
      <c r="N351" s="147" t="s">
        <v>42</v>
      </c>
      <c r="O351" s="54"/>
      <c r="P351" s="148">
        <f>O351*H351</f>
        <v>0</v>
      </c>
      <c r="Q351" s="148">
        <v>0.0002</v>
      </c>
      <c r="R351" s="148">
        <f>Q351*H351</f>
        <v>0.0906</v>
      </c>
      <c r="S351" s="148">
        <v>0</v>
      </c>
      <c r="T351" s="149">
        <f>S351*H351</f>
        <v>0</v>
      </c>
      <c r="U351" s="33"/>
      <c r="V351" s="33"/>
      <c r="W351" s="33"/>
      <c r="X351" s="33"/>
      <c r="Y351" s="33"/>
      <c r="Z351" s="33"/>
      <c r="AA351" s="33"/>
      <c r="AB351" s="33"/>
      <c r="AC351" s="33"/>
      <c r="AD351" s="33"/>
      <c r="AE351" s="33"/>
      <c r="AR351" s="150" t="s">
        <v>82</v>
      </c>
      <c r="AT351" s="150" t="s">
        <v>137</v>
      </c>
      <c r="AU351" s="150" t="s">
        <v>149</v>
      </c>
      <c r="AY351" s="18" t="s">
        <v>135</v>
      </c>
      <c r="BE351" s="151">
        <f>IF(N351="základní",J351,0)</f>
        <v>0</v>
      </c>
      <c r="BF351" s="151">
        <f>IF(N351="snížená",J351,0)</f>
        <v>0</v>
      </c>
      <c r="BG351" s="151">
        <f>IF(N351="zákl. přenesená",J351,0)</f>
        <v>0</v>
      </c>
      <c r="BH351" s="151">
        <f>IF(N351="sníž. přenesená",J351,0)</f>
        <v>0</v>
      </c>
      <c r="BI351" s="151">
        <f>IF(N351="nulová",J351,0)</f>
        <v>0</v>
      </c>
      <c r="BJ351" s="18" t="s">
        <v>15</v>
      </c>
      <c r="BK351" s="151">
        <f>ROUND(I351*H351,2)</f>
        <v>0</v>
      </c>
      <c r="BL351" s="18" t="s">
        <v>82</v>
      </c>
      <c r="BM351" s="150" t="s">
        <v>504</v>
      </c>
    </row>
    <row r="352" spans="1:47" s="2" customFormat="1" ht="11.25">
      <c r="A352" s="33"/>
      <c r="B352" s="34"/>
      <c r="C352" s="33"/>
      <c r="D352" s="152" t="s">
        <v>143</v>
      </c>
      <c r="E352" s="33"/>
      <c r="F352" s="153" t="s">
        <v>505</v>
      </c>
      <c r="G352" s="33"/>
      <c r="H352" s="33"/>
      <c r="I352" s="154"/>
      <c r="J352" s="33"/>
      <c r="K352" s="33"/>
      <c r="L352" s="34"/>
      <c r="M352" s="155"/>
      <c r="N352" s="156"/>
      <c r="O352" s="54"/>
      <c r="P352" s="54"/>
      <c r="Q352" s="54"/>
      <c r="R352" s="54"/>
      <c r="S352" s="54"/>
      <c r="T352" s="55"/>
      <c r="U352" s="33"/>
      <c r="V352" s="33"/>
      <c r="W352" s="33"/>
      <c r="X352" s="33"/>
      <c r="Y352" s="33"/>
      <c r="Z352" s="33"/>
      <c r="AA352" s="33"/>
      <c r="AB352" s="33"/>
      <c r="AC352" s="33"/>
      <c r="AD352" s="33"/>
      <c r="AE352" s="33"/>
      <c r="AT352" s="18" t="s">
        <v>143</v>
      </c>
      <c r="AU352" s="18" t="s">
        <v>149</v>
      </c>
    </row>
    <row r="353" spans="1:65" s="2" customFormat="1" ht="37.9" customHeight="1">
      <c r="A353" s="33"/>
      <c r="B353" s="138"/>
      <c r="C353" s="139" t="s">
        <v>506</v>
      </c>
      <c r="D353" s="139" t="s">
        <v>137</v>
      </c>
      <c r="E353" s="140" t="s">
        <v>507</v>
      </c>
      <c r="F353" s="141" t="s">
        <v>508</v>
      </c>
      <c r="G353" s="142" t="s">
        <v>140</v>
      </c>
      <c r="H353" s="143">
        <v>470.168</v>
      </c>
      <c r="I353" s="144"/>
      <c r="J353" s="145">
        <f>ROUND(I353*H353,2)</f>
        <v>0</v>
      </c>
      <c r="K353" s="141" t="s">
        <v>141</v>
      </c>
      <c r="L353" s="34"/>
      <c r="M353" s="146" t="s">
        <v>3</v>
      </c>
      <c r="N353" s="147" t="s">
        <v>42</v>
      </c>
      <c r="O353" s="54"/>
      <c r="P353" s="148">
        <f>O353*H353</f>
        <v>0</v>
      </c>
      <c r="Q353" s="148">
        <v>0.0057</v>
      </c>
      <c r="R353" s="148">
        <f>Q353*H353</f>
        <v>2.6799576000000003</v>
      </c>
      <c r="S353" s="148">
        <v>0</v>
      </c>
      <c r="T353" s="149">
        <f>S353*H353</f>
        <v>0</v>
      </c>
      <c r="U353" s="33"/>
      <c r="V353" s="33"/>
      <c r="W353" s="33"/>
      <c r="X353" s="33"/>
      <c r="Y353" s="33"/>
      <c r="Z353" s="33"/>
      <c r="AA353" s="33"/>
      <c r="AB353" s="33"/>
      <c r="AC353" s="33"/>
      <c r="AD353" s="33"/>
      <c r="AE353" s="33"/>
      <c r="AR353" s="150" t="s">
        <v>82</v>
      </c>
      <c r="AT353" s="150" t="s">
        <v>137</v>
      </c>
      <c r="AU353" s="150" t="s">
        <v>149</v>
      </c>
      <c r="AY353" s="18" t="s">
        <v>135</v>
      </c>
      <c r="BE353" s="151">
        <f>IF(N353="základní",J353,0)</f>
        <v>0</v>
      </c>
      <c r="BF353" s="151">
        <f>IF(N353="snížená",J353,0)</f>
        <v>0</v>
      </c>
      <c r="BG353" s="151">
        <f>IF(N353="zákl. přenesená",J353,0)</f>
        <v>0</v>
      </c>
      <c r="BH353" s="151">
        <f>IF(N353="sníž. přenesená",J353,0)</f>
        <v>0</v>
      </c>
      <c r="BI353" s="151">
        <f>IF(N353="nulová",J353,0)</f>
        <v>0</v>
      </c>
      <c r="BJ353" s="18" t="s">
        <v>15</v>
      </c>
      <c r="BK353" s="151">
        <f>ROUND(I353*H353,2)</f>
        <v>0</v>
      </c>
      <c r="BL353" s="18" t="s">
        <v>82</v>
      </c>
      <c r="BM353" s="150" t="s">
        <v>509</v>
      </c>
    </row>
    <row r="354" spans="1:47" s="2" customFormat="1" ht="11.25">
      <c r="A354" s="33"/>
      <c r="B354" s="34"/>
      <c r="C354" s="33"/>
      <c r="D354" s="152" t="s">
        <v>143</v>
      </c>
      <c r="E354" s="33"/>
      <c r="F354" s="153" t="s">
        <v>510</v>
      </c>
      <c r="G354" s="33"/>
      <c r="H354" s="33"/>
      <c r="I354" s="154"/>
      <c r="J354" s="33"/>
      <c r="K354" s="33"/>
      <c r="L354" s="34"/>
      <c r="M354" s="155"/>
      <c r="N354" s="156"/>
      <c r="O354" s="54"/>
      <c r="P354" s="54"/>
      <c r="Q354" s="54"/>
      <c r="R354" s="54"/>
      <c r="S354" s="54"/>
      <c r="T354" s="55"/>
      <c r="U354" s="33"/>
      <c r="V354" s="33"/>
      <c r="W354" s="33"/>
      <c r="X354" s="33"/>
      <c r="Y354" s="33"/>
      <c r="Z354" s="33"/>
      <c r="AA354" s="33"/>
      <c r="AB354" s="33"/>
      <c r="AC354" s="33"/>
      <c r="AD354" s="33"/>
      <c r="AE354" s="33"/>
      <c r="AT354" s="18" t="s">
        <v>143</v>
      </c>
      <c r="AU354" s="18" t="s">
        <v>149</v>
      </c>
    </row>
    <row r="355" spans="2:51" s="13" customFormat="1" ht="11.25">
      <c r="B355" s="157"/>
      <c r="D355" s="158" t="s">
        <v>164</v>
      </c>
      <c r="E355" s="165" t="s">
        <v>3</v>
      </c>
      <c r="F355" s="159" t="s">
        <v>511</v>
      </c>
      <c r="H355" s="160">
        <v>435</v>
      </c>
      <c r="I355" s="161"/>
      <c r="L355" s="157"/>
      <c r="M355" s="162"/>
      <c r="N355" s="163"/>
      <c r="O355" s="163"/>
      <c r="P355" s="163"/>
      <c r="Q355" s="163"/>
      <c r="R355" s="163"/>
      <c r="S355" s="163"/>
      <c r="T355" s="164"/>
      <c r="AT355" s="165" t="s">
        <v>164</v>
      </c>
      <c r="AU355" s="165" t="s">
        <v>149</v>
      </c>
      <c r="AV355" s="13" t="s">
        <v>79</v>
      </c>
      <c r="AW355" s="13" t="s">
        <v>33</v>
      </c>
      <c r="AX355" s="13" t="s">
        <v>71</v>
      </c>
      <c r="AY355" s="165" t="s">
        <v>135</v>
      </c>
    </row>
    <row r="356" spans="2:51" s="14" customFormat="1" ht="11.25">
      <c r="B356" s="176"/>
      <c r="D356" s="158" t="s">
        <v>164</v>
      </c>
      <c r="E356" s="177" t="s">
        <v>3</v>
      </c>
      <c r="F356" s="178" t="s">
        <v>512</v>
      </c>
      <c r="H356" s="177" t="s">
        <v>3</v>
      </c>
      <c r="I356" s="179"/>
      <c r="L356" s="176"/>
      <c r="M356" s="180"/>
      <c r="N356" s="181"/>
      <c r="O356" s="181"/>
      <c r="P356" s="181"/>
      <c r="Q356" s="181"/>
      <c r="R356" s="181"/>
      <c r="S356" s="181"/>
      <c r="T356" s="182"/>
      <c r="AT356" s="177" t="s">
        <v>164</v>
      </c>
      <c r="AU356" s="177" t="s">
        <v>149</v>
      </c>
      <c r="AV356" s="14" t="s">
        <v>15</v>
      </c>
      <c r="AW356" s="14" t="s">
        <v>33</v>
      </c>
      <c r="AX356" s="14" t="s">
        <v>71</v>
      </c>
      <c r="AY356" s="177" t="s">
        <v>135</v>
      </c>
    </row>
    <row r="357" spans="2:51" s="14" customFormat="1" ht="11.25">
      <c r="B357" s="176"/>
      <c r="D357" s="158" t="s">
        <v>164</v>
      </c>
      <c r="E357" s="177" t="s">
        <v>3</v>
      </c>
      <c r="F357" s="178" t="s">
        <v>283</v>
      </c>
      <c r="H357" s="177" t="s">
        <v>3</v>
      </c>
      <c r="I357" s="179"/>
      <c r="L357" s="176"/>
      <c r="M357" s="180"/>
      <c r="N357" s="181"/>
      <c r="O357" s="181"/>
      <c r="P357" s="181"/>
      <c r="Q357" s="181"/>
      <c r="R357" s="181"/>
      <c r="S357" s="181"/>
      <c r="T357" s="182"/>
      <c r="AT357" s="177" t="s">
        <v>164</v>
      </c>
      <c r="AU357" s="177" t="s">
        <v>149</v>
      </c>
      <c r="AV357" s="14" t="s">
        <v>15</v>
      </c>
      <c r="AW357" s="14" t="s">
        <v>33</v>
      </c>
      <c r="AX357" s="14" t="s">
        <v>71</v>
      </c>
      <c r="AY357" s="177" t="s">
        <v>135</v>
      </c>
    </row>
    <row r="358" spans="2:51" s="13" customFormat="1" ht="11.25">
      <c r="B358" s="157"/>
      <c r="D358" s="158" t="s">
        <v>164</v>
      </c>
      <c r="E358" s="165" t="s">
        <v>3</v>
      </c>
      <c r="F358" s="159" t="s">
        <v>513</v>
      </c>
      <c r="H358" s="160">
        <v>22.44</v>
      </c>
      <c r="I358" s="161"/>
      <c r="L358" s="157"/>
      <c r="M358" s="162"/>
      <c r="N358" s="163"/>
      <c r="O358" s="163"/>
      <c r="P358" s="163"/>
      <c r="Q358" s="163"/>
      <c r="R358" s="163"/>
      <c r="S358" s="163"/>
      <c r="T358" s="164"/>
      <c r="AT358" s="165" t="s">
        <v>164</v>
      </c>
      <c r="AU358" s="165" t="s">
        <v>149</v>
      </c>
      <c r="AV358" s="13" t="s">
        <v>79</v>
      </c>
      <c r="AW358" s="13" t="s">
        <v>33</v>
      </c>
      <c r="AX358" s="13" t="s">
        <v>71</v>
      </c>
      <c r="AY358" s="165" t="s">
        <v>135</v>
      </c>
    </row>
    <row r="359" spans="2:51" s="14" customFormat="1" ht="11.25">
      <c r="B359" s="176"/>
      <c r="D359" s="158" t="s">
        <v>164</v>
      </c>
      <c r="E359" s="177" t="s">
        <v>3</v>
      </c>
      <c r="F359" s="178" t="s">
        <v>291</v>
      </c>
      <c r="H359" s="177" t="s">
        <v>3</v>
      </c>
      <c r="I359" s="179"/>
      <c r="L359" s="176"/>
      <c r="M359" s="180"/>
      <c r="N359" s="181"/>
      <c r="O359" s="181"/>
      <c r="P359" s="181"/>
      <c r="Q359" s="181"/>
      <c r="R359" s="181"/>
      <c r="S359" s="181"/>
      <c r="T359" s="182"/>
      <c r="AT359" s="177" t="s">
        <v>164</v>
      </c>
      <c r="AU359" s="177" t="s">
        <v>149</v>
      </c>
      <c r="AV359" s="14" t="s">
        <v>15</v>
      </c>
      <c r="AW359" s="14" t="s">
        <v>33</v>
      </c>
      <c r="AX359" s="14" t="s">
        <v>71</v>
      </c>
      <c r="AY359" s="177" t="s">
        <v>135</v>
      </c>
    </row>
    <row r="360" spans="2:51" s="13" customFormat="1" ht="11.25">
      <c r="B360" s="157"/>
      <c r="D360" s="158" t="s">
        <v>164</v>
      </c>
      <c r="E360" s="165" t="s">
        <v>3</v>
      </c>
      <c r="F360" s="159" t="s">
        <v>514</v>
      </c>
      <c r="H360" s="160">
        <v>8.16</v>
      </c>
      <c r="I360" s="161"/>
      <c r="L360" s="157"/>
      <c r="M360" s="162"/>
      <c r="N360" s="163"/>
      <c r="O360" s="163"/>
      <c r="P360" s="163"/>
      <c r="Q360" s="163"/>
      <c r="R360" s="163"/>
      <c r="S360" s="163"/>
      <c r="T360" s="164"/>
      <c r="AT360" s="165" t="s">
        <v>164</v>
      </c>
      <c r="AU360" s="165" t="s">
        <v>149</v>
      </c>
      <c r="AV360" s="13" t="s">
        <v>79</v>
      </c>
      <c r="AW360" s="13" t="s">
        <v>33</v>
      </c>
      <c r="AX360" s="13" t="s">
        <v>71</v>
      </c>
      <c r="AY360" s="165" t="s">
        <v>135</v>
      </c>
    </row>
    <row r="361" spans="2:51" s="14" customFormat="1" ht="11.25">
      <c r="B361" s="176"/>
      <c r="D361" s="158" t="s">
        <v>164</v>
      </c>
      <c r="E361" s="177" t="s">
        <v>3</v>
      </c>
      <c r="F361" s="178" t="s">
        <v>301</v>
      </c>
      <c r="H361" s="177" t="s">
        <v>3</v>
      </c>
      <c r="I361" s="179"/>
      <c r="L361" s="176"/>
      <c r="M361" s="180"/>
      <c r="N361" s="181"/>
      <c r="O361" s="181"/>
      <c r="P361" s="181"/>
      <c r="Q361" s="181"/>
      <c r="R361" s="181"/>
      <c r="S361" s="181"/>
      <c r="T361" s="182"/>
      <c r="AT361" s="177" t="s">
        <v>164</v>
      </c>
      <c r="AU361" s="177" t="s">
        <v>149</v>
      </c>
      <c r="AV361" s="14" t="s">
        <v>15</v>
      </c>
      <c r="AW361" s="14" t="s">
        <v>33</v>
      </c>
      <c r="AX361" s="14" t="s">
        <v>71</v>
      </c>
      <c r="AY361" s="177" t="s">
        <v>135</v>
      </c>
    </row>
    <row r="362" spans="2:51" s="13" customFormat="1" ht="11.25">
      <c r="B362" s="157"/>
      <c r="D362" s="158" t="s">
        <v>164</v>
      </c>
      <c r="E362" s="165" t="s">
        <v>3</v>
      </c>
      <c r="F362" s="159" t="s">
        <v>515</v>
      </c>
      <c r="H362" s="160">
        <v>1.24</v>
      </c>
      <c r="I362" s="161"/>
      <c r="L362" s="157"/>
      <c r="M362" s="162"/>
      <c r="N362" s="163"/>
      <c r="O362" s="163"/>
      <c r="P362" s="163"/>
      <c r="Q362" s="163"/>
      <c r="R362" s="163"/>
      <c r="S362" s="163"/>
      <c r="T362" s="164"/>
      <c r="AT362" s="165" t="s">
        <v>164</v>
      </c>
      <c r="AU362" s="165" t="s">
        <v>149</v>
      </c>
      <c r="AV362" s="13" t="s">
        <v>79</v>
      </c>
      <c r="AW362" s="13" t="s">
        <v>33</v>
      </c>
      <c r="AX362" s="13" t="s">
        <v>71</v>
      </c>
      <c r="AY362" s="165" t="s">
        <v>135</v>
      </c>
    </row>
    <row r="363" spans="2:51" s="14" customFormat="1" ht="11.25">
      <c r="B363" s="176"/>
      <c r="D363" s="158" t="s">
        <v>164</v>
      </c>
      <c r="E363" s="177" t="s">
        <v>3</v>
      </c>
      <c r="F363" s="178" t="s">
        <v>313</v>
      </c>
      <c r="H363" s="177" t="s">
        <v>3</v>
      </c>
      <c r="I363" s="179"/>
      <c r="L363" s="176"/>
      <c r="M363" s="180"/>
      <c r="N363" s="181"/>
      <c r="O363" s="181"/>
      <c r="P363" s="181"/>
      <c r="Q363" s="181"/>
      <c r="R363" s="181"/>
      <c r="S363" s="181"/>
      <c r="T363" s="182"/>
      <c r="AT363" s="177" t="s">
        <v>164</v>
      </c>
      <c r="AU363" s="177" t="s">
        <v>149</v>
      </c>
      <c r="AV363" s="14" t="s">
        <v>15</v>
      </c>
      <c r="AW363" s="14" t="s">
        <v>33</v>
      </c>
      <c r="AX363" s="14" t="s">
        <v>71</v>
      </c>
      <c r="AY363" s="177" t="s">
        <v>135</v>
      </c>
    </row>
    <row r="364" spans="2:51" s="13" customFormat="1" ht="11.25">
      <c r="B364" s="157"/>
      <c r="D364" s="158" t="s">
        <v>164</v>
      </c>
      <c r="E364" s="165" t="s">
        <v>3</v>
      </c>
      <c r="F364" s="159" t="s">
        <v>516</v>
      </c>
      <c r="H364" s="160">
        <v>1.2</v>
      </c>
      <c r="I364" s="161"/>
      <c r="L364" s="157"/>
      <c r="M364" s="162"/>
      <c r="N364" s="163"/>
      <c r="O364" s="163"/>
      <c r="P364" s="163"/>
      <c r="Q364" s="163"/>
      <c r="R364" s="163"/>
      <c r="S364" s="163"/>
      <c r="T364" s="164"/>
      <c r="AT364" s="165" t="s">
        <v>164</v>
      </c>
      <c r="AU364" s="165" t="s">
        <v>149</v>
      </c>
      <c r="AV364" s="13" t="s">
        <v>79</v>
      </c>
      <c r="AW364" s="13" t="s">
        <v>33</v>
      </c>
      <c r="AX364" s="13" t="s">
        <v>71</v>
      </c>
      <c r="AY364" s="165" t="s">
        <v>135</v>
      </c>
    </row>
    <row r="365" spans="2:51" s="14" customFormat="1" ht="11.25">
      <c r="B365" s="176"/>
      <c r="D365" s="158" t="s">
        <v>164</v>
      </c>
      <c r="E365" s="177" t="s">
        <v>3</v>
      </c>
      <c r="F365" s="178" t="s">
        <v>311</v>
      </c>
      <c r="H365" s="177" t="s">
        <v>3</v>
      </c>
      <c r="I365" s="179"/>
      <c r="L365" s="176"/>
      <c r="M365" s="180"/>
      <c r="N365" s="181"/>
      <c r="O365" s="181"/>
      <c r="P365" s="181"/>
      <c r="Q365" s="181"/>
      <c r="R365" s="181"/>
      <c r="S365" s="181"/>
      <c r="T365" s="182"/>
      <c r="AT365" s="177" t="s">
        <v>164</v>
      </c>
      <c r="AU365" s="177" t="s">
        <v>149</v>
      </c>
      <c r="AV365" s="14" t="s">
        <v>15</v>
      </c>
      <c r="AW365" s="14" t="s">
        <v>33</v>
      </c>
      <c r="AX365" s="14" t="s">
        <v>71</v>
      </c>
      <c r="AY365" s="177" t="s">
        <v>135</v>
      </c>
    </row>
    <row r="366" spans="2:51" s="13" customFormat="1" ht="11.25">
      <c r="B366" s="157"/>
      <c r="D366" s="158" t="s">
        <v>164</v>
      </c>
      <c r="E366" s="165" t="s">
        <v>3</v>
      </c>
      <c r="F366" s="159" t="s">
        <v>517</v>
      </c>
      <c r="H366" s="160">
        <v>1.008</v>
      </c>
      <c r="I366" s="161"/>
      <c r="L366" s="157"/>
      <c r="M366" s="162"/>
      <c r="N366" s="163"/>
      <c r="O366" s="163"/>
      <c r="P366" s="163"/>
      <c r="Q366" s="163"/>
      <c r="R366" s="163"/>
      <c r="S366" s="163"/>
      <c r="T366" s="164"/>
      <c r="AT366" s="165" t="s">
        <v>164</v>
      </c>
      <c r="AU366" s="165" t="s">
        <v>149</v>
      </c>
      <c r="AV366" s="13" t="s">
        <v>79</v>
      </c>
      <c r="AW366" s="13" t="s">
        <v>33</v>
      </c>
      <c r="AX366" s="13" t="s">
        <v>71</v>
      </c>
      <c r="AY366" s="165" t="s">
        <v>135</v>
      </c>
    </row>
    <row r="367" spans="2:51" s="14" customFormat="1" ht="11.25">
      <c r="B367" s="176"/>
      <c r="D367" s="158" t="s">
        <v>164</v>
      </c>
      <c r="E367" s="177" t="s">
        <v>3</v>
      </c>
      <c r="F367" s="178" t="s">
        <v>307</v>
      </c>
      <c r="H367" s="177" t="s">
        <v>3</v>
      </c>
      <c r="I367" s="179"/>
      <c r="L367" s="176"/>
      <c r="M367" s="180"/>
      <c r="N367" s="181"/>
      <c r="O367" s="181"/>
      <c r="P367" s="181"/>
      <c r="Q367" s="181"/>
      <c r="R367" s="181"/>
      <c r="S367" s="181"/>
      <c r="T367" s="182"/>
      <c r="AT367" s="177" t="s">
        <v>164</v>
      </c>
      <c r="AU367" s="177" t="s">
        <v>149</v>
      </c>
      <c r="AV367" s="14" t="s">
        <v>15</v>
      </c>
      <c r="AW367" s="14" t="s">
        <v>33</v>
      </c>
      <c r="AX367" s="14" t="s">
        <v>71</v>
      </c>
      <c r="AY367" s="177" t="s">
        <v>135</v>
      </c>
    </row>
    <row r="368" spans="2:51" s="13" customFormat="1" ht="11.25">
      <c r="B368" s="157"/>
      <c r="D368" s="158" t="s">
        <v>164</v>
      </c>
      <c r="E368" s="165" t="s">
        <v>3</v>
      </c>
      <c r="F368" s="159" t="s">
        <v>518</v>
      </c>
      <c r="H368" s="160">
        <v>1.12</v>
      </c>
      <c r="I368" s="161"/>
      <c r="L368" s="157"/>
      <c r="M368" s="162"/>
      <c r="N368" s="163"/>
      <c r="O368" s="163"/>
      <c r="P368" s="163"/>
      <c r="Q368" s="163"/>
      <c r="R368" s="163"/>
      <c r="S368" s="163"/>
      <c r="T368" s="164"/>
      <c r="AT368" s="165" t="s">
        <v>164</v>
      </c>
      <c r="AU368" s="165" t="s">
        <v>149</v>
      </c>
      <c r="AV368" s="13" t="s">
        <v>79</v>
      </c>
      <c r="AW368" s="13" t="s">
        <v>33</v>
      </c>
      <c r="AX368" s="13" t="s">
        <v>71</v>
      </c>
      <c r="AY368" s="165" t="s">
        <v>135</v>
      </c>
    </row>
    <row r="369" spans="2:51" s="15" customFormat="1" ht="11.25">
      <c r="B369" s="183"/>
      <c r="D369" s="158" t="s">
        <v>164</v>
      </c>
      <c r="E369" s="184" t="s">
        <v>3</v>
      </c>
      <c r="F369" s="185" t="s">
        <v>215</v>
      </c>
      <c r="H369" s="186">
        <v>470.168</v>
      </c>
      <c r="I369" s="187"/>
      <c r="L369" s="183"/>
      <c r="M369" s="188"/>
      <c r="N369" s="189"/>
      <c r="O369" s="189"/>
      <c r="P369" s="189"/>
      <c r="Q369" s="189"/>
      <c r="R369" s="189"/>
      <c r="S369" s="189"/>
      <c r="T369" s="190"/>
      <c r="AT369" s="184" t="s">
        <v>164</v>
      </c>
      <c r="AU369" s="184" t="s">
        <v>149</v>
      </c>
      <c r="AV369" s="15" t="s">
        <v>82</v>
      </c>
      <c r="AW369" s="15" t="s">
        <v>33</v>
      </c>
      <c r="AX369" s="15" t="s">
        <v>15</v>
      </c>
      <c r="AY369" s="184" t="s">
        <v>135</v>
      </c>
    </row>
    <row r="370" spans="1:65" s="2" customFormat="1" ht="24.2" customHeight="1">
      <c r="A370" s="33"/>
      <c r="B370" s="138"/>
      <c r="C370" s="139" t="s">
        <v>519</v>
      </c>
      <c r="D370" s="139" t="s">
        <v>137</v>
      </c>
      <c r="E370" s="140" t="s">
        <v>520</v>
      </c>
      <c r="F370" s="141" t="s">
        <v>521</v>
      </c>
      <c r="G370" s="142" t="s">
        <v>239</v>
      </c>
      <c r="H370" s="143">
        <v>305</v>
      </c>
      <c r="I370" s="144"/>
      <c r="J370" s="145">
        <f>ROUND(I370*H370,2)</f>
        <v>0</v>
      </c>
      <c r="K370" s="141" t="s">
        <v>141</v>
      </c>
      <c r="L370" s="34"/>
      <c r="M370" s="146" t="s">
        <v>3</v>
      </c>
      <c r="N370" s="147" t="s">
        <v>42</v>
      </c>
      <c r="O370" s="54"/>
      <c r="P370" s="148">
        <f>O370*H370</f>
        <v>0</v>
      </c>
      <c r="Q370" s="148">
        <v>3E-05</v>
      </c>
      <c r="R370" s="148">
        <f>Q370*H370</f>
        <v>0.00915</v>
      </c>
      <c r="S370" s="148">
        <v>0</v>
      </c>
      <c r="T370" s="149">
        <f>S370*H370</f>
        <v>0</v>
      </c>
      <c r="U370" s="33"/>
      <c r="V370" s="33"/>
      <c r="W370" s="33"/>
      <c r="X370" s="33"/>
      <c r="Y370" s="33"/>
      <c r="Z370" s="33"/>
      <c r="AA370" s="33"/>
      <c r="AB370" s="33"/>
      <c r="AC370" s="33"/>
      <c r="AD370" s="33"/>
      <c r="AE370" s="33"/>
      <c r="AR370" s="150" t="s">
        <v>82</v>
      </c>
      <c r="AT370" s="150" t="s">
        <v>137</v>
      </c>
      <c r="AU370" s="150" t="s">
        <v>149</v>
      </c>
      <c r="AY370" s="18" t="s">
        <v>135</v>
      </c>
      <c r="BE370" s="151">
        <f>IF(N370="základní",J370,0)</f>
        <v>0</v>
      </c>
      <c r="BF370" s="151">
        <f>IF(N370="snížená",J370,0)</f>
        <v>0</v>
      </c>
      <c r="BG370" s="151">
        <f>IF(N370="zákl. přenesená",J370,0)</f>
        <v>0</v>
      </c>
      <c r="BH370" s="151">
        <f>IF(N370="sníž. přenesená",J370,0)</f>
        <v>0</v>
      </c>
      <c r="BI370" s="151">
        <f>IF(N370="nulová",J370,0)</f>
        <v>0</v>
      </c>
      <c r="BJ370" s="18" t="s">
        <v>15</v>
      </c>
      <c r="BK370" s="151">
        <f>ROUND(I370*H370,2)</f>
        <v>0</v>
      </c>
      <c r="BL370" s="18" t="s">
        <v>82</v>
      </c>
      <c r="BM370" s="150" t="s">
        <v>522</v>
      </c>
    </row>
    <row r="371" spans="1:47" s="2" customFormat="1" ht="11.25">
      <c r="A371" s="33"/>
      <c r="B371" s="34"/>
      <c r="C371" s="33"/>
      <c r="D371" s="152" t="s">
        <v>143</v>
      </c>
      <c r="E371" s="33"/>
      <c r="F371" s="153" t="s">
        <v>523</v>
      </c>
      <c r="G371" s="33"/>
      <c r="H371" s="33"/>
      <c r="I371" s="154"/>
      <c r="J371" s="33"/>
      <c r="K371" s="33"/>
      <c r="L371" s="34"/>
      <c r="M371" s="155"/>
      <c r="N371" s="156"/>
      <c r="O371" s="54"/>
      <c r="P371" s="54"/>
      <c r="Q371" s="54"/>
      <c r="R371" s="54"/>
      <c r="S371" s="54"/>
      <c r="T371" s="55"/>
      <c r="U371" s="33"/>
      <c r="V371" s="33"/>
      <c r="W371" s="33"/>
      <c r="X371" s="33"/>
      <c r="Y371" s="33"/>
      <c r="Z371" s="33"/>
      <c r="AA371" s="33"/>
      <c r="AB371" s="33"/>
      <c r="AC371" s="33"/>
      <c r="AD371" s="33"/>
      <c r="AE371" s="33"/>
      <c r="AT371" s="18" t="s">
        <v>143</v>
      </c>
      <c r="AU371" s="18" t="s">
        <v>149</v>
      </c>
    </row>
    <row r="372" spans="1:65" s="2" customFormat="1" ht="24.2" customHeight="1">
      <c r="A372" s="33"/>
      <c r="B372" s="138"/>
      <c r="C372" s="166" t="s">
        <v>524</v>
      </c>
      <c r="D372" s="166" t="s">
        <v>184</v>
      </c>
      <c r="E372" s="167" t="s">
        <v>525</v>
      </c>
      <c r="F372" s="168" t="s">
        <v>526</v>
      </c>
      <c r="G372" s="169" t="s">
        <v>239</v>
      </c>
      <c r="H372" s="170">
        <v>320.25</v>
      </c>
      <c r="I372" s="171"/>
      <c r="J372" s="172">
        <f>ROUND(I372*H372,2)</f>
        <v>0</v>
      </c>
      <c r="K372" s="168" t="s">
        <v>141</v>
      </c>
      <c r="L372" s="173"/>
      <c r="M372" s="174" t="s">
        <v>3</v>
      </c>
      <c r="N372" s="175" t="s">
        <v>42</v>
      </c>
      <c r="O372" s="54"/>
      <c r="P372" s="148">
        <f>O372*H372</f>
        <v>0</v>
      </c>
      <c r="Q372" s="148">
        <v>0.00068</v>
      </c>
      <c r="R372" s="148">
        <f>Q372*H372</f>
        <v>0.21777000000000002</v>
      </c>
      <c r="S372" s="148">
        <v>0</v>
      </c>
      <c r="T372" s="149">
        <f>S372*H372</f>
        <v>0</v>
      </c>
      <c r="U372" s="33"/>
      <c r="V372" s="33"/>
      <c r="W372" s="33"/>
      <c r="X372" s="33"/>
      <c r="Y372" s="33"/>
      <c r="Z372" s="33"/>
      <c r="AA372" s="33"/>
      <c r="AB372" s="33"/>
      <c r="AC372" s="33"/>
      <c r="AD372" s="33"/>
      <c r="AE372" s="33"/>
      <c r="AR372" s="150" t="s">
        <v>178</v>
      </c>
      <c r="AT372" s="150" t="s">
        <v>184</v>
      </c>
      <c r="AU372" s="150" t="s">
        <v>149</v>
      </c>
      <c r="AY372" s="18" t="s">
        <v>135</v>
      </c>
      <c r="BE372" s="151">
        <f>IF(N372="základní",J372,0)</f>
        <v>0</v>
      </c>
      <c r="BF372" s="151">
        <f>IF(N372="snížená",J372,0)</f>
        <v>0</v>
      </c>
      <c r="BG372" s="151">
        <f>IF(N372="zákl. přenesená",J372,0)</f>
        <v>0</v>
      </c>
      <c r="BH372" s="151">
        <f>IF(N372="sníž. přenesená",J372,0)</f>
        <v>0</v>
      </c>
      <c r="BI372" s="151">
        <f>IF(N372="nulová",J372,0)</f>
        <v>0</v>
      </c>
      <c r="BJ372" s="18" t="s">
        <v>15</v>
      </c>
      <c r="BK372" s="151">
        <f>ROUND(I372*H372,2)</f>
        <v>0</v>
      </c>
      <c r="BL372" s="18" t="s">
        <v>82</v>
      </c>
      <c r="BM372" s="150" t="s">
        <v>527</v>
      </c>
    </row>
    <row r="373" spans="2:51" s="13" customFormat="1" ht="11.25">
      <c r="B373" s="157"/>
      <c r="D373" s="158" t="s">
        <v>164</v>
      </c>
      <c r="F373" s="159" t="s">
        <v>528</v>
      </c>
      <c r="H373" s="160">
        <v>320.25</v>
      </c>
      <c r="I373" s="161"/>
      <c r="L373" s="157"/>
      <c r="M373" s="162"/>
      <c r="N373" s="163"/>
      <c r="O373" s="163"/>
      <c r="P373" s="163"/>
      <c r="Q373" s="163"/>
      <c r="R373" s="163"/>
      <c r="S373" s="163"/>
      <c r="T373" s="164"/>
      <c r="AT373" s="165" t="s">
        <v>164</v>
      </c>
      <c r="AU373" s="165" t="s">
        <v>149</v>
      </c>
      <c r="AV373" s="13" t="s">
        <v>79</v>
      </c>
      <c r="AW373" s="13" t="s">
        <v>4</v>
      </c>
      <c r="AX373" s="13" t="s">
        <v>15</v>
      </c>
      <c r="AY373" s="165" t="s">
        <v>135</v>
      </c>
    </row>
    <row r="374" spans="1:65" s="2" customFormat="1" ht="24.2" customHeight="1">
      <c r="A374" s="33"/>
      <c r="B374" s="138"/>
      <c r="C374" s="139" t="s">
        <v>529</v>
      </c>
      <c r="D374" s="139" t="s">
        <v>137</v>
      </c>
      <c r="E374" s="140" t="s">
        <v>530</v>
      </c>
      <c r="F374" s="141" t="s">
        <v>531</v>
      </c>
      <c r="G374" s="142" t="s">
        <v>239</v>
      </c>
      <c r="H374" s="143">
        <v>2240</v>
      </c>
      <c r="I374" s="144"/>
      <c r="J374" s="145">
        <f>ROUND(I374*H374,2)</f>
        <v>0</v>
      </c>
      <c r="K374" s="141" t="s">
        <v>141</v>
      </c>
      <c r="L374" s="34"/>
      <c r="M374" s="146" t="s">
        <v>3</v>
      </c>
      <c r="N374" s="147" t="s">
        <v>42</v>
      </c>
      <c r="O374" s="54"/>
      <c r="P374" s="148">
        <f>O374*H374</f>
        <v>0</v>
      </c>
      <c r="Q374" s="148">
        <v>0</v>
      </c>
      <c r="R374" s="148">
        <f>Q374*H374</f>
        <v>0</v>
      </c>
      <c r="S374" s="148">
        <v>0</v>
      </c>
      <c r="T374" s="149">
        <f>S374*H374</f>
        <v>0</v>
      </c>
      <c r="U374" s="33"/>
      <c r="V374" s="33"/>
      <c r="W374" s="33"/>
      <c r="X374" s="33"/>
      <c r="Y374" s="33"/>
      <c r="Z374" s="33"/>
      <c r="AA374" s="33"/>
      <c r="AB374" s="33"/>
      <c r="AC374" s="33"/>
      <c r="AD374" s="33"/>
      <c r="AE374" s="33"/>
      <c r="AR374" s="150" t="s">
        <v>82</v>
      </c>
      <c r="AT374" s="150" t="s">
        <v>137</v>
      </c>
      <c r="AU374" s="150" t="s">
        <v>149</v>
      </c>
      <c r="AY374" s="18" t="s">
        <v>135</v>
      </c>
      <c r="BE374" s="151">
        <f>IF(N374="základní",J374,0)</f>
        <v>0</v>
      </c>
      <c r="BF374" s="151">
        <f>IF(N374="snížená",J374,0)</f>
        <v>0</v>
      </c>
      <c r="BG374" s="151">
        <f>IF(N374="zákl. přenesená",J374,0)</f>
        <v>0</v>
      </c>
      <c r="BH374" s="151">
        <f>IF(N374="sníž. přenesená",J374,0)</f>
        <v>0</v>
      </c>
      <c r="BI374" s="151">
        <f>IF(N374="nulová",J374,0)</f>
        <v>0</v>
      </c>
      <c r="BJ374" s="18" t="s">
        <v>15</v>
      </c>
      <c r="BK374" s="151">
        <f>ROUND(I374*H374,2)</f>
        <v>0</v>
      </c>
      <c r="BL374" s="18" t="s">
        <v>82</v>
      </c>
      <c r="BM374" s="150" t="s">
        <v>532</v>
      </c>
    </row>
    <row r="375" spans="1:47" s="2" customFormat="1" ht="11.25">
      <c r="A375" s="33"/>
      <c r="B375" s="34"/>
      <c r="C375" s="33"/>
      <c r="D375" s="152" t="s">
        <v>143</v>
      </c>
      <c r="E375" s="33"/>
      <c r="F375" s="153" t="s">
        <v>533</v>
      </c>
      <c r="G375" s="33"/>
      <c r="H375" s="33"/>
      <c r="I375" s="154"/>
      <c r="J375" s="33"/>
      <c r="K375" s="33"/>
      <c r="L375" s="34"/>
      <c r="M375" s="155"/>
      <c r="N375" s="156"/>
      <c r="O375" s="54"/>
      <c r="P375" s="54"/>
      <c r="Q375" s="54"/>
      <c r="R375" s="54"/>
      <c r="S375" s="54"/>
      <c r="T375" s="55"/>
      <c r="U375" s="33"/>
      <c r="V375" s="33"/>
      <c r="W375" s="33"/>
      <c r="X375" s="33"/>
      <c r="Y375" s="33"/>
      <c r="Z375" s="33"/>
      <c r="AA375" s="33"/>
      <c r="AB375" s="33"/>
      <c r="AC375" s="33"/>
      <c r="AD375" s="33"/>
      <c r="AE375" s="33"/>
      <c r="AT375" s="18" t="s">
        <v>143</v>
      </c>
      <c r="AU375" s="18" t="s">
        <v>149</v>
      </c>
    </row>
    <row r="376" spans="1:65" s="2" customFormat="1" ht="24.2" customHeight="1">
      <c r="A376" s="33"/>
      <c r="B376" s="138"/>
      <c r="C376" s="166" t="s">
        <v>534</v>
      </c>
      <c r="D376" s="166" t="s">
        <v>184</v>
      </c>
      <c r="E376" s="167" t="s">
        <v>535</v>
      </c>
      <c r="F376" s="168" t="s">
        <v>536</v>
      </c>
      <c r="G376" s="169" t="s">
        <v>239</v>
      </c>
      <c r="H376" s="170">
        <v>2352</v>
      </c>
      <c r="I376" s="171"/>
      <c r="J376" s="172">
        <f>ROUND(I376*H376,2)</f>
        <v>0</v>
      </c>
      <c r="K376" s="168" t="s">
        <v>141</v>
      </c>
      <c r="L376" s="173"/>
      <c r="M376" s="174" t="s">
        <v>3</v>
      </c>
      <c r="N376" s="175" t="s">
        <v>42</v>
      </c>
      <c r="O376" s="54"/>
      <c r="P376" s="148">
        <f>O376*H376</f>
        <v>0</v>
      </c>
      <c r="Q376" s="148">
        <v>0.0002</v>
      </c>
      <c r="R376" s="148">
        <f>Q376*H376</f>
        <v>0.47040000000000004</v>
      </c>
      <c r="S376" s="148">
        <v>0</v>
      </c>
      <c r="T376" s="149">
        <f>S376*H376</f>
        <v>0</v>
      </c>
      <c r="U376" s="33"/>
      <c r="V376" s="33"/>
      <c r="W376" s="33"/>
      <c r="X376" s="33"/>
      <c r="Y376" s="33"/>
      <c r="Z376" s="33"/>
      <c r="AA376" s="33"/>
      <c r="AB376" s="33"/>
      <c r="AC376" s="33"/>
      <c r="AD376" s="33"/>
      <c r="AE376" s="33"/>
      <c r="AR376" s="150" t="s">
        <v>178</v>
      </c>
      <c r="AT376" s="150" t="s">
        <v>184</v>
      </c>
      <c r="AU376" s="150" t="s">
        <v>149</v>
      </c>
      <c r="AY376" s="18" t="s">
        <v>135</v>
      </c>
      <c r="BE376" s="151">
        <f>IF(N376="základní",J376,0)</f>
        <v>0</v>
      </c>
      <c r="BF376" s="151">
        <f>IF(N376="snížená",J376,0)</f>
        <v>0</v>
      </c>
      <c r="BG376" s="151">
        <f>IF(N376="zákl. přenesená",J376,0)</f>
        <v>0</v>
      </c>
      <c r="BH376" s="151">
        <f>IF(N376="sníž. přenesená",J376,0)</f>
        <v>0</v>
      </c>
      <c r="BI376" s="151">
        <f>IF(N376="nulová",J376,0)</f>
        <v>0</v>
      </c>
      <c r="BJ376" s="18" t="s">
        <v>15</v>
      </c>
      <c r="BK376" s="151">
        <f>ROUND(I376*H376,2)</f>
        <v>0</v>
      </c>
      <c r="BL376" s="18" t="s">
        <v>82</v>
      </c>
      <c r="BM376" s="150" t="s">
        <v>537</v>
      </c>
    </row>
    <row r="377" spans="2:51" s="13" customFormat="1" ht="11.25">
      <c r="B377" s="157"/>
      <c r="D377" s="158" t="s">
        <v>164</v>
      </c>
      <c r="F377" s="159" t="s">
        <v>538</v>
      </c>
      <c r="H377" s="160">
        <v>2352</v>
      </c>
      <c r="I377" s="161"/>
      <c r="L377" s="157"/>
      <c r="M377" s="162"/>
      <c r="N377" s="163"/>
      <c r="O377" s="163"/>
      <c r="P377" s="163"/>
      <c r="Q377" s="163"/>
      <c r="R377" s="163"/>
      <c r="S377" s="163"/>
      <c r="T377" s="164"/>
      <c r="AT377" s="165" t="s">
        <v>164</v>
      </c>
      <c r="AU377" s="165" t="s">
        <v>149</v>
      </c>
      <c r="AV377" s="13" t="s">
        <v>79</v>
      </c>
      <c r="AW377" s="13" t="s">
        <v>4</v>
      </c>
      <c r="AX377" s="13" t="s">
        <v>15</v>
      </c>
      <c r="AY377" s="165" t="s">
        <v>135</v>
      </c>
    </row>
    <row r="378" spans="1:65" s="2" customFormat="1" ht="44.25" customHeight="1">
      <c r="A378" s="33"/>
      <c r="B378" s="138"/>
      <c r="C378" s="139" t="s">
        <v>256</v>
      </c>
      <c r="D378" s="139" t="s">
        <v>137</v>
      </c>
      <c r="E378" s="140" t="s">
        <v>323</v>
      </c>
      <c r="F378" s="141" t="s">
        <v>324</v>
      </c>
      <c r="G378" s="142" t="s">
        <v>239</v>
      </c>
      <c r="H378" s="143">
        <v>7309</v>
      </c>
      <c r="I378" s="144"/>
      <c r="J378" s="145">
        <f>ROUND(I378*H378,2)</f>
        <v>0</v>
      </c>
      <c r="K378" s="141" t="s">
        <v>141</v>
      </c>
      <c r="L378" s="34"/>
      <c r="M378" s="146" t="s">
        <v>3</v>
      </c>
      <c r="N378" s="147" t="s">
        <v>42</v>
      </c>
      <c r="O378" s="54"/>
      <c r="P378" s="148">
        <f>O378*H378</f>
        <v>0</v>
      </c>
      <c r="Q378" s="148">
        <v>0</v>
      </c>
      <c r="R378" s="148">
        <f>Q378*H378</f>
        <v>0</v>
      </c>
      <c r="S378" s="148">
        <v>0</v>
      </c>
      <c r="T378" s="149">
        <f>S378*H378</f>
        <v>0</v>
      </c>
      <c r="U378" s="33"/>
      <c r="V378" s="33"/>
      <c r="W378" s="33"/>
      <c r="X378" s="33"/>
      <c r="Y378" s="33"/>
      <c r="Z378" s="33"/>
      <c r="AA378" s="33"/>
      <c r="AB378" s="33"/>
      <c r="AC378" s="33"/>
      <c r="AD378" s="33"/>
      <c r="AE378" s="33"/>
      <c r="AR378" s="150" t="s">
        <v>82</v>
      </c>
      <c r="AT378" s="150" t="s">
        <v>137</v>
      </c>
      <c r="AU378" s="150" t="s">
        <v>149</v>
      </c>
      <c r="AY378" s="18" t="s">
        <v>135</v>
      </c>
      <c r="BE378" s="151">
        <f>IF(N378="základní",J378,0)</f>
        <v>0</v>
      </c>
      <c r="BF378" s="151">
        <f>IF(N378="snížená",J378,0)</f>
        <v>0</v>
      </c>
      <c r="BG378" s="151">
        <f>IF(N378="zákl. přenesená",J378,0)</f>
        <v>0</v>
      </c>
      <c r="BH378" s="151">
        <f>IF(N378="sníž. přenesená",J378,0)</f>
        <v>0</v>
      </c>
      <c r="BI378" s="151">
        <f>IF(N378="nulová",J378,0)</f>
        <v>0</v>
      </c>
      <c r="BJ378" s="18" t="s">
        <v>15</v>
      </c>
      <c r="BK378" s="151">
        <f>ROUND(I378*H378,2)</f>
        <v>0</v>
      </c>
      <c r="BL378" s="18" t="s">
        <v>82</v>
      </c>
      <c r="BM378" s="150" t="s">
        <v>539</v>
      </c>
    </row>
    <row r="379" spans="1:47" s="2" customFormat="1" ht="11.25">
      <c r="A379" s="33"/>
      <c r="B379" s="34"/>
      <c r="C379" s="33"/>
      <c r="D379" s="152" t="s">
        <v>143</v>
      </c>
      <c r="E379" s="33"/>
      <c r="F379" s="153" t="s">
        <v>326</v>
      </c>
      <c r="G379" s="33"/>
      <c r="H379" s="33"/>
      <c r="I379" s="154"/>
      <c r="J379" s="33"/>
      <c r="K379" s="33"/>
      <c r="L379" s="34"/>
      <c r="M379" s="155"/>
      <c r="N379" s="156"/>
      <c r="O379" s="54"/>
      <c r="P379" s="54"/>
      <c r="Q379" s="54"/>
      <c r="R379" s="54"/>
      <c r="S379" s="54"/>
      <c r="T379" s="55"/>
      <c r="U379" s="33"/>
      <c r="V379" s="33"/>
      <c r="W379" s="33"/>
      <c r="X379" s="33"/>
      <c r="Y379" s="33"/>
      <c r="Z379" s="33"/>
      <c r="AA379" s="33"/>
      <c r="AB379" s="33"/>
      <c r="AC379" s="33"/>
      <c r="AD379" s="33"/>
      <c r="AE379" s="33"/>
      <c r="AT379" s="18" t="s">
        <v>143</v>
      </c>
      <c r="AU379" s="18" t="s">
        <v>149</v>
      </c>
    </row>
    <row r="380" spans="1:65" s="2" customFormat="1" ht="24.2" customHeight="1">
      <c r="A380" s="33"/>
      <c r="B380" s="138"/>
      <c r="C380" s="166" t="s">
        <v>390</v>
      </c>
      <c r="D380" s="166" t="s">
        <v>184</v>
      </c>
      <c r="E380" s="167" t="s">
        <v>540</v>
      </c>
      <c r="F380" s="168" t="s">
        <v>541</v>
      </c>
      <c r="G380" s="169" t="s">
        <v>239</v>
      </c>
      <c r="H380" s="170">
        <v>7674.45</v>
      </c>
      <c r="I380" s="171"/>
      <c r="J380" s="172">
        <f>ROUND(I380*H380,2)</f>
        <v>0</v>
      </c>
      <c r="K380" s="168" t="s">
        <v>3</v>
      </c>
      <c r="L380" s="173"/>
      <c r="M380" s="174" t="s">
        <v>3</v>
      </c>
      <c r="N380" s="175" t="s">
        <v>42</v>
      </c>
      <c r="O380" s="54"/>
      <c r="P380" s="148">
        <f>O380*H380</f>
        <v>0</v>
      </c>
      <c r="Q380" s="148">
        <v>3E-05</v>
      </c>
      <c r="R380" s="148">
        <f>Q380*H380</f>
        <v>0.2302335</v>
      </c>
      <c r="S380" s="148">
        <v>0</v>
      </c>
      <c r="T380" s="149">
        <f>S380*H380</f>
        <v>0</v>
      </c>
      <c r="U380" s="33"/>
      <c r="V380" s="33"/>
      <c r="W380" s="33"/>
      <c r="X380" s="33"/>
      <c r="Y380" s="33"/>
      <c r="Z380" s="33"/>
      <c r="AA380" s="33"/>
      <c r="AB380" s="33"/>
      <c r="AC380" s="33"/>
      <c r="AD380" s="33"/>
      <c r="AE380" s="33"/>
      <c r="AR380" s="150" t="s">
        <v>178</v>
      </c>
      <c r="AT380" s="150" t="s">
        <v>184</v>
      </c>
      <c r="AU380" s="150" t="s">
        <v>149</v>
      </c>
      <c r="AY380" s="18" t="s">
        <v>135</v>
      </c>
      <c r="BE380" s="151">
        <f>IF(N380="základní",J380,0)</f>
        <v>0</v>
      </c>
      <c r="BF380" s="151">
        <f>IF(N380="snížená",J380,0)</f>
        <v>0</v>
      </c>
      <c r="BG380" s="151">
        <f>IF(N380="zákl. přenesená",J380,0)</f>
        <v>0</v>
      </c>
      <c r="BH380" s="151">
        <f>IF(N380="sníž. přenesená",J380,0)</f>
        <v>0</v>
      </c>
      <c r="BI380" s="151">
        <f>IF(N380="nulová",J380,0)</f>
        <v>0</v>
      </c>
      <c r="BJ380" s="18" t="s">
        <v>15</v>
      </c>
      <c r="BK380" s="151">
        <f>ROUND(I380*H380,2)</f>
        <v>0</v>
      </c>
      <c r="BL380" s="18" t="s">
        <v>82</v>
      </c>
      <c r="BM380" s="150" t="s">
        <v>542</v>
      </c>
    </row>
    <row r="381" spans="2:51" s="13" customFormat="1" ht="11.25">
      <c r="B381" s="157"/>
      <c r="D381" s="158" t="s">
        <v>164</v>
      </c>
      <c r="F381" s="159" t="s">
        <v>543</v>
      </c>
      <c r="H381" s="160">
        <v>7674.45</v>
      </c>
      <c r="I381" s="161"/>
      <c r="L381" s="157"/>
      <c r="M381" s="162"/>
      <c r="N381" s="163"/>
      <c r="O381" s="163"/>
      <c r="P381" s="163"/>
      <c r="Q381" s="163"/>
      <c r="R381" s="163"/>
      <c r="S381" s="163"/>
      <c r="T381" s="164"/>
      <c r="AT381" s="165" t="s">
        <v>164</v>
      </c>
      <c r="AU381" s="165" t="s">
        <v>149</v>
      </c>
      <c r="AV381" s="13" t="s">
        <v>79</v>
      </c>
      <c r="AW381" s="13" t="s">
        <v>4</v>
      </c>
      <c r="AX381" s="13" t="s">
        <v>15</v>
      </c>
      <c r="AY381" s="165" t="s">
        <v>135</v>
      </c>
    </row>
    <row r="382" spans="1:65" s="2" customFormat="1" ht="44.25" customHeight="1">
      <c r="A382" s="33"/>
      <c r="B382" s="138"/>
      <c r="C382" s="139" t="s">
        <v>544</v>
      </c>
      <c r="D382" s="139" t="s">
        <v>137</v>
      </c>
      <c r="E382" s="140" t="s">
        <v>323</v>
      </c>
      <c r="F382" s="141" t="s">
        <v>324</v>
      </c>
      <c r="G382" s="142" t="s">
        <v>239</v>
      </c>
      <c r="H382" s="143">
        <v>4539</v>
      </c>
      <c r="I382" s="144"/>
      <c r="J382" s="145">
        <f>ROUND(I382*H382,2)</f>
        <v>0</v>
      </c>
      <c r="K382" s="141" t="s">
        <v>141</v>
      </c>
      <c r="L382" s="34"/>
      <c r="M382" s="146" t="s">
        <v>3</v>
      </c>
      <c r="N382" s="147" t="s">
        <v>42</v>
      </c>
      <c r="O382" s="54"/>
      <c r="P382" s="148">
        <f>O382*H382</f>
        <v>0</v>
      </c>
      <c r="Q382" s="148">
        <v>0</v>
      </c>
      <c r="R382" s="148">
        <f>Q382*H382</f>
        <v>0</v>
      </c>
      <c r="S382" s="148">
        <v>0</v>
      </c>
      <c r="T382" s="149">
        <f>S382*H382</f>
        <v>0</v>
      </c>
      <c r="U382" s="33"/>
      <c r="V382" s="33"/>
      <c r="W382" s="33"/>
      <c r="X382" s="33"/>
      <c r="Y382" s="33"/>
      <c r="Z382" s="33"/>
      <c r="AA382" s="33"/>
      <c r="AB382" s="33"/>
      <c r="AC382" s="33"/>
      <c r="AD382" s="33"/>
      <c r="AE382" s="33"/>
      <c r="AR382" s="150" t="s">
        <v>82</v>
      </c>
      <c r="AT382" s="150" t="s">
        <v>137</v>
      </c>
      <c r="AU382" s="150" t="s">
        <v>149</v>
      </c>
      <c r="AY382" s="18" t="s">
        <v>135</v>
      </c>
      <c r="BE382" s="151">
        <f>IF(N382="základní",J382,0)</f>
        <v>0</v>
      </c>
      <c r="BF382" s="151">
        <f>IF(N382="snížená",J382,0)</f>
        <v>0</v>
      </c>
      <c r="BG382" s="151">
        <f>IF(N382="zákl. přenesená",J382,0)</f>
        <v>0</v>
      </c>
      <c r="BH382" s="151">
        <f>IF(N382="sníž. přenesená",J382,0)</f>
        <v>0</v>
      </c>
      <c r="BI382" s="151">
        <f>IF(N382="nulová",J382,0)</f>
        <v>0</v>
      </c>
      <c r="BJ382" s="18" t="s">
        <v>15</v>
      </c>
      <c r="BK382" s="151">
        <f>ROUND(I382*H382,2)</f>
        <v>0</v>
      </c>
      <c r="BL382" s="18" t="s">
        <v>82</v>
      </c>
      <c r="BM382" s="150" t="s">
        <v>545</v>
      </c>
    </row>
    <row r="383" spans="1:47" s="2" customFormat="1" ht="11.25">
      <c r="A383" s="33"/>
      <c r="B383" s="34"/>
      <c r="C383" s="33"/>
      <c r="D383" s="152" t="s">
        <v>143</v>
      </c>
      <c r="E383" s="33"/>
      <c r="F383" s="153" t="s">
        <v>326</v>
      </c>
      <c r="G383" s="33"/>
      <c r="H383" s="33"/>
      <c r="I383" s="154"/>
      <c r="J383" s="33"/>
      <c r="K383" s="33"/>
      <c r="L383" s="34"/>
      <c r="M383" s="155"/>
      <c r="N383" s="156"/>
      <c r="O383" s="54"/>
      <c r="P383" s="54"/>
      <c r="Q383" s="54"/>
      <c r="R383" s="54"/>
      <c r="S383" s="54"/>
      <c r="T383" s="55"/>
      <c r="U383" s="33"/>
      <c r="V383" s="33"/>
      <c r="W383" s="33"/>
      <c r="X383" s="33"/>
      <c r="Y383" s="33"/>
      <c r="Z383" s="33"/>
      <c r="AA383" s="33"/>
      <c r="AB383" s="33"/>
      <c r="AC383" s="33"/>
      <c r="AD383" s="33"/>
      <c r="AE383" s="33"/>
      <c r="AT383" s="18" t="s">
        <v>143</v>
      </c>
      <c r="AU383" s="18" t="s">
        <v>149</v>
      </c>
    </row>
    <row r="384" spans="1:65" s="2" customFormat="1" ht="24.2" customHeight="1">
      <c r="A384" s="33"/>
      <c r="B384" s="138"/>
      <c r="C384" s="166" t="s">
        <v>546</v>
      </c>
      <c r="D384" s="166" t="s">
        <v>184</v>
      </c>
      <c r="E384" s="167" t="s">
        <v>328</v>
      </c>
      <c r="F384" s="168" t="s">
        <v>329</v>
      </c>
      <c r="G384" s="169" t="s">
        <v>239</v>
      </c>
      <c r="H384" s="170">
        <v>4765.95</v>
      </c>
      <c r="I384" s="171"/>
      <c r="J384" s="172">
        <f>ROUND(I384*H384,2)</f>
        <v>0</v>
      </c>
      <c r="K384" s="168" t="s">
        <v>141</v>
      </c>
      <c r="L384" s="173"/>
      <c r="M384" s="174" t="s">
        <v>3</v>
      </c>
      <c r="N384" s="175" t="s">
        <v>42</v>
      </c>
      <c r="O384" s="54"/>
      <c r="P384" s="148">
        <f>O384*H384</f>
        <v>0</v>
      </c>
      <c r="Q384" s="148">
        <v>0.00011</v>
      </c>
      <c r="R384" s="148">
        <f>Q384*H384</f>
        <v>0.5242545</v>
      </c>
      <c r="S384" s="148">
        <v>0</v>
      </c>
      <c r="T384" s="149">
        <f>S384*H384</f>
        <v>0</v>
      </c>
      <c r="U384" s="33"/>
      <c r="V384" s="33"/>
      <c r="W384" s="33"/>
      <c r="X384" s="33"/>
      <c r="Y384" s="33"/>
      <c r="Z384" s="33"/>
      <c r="AA384" s="33"/>
      <c r="AB384" s="33"/>
      <c r="AC384" s="33"/>
      <c r="AD384" s="33"/>
      <c r="AE384" s="33"/>
      <c r="AR384" s="150" t="s">
        <v>178</v>
      </c>
      <c r="AT384" s="150" t="s">
        <v>184</v>
      </c>
      <c r="AU384" s="150" t="s">
        <v>149</v>
      </c>
      <c r="AY384" s="18" t="s">
        <v>135</v>
      </c>
      <c r="BE384" s="151">
        <f>IF(N384="základní",J384,0)</f>
        <v>0</v>
      </c>
      <c r="BF384" s="151">
        <f>IF(N384="snížená",J384,0)</f>
        <v>0</v>
      </c>
      <c r="BG384" s="151">
        <f>IF(N384="zákl. přenesená",J384,0)</f>
        <v>0</v>
      </c>
      <c r="BH384" s="151">
        <f>IF(N384="sníž. přenesená",J384,0)</f>
        <v>0</v>
      </c>
      <c r="BI384" s="151">
        <f>IF(N384="nulová",J384,0)</f>
        <v>0</v>
      </c>
      <c r="BJ384" s="18" t="s">
        <v>15</v>
      </c>
      <c r="BK384" s="151">
        <f>ROUND(I384*H384,2)</f>
        <v>0</v>
      </c>
      <c r="BL384" s="18" t="s">
        <v>82</v>
      </c>
      <c r="BM384" s="150" t="s">
        <v>547</v>
      </c>
    </row>
    <row r="385" spans="2:51" s="13" customFormat="1" ht="11.25">
      <c r="B385" s="157"/>
      <c r="D385" s="158" t="s">
        <v>164</v>
      </c>
      <c r="F385" s="159" t="s">
        <v>548</v>
      </c>
      <c r="H385" s="160">
        <v>4765.95</v>
      </c>
      <c r="I385" s="161"/>
      <c r="L385" s="157"/>
      <c r="M385" s="162"/>
      <c r="N385" s="163"/>
      <c r="O385" s="163"/>
      <c r="P385" s="163"/>
      <c r="Q385" s="163"/>
      <c r="R385" s="163"/>
      <c r="S385" s="163"/>
      <c r="T385" s="164"/>
      <c r="AT385" s="165" t="s">
        <v>164</v>
      </c>
      <c r="AU385" s="165" t="s">
        <v>149</v>
      </c>
      <c r="AV385" s="13" t="s">
        <v>79</v>
      </c>
      <c r="AW385" s="13" t="s">
        <v>4</v>
      </c>
      <c r="AX385" s="13" t="s">
        <v>15</v>
      </c>
      <c r="AY385" s="165" t="s">
        <v>135</v>
      </c>
    </row>
    <row r="386" spans="1:65" s="2" customFormat="1" ht="55.5" customHeight="1">
      <c r="A386" s="33"/>
      <c r="B386" s="138"/>
      <c r="C386" s="139" t="s">
        <v>549</v>
      </c>
      <c r="D386" s="139" t="s">
        <v>137</v>
      </c>
      <c r="E386" s="140" t="s">
        <v>333</v>
      </c>
      <c r="F386" s="141" t="s">
        <v>334</v>
      </c>
      <c r="G386" s="142" t="s">
        <v>239</v>
      </c>
      <c r="H386" s="143">
        <v>4338.24</v>
      </c>
      <c r="I386" s="144"/>
      <c r="J386" s="145">
        <f>ROUND(I386*H386,2)</f>
        <v>0</v>
      </c>
      <c r="K386" s="141" t="s">
        <v>141</v>
      </c>
      <c r="L386" s="34"/>
      <c r="M386" s="146" t="s">
        <v>3</v>
      </c>
      <c r="N386" s="147" t="s">
        <v>42</v>
      </c>
      <c r="O386" s="54"/>
      <c r="P386" s="148">
        <f>O386*H386</f>
        <v>0</v>
      </c>
      <c r="Q386" s="148">
        <v>0</v>
      </c>
      <c r="R386" s="148">
        <f>Q386*H386</f>
        <v>0</v>
      </c>
      <c r="S386" s="148">
        <v>0</v>
      </c>
      <c r="T386" s="149">
        <f>S386*H386</f>
        <v>0</v>
      </c>
      <c r="U386" s="33"/>
      <c r="V386" s="33"/>
      <c r="W386" s="33"/>
      <c r="X386" s="33"/>
      <c r="Y386" s="33"/>
      <c r="Z386" s="33"/>
      <c r="AA386" s="33"/>
      <c r="AB386" s="33"/>
      <c r="AC386" s="33"/>
      <c r="AD386" s="33"/>
      <c r="AE386" s="33"/>
      <c r="AR386" s="150" t="s">
        <v>82</v>
      </c>
      <c r="AT386" s="150" t="s">
        <v>137</v>
      </c>
      <c r="AU386" s="150" t="s">
        <v>149</v>
      </c>
      <c r="AY386" s="18" t="s">
        <v>135</v>
      </c>
      <c r="BE386" s="151">
        <f>IF(N386="základní",J386,0)</f>
        <v>0</v>
      </c>
      <c r="BF386" s="151">
        <f>IF(N386="snížená",J386,0)</f>
        <v>0</v>
      </c>
      <c r="BG386" s="151">
        <f>IF(N386="zákl. přenesená",J386,0)</f>
        <v>0</v>
      </c>
      <c r="BH386" s="151">
        <f>IF(N386="sníž. přenesená",J386,0)</f>
        <v>0</v>
      </c>
      <c r="BI386" s="151">
        <f>IF(N386="nulová",J386,0)</f>
        <v>0</v>
      </c>
      <c r="BJ386" s="18" t="s">
        <v>15</v>
      </c>
      <c r="BK386" s="151">
        <f>ROUND(I386*H386,2)</f>
        <v>0</v>
      </c>
      <c r="BL386" s="18" t="s">
        <v>82</v>
      </c>
      <c r="BM386" s="150" t="s">
        <v>550</v>
      </c>
    </row>
    <row r="387" spans="1:47" s="2" customFormat="1" ht="11.25">
      <c r="A387" s="33"/>
      <c r="B387" s="34"/>
      <c r="C387" s="33"/>
      <c r="D387" s="152" t="s">
        <v>143</v>
      </c>
      <c r="E387" s="33"/>
      <c r="F387" s="153" t="s">
        <v>336</v>
      </c>
      <c r="G387" s="33"/>
      <c r="H387" s="33"/>
      <c r="I387" s="154"/>
      <c r="J387" s="33"/>
      <c r="K387" s="33"/>
      <c r="L387" s="34"/>
      <c r="M387" s="155"/>
      <c r="N387" s="156"/>
      <c r="O387" s="54"/>
      <c r="P387" s="54"/>
      <c r="Q387" s="54"/>
      <c r="R387" s="54"/>
      <c r="S387" s="54"/>
      <c r="T387" s="55"/>
      <c r="U387" s="33"/>
      <c r="V387" s="33"/>
      <c r="W387" s="33"/>
      <c r="X387" s="33"/>
      <c r="Y387" s="33"/>
      <c r="Z387" s="33"/>
      <c r="AA387" s="33"/>
      <c r="AB387" s="33"/>
      <c r="AC387" s="33"/>
      <c r="AD387" s="33"/>
      <c r="AE387" s="33"/>
      <c r="AT387" s="18" t="s">
        <v>143</v>
      </c>
      <c r="AU387" s="18" t="s">
        <v>149</v>
      </c>
    </row>
    <row r="388" spans="2:51" s="14" customFormat="1" ht="11.25">
      <c r="B388" s="176"/>
      <c r="D388" s="158" t="s">
        <v>164</v>
      </c>
      <c r="E388" s="177" t="s">
        <v>3</v>
      </c>
      <c r="F388" s="178" t="s">
        <v>283</v>
      </c>
      <c r="H388" s="177" t="s">
        <v>3</v>
      </c>
      <c r="I388" s="179"/>
      <c r="L388" s="176"/>
      <c r="M388" s="180"/>
      <c r="N388" s="181"/>
      <c r="O388" s="181"/>
      <c r="P388" s="181"/>
      <c r="Q388" s="181"/>
      <c r="R388" s="181"/>
      <c r="S388" s="181"/>
      <c r="T388" s="182"/>
      <c r="AT388" s="177" t="s">
        <v>164</v>
      </c>
      <c r="AU388" s="177" t="s">
        <v>149</v>
      </c>
      <c r="AV388" s="14" t="s">
        <v>15</v>
      </c>
      <c r="AW388" s="14" t="s">
        <v>33</v>
      </c>
      <c r="AX388" s="14" t="s">
        <v>71</v>
      </c>
      <c r="AY388" s="177" t="s">
        <v>135</v>
      </c>
    </row>
    <row r="389" spans="2:51" s="13" customFormat="1" ht="11.25">
      <c r="B389" s="157"/>
      <c r="D389" s="158" t="s">
        <v>164</v>
      </c>
      <c r="E389" s="165" t="s">
        <v>3</v>
      </c>
      <c r="F389" s="159" t="s">
        <v>337</v>
      </c>
      <c r="H389" s="160">
        <v>713.44</v>
      </c>
      <c r="I389" s="161"/>
      <c r="L389" s="157"/>
      <c r="M389" s="162"/>
      <c r="N389" s="163"/>
      <c r="O389" s="163"/>
      <c r="P389" s="163"/>
      <c r="Q389" s="163"/>
      <c r="R389" s="163"/>
      <c r="S389" s="163"/>
      <c r="T389" s="164"/>
      <c r="AT389" s="165" t="s">
        <v>164</v>
      </c>
      <c r="AU389" s="165" t="s">
        <v>149</v>
      </c>
      <c r="AV389" s="13" t="s">
        <v>79</v>
      </c>
      <c r="AW389" s="13" t="s">
        <v>33</v>
      </c>
      <c r="AX389" s="13" t="s">
        <v>71</v>
      </c>
      <c r="AY389" s="165" t="s">
        <v>135</v>
      </c>
    </row>
    <row r="390" spans="2:51" s="14" customFormat="1" ht="11.25">
      <c r="B390" s="176"/>
      <c r="D390" s="158" t="s">
        <v>164</v>
      </c>
      <c r="E390" s="177" t="s">
        <v>3</v>
      </c>
      <c r="F390" s="178" t="s">
        <v>285</v>
      </c>
      <c r="H390" s="177" t="s">
        <v>3</v>
      </c>
      <c r="I390" s="179"/>
      <c r="L390" s="176"/>
      <c r="M390" s="180"/>
      <c r="N390" s="181"/>
      <c r="O390" s="181"/>
      <c r="P390" s="181"/>
      <c r="Q390" s="181"/>
      <c r="R390" s="181"/>
      <c r="S390" s="181"/>
      <c r="T390" s="182"/>
      <c r="AT390" s="177" t="s">
        <v>164</v>
      </c>
      <c r="AU390" s="177" t="s">
        <v>149</v>
      </c>
      <c r="AV390" s="14" t="s">
        <v>15</v>
      </c>
      <c r="AW390" s="14" t="s">
        <v>33</v>
      </c>
      <c r="AX390" s="14" t="s">
        <v>71</v>
      </c>
      <c r="AY390" s="177" t="s">
        <v>135</v>
      </c>
    </row>
    <row r="391" spans="2:51" s="13" customFormat="1" ht="11.25">
      <c r="B391" s="157"/>
      <c r="D391" s="158" t="s">
        <v>164</v>
      </c>
      <c r="E391" s="165" t="s">
        <v>3</v>
      </c>
      <c r="F391" s="159" t="s">
        <v>338</v>
      </c>
      <c r="H391" s="160">
        <v>775.18</v>
      </c>
      <c r="I391" s="161"/>
      <c r="L391" s="157"/>
      <c r="M391" s="162"/>
      <c r="N391" s="163"/>
      <c r="O391" s="163"/>
      <c r="P391" s="163"/>
      <c r="Q391" s="163"/>
      <c r="R391" s="163"/>
      <c r="S391" s="163"/>
      <c r="T391" s="164"/>
      <c r="AT391" s="165" t="s">
        <v>164</v>
      </c>
      <c r="AU391" s="165" t="s">
        <v>149</v>
      </c>
      <c r="AV391" s="13" t="s">
        <v>79</v>
      </c>
      <c r="AW391" s="13" t="s">
        <v>33</v>
      </c>
      <c r="AX391" s="13" t="s">
        <v>71</v>
      </c>
      <c r="AY391" s="165" t="s">
        <v>135</v>
      </c>
    </row>
    <row r="392" spans="2:51" s="14" customFormat="1" ht="11.25">
      <c r="B392" s="176"/>
      <c r="D392" s="158" t="s">
        <v>164</v>
      </c>
      <c r="E392" s="177" t="s">
        <v>3</v>
      </c>
      <c r="F392" s="178" t="s">
        <v>287</v>
      </c>
      <c r="H392" s="177" t="s">
        <v>3</v>
      </c>
      <c r="I392" s="179"/>
      <c r="L392" s="176"/>
      <c r="M392" s="180"/>
      <c r="N392" s="181"/>
      <c r="O392" s="181"/>
      <c r="P392" s="181"/>
      <c r="Q392" s="181"/>
      <c r="R392" s="181"/>
      <c r="S392" s="181"/>
      <c r="T392" s="182"/>
      <c r="AT392" s="177" t="s">
        <v>164</v>
      </c>
      <c r="AU392" s="177" t="s">
        <v>149</v>
      </c>
      <c r="AV392" s="14" t="s">
        <v>15</v>
      </c>
      <c r="AW392" s="14" t="s">
        <v>33</v>
      </c>
      <c r="AX392" s="14" t="s">
        <v>71</v>
      </c>
      <c r="AY392" s="177" t="s">
        <v>135</v>
      </c>
    </row>
    <row r="393" spans="2:51" s="13" customFormat="1" ht="11.25">
      <c r="B393" s="157"/>
      <c r="D393" s="158" t="s">
        <v>164</v>
      </c>
      <c r="E393" s="165" t="s">
        <v>3</v>
      </c>
      <c r="F393" s="159" t="s">
        <v>339</v>
      </c>
      <c r="H393" s="160">
        <v>235.8</v>
      </c>
      <c r="I393" s="161"/>
      <c r="L393" s="157"/>
      <c r="M393" s="162"/>
      <c r="N393" s="163"/>
      <c r="O393" s="163"/>
      <c r="P393" s="163"/>
      <c r="Q393" s="163"/>
      <c r="R393" s="163"/>
      <c r="S393" s="163"/>
      <c r="T393" s="164"/>
      <c r="AT393" s="165" t="s">
        <v>164</v>
      </c>
      <c r="AU393" s="165" t="s">
        <v>149</v>
      </c>
      <c r="AV393" s="13" t="s">
        <v>79</v>
      </c>
      <c r="AW393" s="13" t="s">
        <v>33</v>
      </c>
      <c r="AX393" s="13" t="s">
        <v>71</v>
      </c>
      <c r="AY393" s="165" t="s">
        <v>135</v>
      </c>
    </row>
    <row r="394" spans="2:51" s="14" customFormat="1" ht="11.25">
      <c r="B394" s="176"/>
      <c r="D394" s="158" t="s">
        <v>164</v>
      </c>
      <c r="E394" s="177" t="s">
        <v>3</v>
      </c>
      <c r="F394" s="178" t="s">
        <v>289</v>
      </c>
      <c r="H394" s="177" t="s">
        <v>3</v>
      </c>
      <c r="I394" s="179"/>
      <c r="L394" s="176"/>
      <c r="M394" s="180"/>
      <c r="N394" s="181"/>
      <c r="O394" s="181"/>
      <c r="P394" s="181"/>
      <c r="Q394" s="181"/>
      <c r="R394" s="181"/>
      <c r="S394" s="181"/>
      <c r="T394" s="182"/>
      <c r="AT394" s="177" t="s">
        <v>164</v>
      </c>
      <c r="AU394" s="177" t="s">
        <v>149</v>
      </c>
      <c r="AV394" s="14" t="s">
        <v>15</v>
      </c>
      <c r="AW394" s="14" t="s">
        <v>33</v>
      </c>
      <c r="AX394" s="14" t="s">
        <v>71</v>
      </c>
      <c r="AY394" s="177" t="s">
        <v>135</v>
      </c>
    </row>
    <row r="395" spans="2:51" s="13" customFormat="1" ht="11.25">
      <c r="B395" s="157"/>
      <c r="D395" s="158" t="s">
        <v>164</v>
      </c>
      <c r="E395" s="165" t="s">
        <v>3</v>
      </c>
      <c r="F395" s="159" t="s">
        <v>340</v>
      </c>
      <c r="H395" s="160">
        <v>200.76</v>
      </c>
      <c r="I395" s="161"/>
      <c r="L395" s="157"/>
      <c r="M395" s="162"/>
      <c r="N395" s="163"/>
      <c r="O395" s="163"/>
      <c r="P395" s="163"/>
      <c r="Q395" s="163"/>
      <c r="R395" s="163"/>
      <c r="S395" s="163"/>
      <c r="T395" s="164"/>
      <c r="AT395" s="165" t="s">
        <v>164</v>
      </c>
      <c r="AU395" s="165" t="s">
        <v>149</v>
      </c>
      <c r="AV395" s="13" t="s">
        <v>79</v>
      </c>
      <c r="AW395" s="13" t="s">
        <v>33</v>
      </c>
      <c r="AX395" s="13" t="s">
        <v>71</v>
      </c>
      <c r="AY395" s="165" t="s">
        <v>135</v>
      </c>
    </row>
    <row r="396" spans="2:51" s="14" customFormat="1" ht="11.25">
      <c r="B396" s="176"/>
      <c r="D396" s="158" t="s">
        <v>164</v>
      </c>
      <c r="E396" s="177" t="s">
        <v>3</v>
      </c>
      <c r="F396" s="178" t="s">
        <v>291</v>
      </c>
      <c r="H396" s="177" t="s">
        <v>3</v>
      </c>
      <c r="I396" s="179"/>
      <c r="L396" s="176"/>
      <c r="M396" s="180"/>
      <c r="N396" s="181"/>
      <c r="O396" s="181"/>
      <c r="P396" s="181"/>
      <c r="Q396" s="181"/>
      <c r="R396" s="181"/>
      <c r="S396" s="181"/>
      <c r="T396" s="182"/>
      <c r="AT396" s="177" t="s">
        <v>164</v>
      </c>
      <c r="AU396" s="177" t="s">
        <v>149</v>
      </c>
      <c r="AV396" s="14" t="s">
        <v>15</v>
      </c>
      <c r="AW396" s="14" t="s">
        <v>33</v>
      </c>
      <c r="AX396" s="14" t="s">
        <v>71</v>
      </c>
      <c r="AY396" s="177" t="s">
        <v>135</v>
      </c>
    </row>
    <row r="397" spans="2:51" s="13" customFormat="1" ht="11.25">
      <c r="B397" s="157"/>
      <c r="D397" s="158" t="s">
        <v>164</v>
      </c>
      <c r="E397" s="165" t="s">
        <v>3</v>
      </c>
      <c r="F397" s="159" t="s">
        <v>341</v>
      </c>
      <c r="H397" s="160">
        <v>1759.5</v>
      </c>
      <c r="I397" s="161"/>
      <c r="L397" s="157"/>
      <c r="M397" s="162"/>
      <c r="N397" s="163"/>
      <c r="O397" s="163"/>
      <c r="P397" s="163"/>
      <c r="Q397" s="163"/>
      <c r="R397" s="163"/>
      <c r="S397" s="163"/>
      <c r="T397" s="164"/>
      <c r="AT397" s="165" t="s">
        <v>164</v>
      </c>
      <c r="AU397" s="165" t="s">
        <v>149</v>
      </c>
      <c r="AV397" s="13" t="s">
        <v>79</v>
      </c>
      <c r="AW397" s="13" t="s">
        <v>33</v>
      </c>
      <c r="AX397" s="13" t="s">
        <v>71</v>
      </c>
      <c r="AY397" s="165" t="s">
        <v>135</v>
      </c>
    </row>
    <row r="398" spans="2:51" s="14" customFormat="1" ht="11.25">
      <c r="B398" s="176"/>
      <c r="D398" s="158" t="s">
        <v>164</v>
      </c>
      <c r="E398" s="177" t="s">
        <v>3</v>
      </c>
      <c r="F398" s="178" t="s">
        <v>293</v>
      </c>
      <c r="H398" s="177" t="s">
        <v>3</v>
      </c>
      <c r="I398" s="179"/>
      <c r="L398" s="176"/>
      <c r="M398" s="180"/>
      <c r="N398" s="181"/>
      <c r="O398" s="181"/>
      <c r="P398" s="181"/>
      <c r="Q398" s="181"/>
      <c r="R398" s="181"/>
      <c r="S398" s="181"/>
      <c r="T398" s="182"/>
      <c r="AT398" s="177" t="s">
        <v>164</v>
      </c>
      <c r="AU398" s="177" t="s">
        <v>149</v>
      </c>
      <c r="AV398" s="14" t="s">
        <v>15</v>
      </c>
      <c r="AW398" s="14" t="s">
        <v>33</v>
      </c>
      <c r="AX398" s="14" t="s">
        <v>71</v>
      </c>
      <c r="AY398" s="177" t="s">
        <v>135</v>
      </c>
    </row>
    <row r="399" spans="2:51" s="13" customFormat="1" ht="11.25">
      <c r="B399" s="157"/>
      <c r="D399" s="158" t="s">
        <v>164</v>
      </c>
      <c r="E399" s="165" t="s">
        <v>3</v>
      </c>
      <c r="F399" s="159" t="s">
        <v>342</v>
      </c>
      <c r="H399" s="160">
        <v>100.8</v>
      </c>
      <c r="I399" s="161"/>
      <c r="L399" s="157"/>
      <c r="M399" s="162"/>
      <c r="N399" s="163"/>
      <c r="O399" s="163"/>
      <c r="P399" s="163"/>
      <c r="Q399" s="163"/>
      <c r="R399" s="163"/>
      <c r="S399" s="163"/>
      <c r="T399" s="164"/>
      <c r="AT399" s="165" t="s">
        <v>164</v>
      </c>
      <c r="AU399" s="165" t="s">
        <v>149</v>
      </c>
      <c r="AV399" s="13" t="s">
        <v>79</v>
      </c>
      <c r="AW399" s="13" t="s">
        <v>33</v>
      </c>
      <c r="AX399" s="13" t="s">
        <v>71</v>
      </c>
      <c r="AY399" s="165" t="s">
        <v>135</v>
      </c>
    </row>
    <row r="400" spans="2:51" s="14" customFormat="1" ht="11.25">
      <c r="B400" s="176"/>
      <c r="D400" s="158" t="s">
        <v>164</v>
      </c>
      <c r="E400" s="177" t="s">
        <v>3</v>
      </c>
      <c r="F400" s="178" t="s">
        <v>295</v>
      </c>
      <c r="H400" s="177" t="s">
        <v>3</v>
      </c>
      <c r="I400" s="179"/>
      <c r="L400" s="176"/>
      <c r="M400" s="180"/>
      <c r="N400" s="181"/>
      <c r="O400" s="181"/>
      <c r="P400" s="181"/>
      <c r="Q400" s="181"/>
      <c r="R400" s="181"/>
      <c r="S400" s="181"/>
      <c r="T400" s="182"/>
      <c r="AT400" s="177" t="s">
        <v>164</v>
      </c>
      <c r="AU400" s="177" t="s">
        <v>149</v>
      </c>
      <c r="AV400" s="14" t="s">
        <v>15</v>
      </c>
      <c r="AW400" s="14" t="s">
        <v>33</v>
      </c>
      <c r="AX400" s="14" t="s">
        <v>71</v>
      </c>
      <c r="AY400" s="177" t="s">
        <v>135</v>
      </c>
    </row>
    <row r="401" spans="2:51" s="13" customFormat="1" ht="11.25">
      <c r="B401" s="157"/>
      <c r="D401" s="158" t="s">
        <v>164</v>
      </c>
      <c r="E401" s="165" t="s">
        <v>3</v>
      </c>
      <c r="F401" s="159" t="s">
        <v>343</v>
      </c>
      <c r="H401" s="160">
        <v>64.46</v>
      </c>
      <c r="I401" s="161"/>
      <c r="L401" s="157"/>
      <c r="M401" s="162"/>
      <c r="N401" s="163"/>
      <c r="O401" s="163"/>
      <c r="P401" s="163"/>
      <c r="Q401" s="163"/>
      <c r="R401" s="163"/>
      <c r="S401" s="163"/>
      <c r="T401" s="164"/>
      <c r="AT401" s="165" t="s">
        <v>164</v>
      </c>
      <c r="AU401" s="165" t="s">
        <v>149</v>
      </c>
      <c r="AV401" s="13" t="s">
        <v>79</v>
      </c>
      <c r="AW401" s="13" t="s">
        <v>33</v>
      </c>
      <c r="AX401" s="13" t="s">
        <v>71</v>
      </c>
      <c r="AY401" s="165" t="s">
        <v>135</v>
      </c>
    </row>
    <row r="402" spans="2:51" s="14" customFormat="1" ht="11.25">
      <c r="B402" s="176"/>
      <c r="D402" s="158" t="s">
        <v>164</v>
      </c>
      <c r="E402" s="177" t="s">
        <v>3</v>
      </c>
      <c r="F402" s="178" t="s">
        <v>297</v>
      </c>
      <c r="H402" s="177" t="s">
        <v>3</v>
      </c>
      <c r="I402" s="179"/>
      <c r="L402" s="176"/>
      <c r="M402" s="180"/>
      <c r="N402" s="181"/>
      <c r="O402" s="181"/>
      <c r="P402" s="181"/>
      <c r="Q402" s="181"/>
      <c r="R402" s="181"/>
      <c r="S402" s="181"/>
      <c r="T402" s="182"/>
      <c r="AT402" s="177" t="s">
        <v>164</v>
      </c>
      <c r="AU402" s="177" t="s">
        <v>149</v>
      </c>
      <c r="AV402" s="14" t="s">
        <v>15</v>
      </c>
      <c r="AW402" s="14" t="s">
        <v>33</v>
      </c>
      <c r="AX402" s="14" t="s">
        <v>71</v>
      </c>
      <c r="AY402" s="177" t="s">
        <v>135</v>
      </c>
    </row>
    <row r="403" spans="2:51" s="13" customFormat="1" ht="11.25">
      <c r="B403" s="157"/>
      <c r="D403" s="158" t="s">
        <v>164</v>
      </c>
      <c r="E403" s="165" t="s">
        <v>3</v>
      </c>
      <c r="F403" s="159" t="s">
        <v>344</v>
      </c>
      <c r="H403" s="160">
        <v>141.9</v>
      </c>
      <c r="I403" s="161"/>
      <c r="L403" s="157"/>
      <c r="M403" s="162"/>
      <c r="N403" s="163"/>
      <c r="O403" s="163"/>
      <c r="P403" s="163"/>
      <c r="Q403" s="163"/>
      <c r="R403" s="163"/>
      <c r="S403" s="163"/>
      <c r="T403" s="164"/>
      <c r="AT403" s="165" t="s">
        <v>164</v>
      </c>
      <c r="AU403" s="165" t="s">
        <v>149</v>
      </c>
      <c r="AV403" s="13" t="s">
        <v>79</v>
      </c>
      <c r="AW403" s="13" t="s">
        <v>33</v>
      </c>
      <c r="AX403" s="13" t="s">
        <v>71</v>
      </c>
      <c r="AY403" s="165" t="s">
        <v>135</v>
      </c>
    </row>
    <row r="404" spans="2:51" s="14" customFormat="1" ht="11.25">
      <c r="B404" s="176"/>
      <c r="D404" s="158" t="s">
        <v>164</v>
      </c>
      <c r="E404" s="177" t="s">
        <v>3</v>
      </c>
      <c r="F404" s="178" t="s">
        <v>299</v>
      </c>
      <c r="H404" s="177" t="s">
        <v>3</v>
      </c>
      <c r="I404" s="179"/>
      <c r="L404" s="176"/>
      <c r="M404" s="180"/>
      <c r="N404" s="181"/>
      <c r="O404" s="181"/>
      <c r="P404" s="181"/>
      <c r="Q404" s="181"/>
      <c r="R404" s="181"/>
      <c r="S404" s="181"/>
      <c r="T404" s="182"/>
      <c r="AT404" s="177" t="s">
        <v>164</v>
      </c>
      <c r="AU404" s="177" t="s">
        <v>149</v>
      </c>
      <c r="AV404" s="14" t="s">
        <v>15</v>
      </c>
      <c r="AW404" s="14" t="s">
        <v>33</v>
      </c>
      <c r="AX404" s="14" t="s">
        <v>71</v>
      </c>
      <c r="AY404" s="177" t="s">
        <v>135</v>
      </c>
    </row>
    <row r="405" spans="2:51" s="13" customFormat="1" ht="11.25">
      <c r="B405" s="157"/>
      <c r="D405" s="158" t="s">
        <v>164</v>
      </c>
      <c r="E405" s="165" t="s">
        <v>3</v>
      </c>
      <c r="F405" s="159" t="s">
        <v>345</v>
      </c>
      <c r="H405" s="160">
        <v>40.5</v>
      </c>
      <c r="I405" s="161"/>
      <c r="L405" s="157"/>
      <c r="M405" s="162"/>
      <c r="N405" s="163"/>
      <c r="O405" s="163"/>
      <c r="P405" s="163"/>
      <c r="Q405" s="163"/>
      <c r="R405" s="163"/>
      <c r="S405" s="163"/>
      <c r="T405" s="164"/>
      <c r="AT405" s="165" t="s">
        <v>164</v>
      </c>
      <c r="AU405" s="165" t="s">
        <v>149</v>
      </c>
      <c r="AV405" s="13" t="s">
        <v>79</v>
      </c>
      <c r="AW405" s="13" t="s">
        <v>33</v>
      </c>
      <c r="AX405" s="13" t="s">
        <v>71</v>
      </c>
      <c r="AY405" s="165" t="s">
        <v>135</v>
      </c>
    </row>
    <row r="406" spans="2:51" s="14" customFormat="1" ht="11.25">
      <c r="B406" s="176"/>
      <c r="D406" s="158" t="s">
        <v>164</v>
      </c>
      <c r="E406" s="177" t="s">
        <v>3</v>
      </c>
      <c r="F406" s="178" t="s">
        <v>301</v>
      </c>
      <c r="H406" s="177" t="s">
        <v>3</v>
      </c>
      <c r="I406" s="179"/>
      <c r="L406" s="176"/>
      <c r="M406" s="180"/>
      <c r="N406" s="181"/>
      <c r="O406" s="181"/>
      <c r="P406" s="181"/>
      <c r="Q406" s="181"/>
      <c r="R406" s="181"/>
      <c r="S406" s="181"/>
      <c r="T406" s="182"/>
      <c r="AT406" s="177" t="s">
        <v>164</v>
      </c>
      <c r="AU406" s="177" t="s">
        <v>149</v>
      </c>
      <c r="AV406" s="14" t="s">
        <v>15</v>
      </c>
      <c r="AW406" s="14" t="s">
        <v>33</v>
      </c>
      <c r="AX406" s="14" t="s">
        <v>71</v>
      </c>
      <c r="AY406" s="177" t="s">
        <v>135</v>
      </c>
    </row>
    <row r="407" spans="2:51" s="13" customFormat="1" ht="11.25">
      <c r="B407" s="157"/>
      <c r="D407" s="158" t="s">
        <v>164</v>
      </c>
      <c r="E407" s="165" t="s">
        <v>3</v>
      </c>
      <c r="F407" s="159" t="s">
        <v>346</v>
      </c>
      <c r="H407" s="160">
        <v>6.2</v>
      </c>
      <c r="I407" s="161"/>
      <c r="L407" s="157"/>
      <c r="M407" s="162"/>
      <c r="N407" s="163"/>
      <c r="O407" s="163"/>
      <c r="P407" s="163"/>
      <c r="Q407" s="163"/>
      <c r="R407" s="163"/>
      <c r="S407" s="163"/>
      <c r="T407" s="164"/>
      <c r="AT407" s="165" t="s">
        <v>164</v>
      </c>
      <c r="AU407" s="165" t="s">
        <v>149</v>
      </c>
      <c r="AV407" s="13" t="s">
        <v>79</v>
      </c>
      <c r="AW407" s="13" t="s">
        <v>33</v>
      </c>
      <c r="AX407" s="13" t="s">
        <v>71</v>
      </c>
      <c r="AY407" s="165" t="s">
        <v>135</v>
      </c>
    </row>
    <row r="408" spans="2:51" s="14" customFormat="1" ht="11.25">
      <c r="B408" s="176"/>
      <c r="D408" s="158" t="s">
        <v>164</v>
      </c>
      <c r="E408" s="177" t="s">
        <v>3</v>
      </c>
      <c r="F408" s="178" t="s">
        <v>303</v>
      </c>
      <c r="H408" s="177" t="s">
        <v>3</v>
      </c>
      <c r="I408" s="179"/>
      <c r="L408" s="176"/>
      <c r="M408" s="180"/>
      <c r="N408" s="181"/>
      <c r="O408" s="181"/>
      <c r="P408" s="181"/>
      <c r="Q408" s="181"/>
      <c r="R408" s="181"/>
      <c r="S408" s="181"/>
      <c r="T408" s="182"/>
      <c r="AT408" s="177" t="s">
        <v>164</v>
      </c>
      <c r="AU408" s="177" t="s">
        <v>149</v>
      </c>
      <c r="AV408" s="14" t="s">
        <v>15</v>
      </c>
      <c r="AW408" s="14" t="s">
        <v>33</v>
      </c>
      <c r="AX408" s="14" t="s">
        <v>71</v>
      </c>
      <c r="AY408" s="177" t="s">
        <v>135</v>
      </c>
    </row>
    <row r="409" spans="2:51" s="13" customFormat="1" ht="11.25">
      <c r="B409" s="157"/>
      <c r="D409" s="158" t="s">
        <v>164</v>
      </c>
      <c r="E409" s="165" t="s">
        <v>3</v>
      </c>
      <c r="F409" s="159" t="s">
        <v>347</v>
      </c>
      <c r="H409" s="160">
        <v>210.63</v>
      </c>
      <c r="I409" s="161"/>
      <c r="L409" s="157"/>
      <c r="M409" s="162"/>
      <c r="N409" s="163"/>
      <c r="O409" s="163"/>
      <c r="P409" s="163"/>
      <c r="Q409" s="163"/>
      <c r="R409" s="163"/>
      <c r="S409" s="163"/>
      <c r="T409" s="164"/>
      <c r="AT409" s="165" t="s">
        <v>164</v>
      </c>
      <c r="AU409" s="165" t="s">
        <v>149</v>
      </c>
      <c r="AV409" s="13" t="s">
        <v>79</v>
      </c>
      <c r="AW409" s="13" t="s">
        <v>33</v>
      </c>
      <c r="AX409" s="13" t="s">
        <v>71</v>
      </c>
      <c r="AY409" s="165" t="s">
        <v>135</v>
      </c>
    </row>
    <row r="410" spans="2:51" s="14" customFormat="1" ht="11.25">
      <c r="B410" s="176"/>
      <c r="D410" s="158" t="s">
        <v>164</v>
      </c>
      <c r="E410" s="177" t="s">
        <v>3</v>
      </c>
      <c r="F410" s="178" t="s">
        <v>305</v>
      </c>
      <c r="H410" s="177" t="s">
        <v>3</v>
      </c>
      <c r="I410" s="179"/>
      <c r="L410" s="176"/>
      <c r="M410" s="180"/>
      <c r="N410" s="181"/>
      <c r="O410" s="181"/>
      <c r="P410" s="181"/>
      <c r="Q410" s="181"/>
      <c r="R410" s="181"/>
      <c r="S410" s="181"/>
      <c r="T410" s="182"/>
      <c r="AT410" s="177" t="s">
        <v>164</v>
      </c>
      <c r="AU410" s="177" t="s">
        <v>149</v>
      </c>
      <c r="AV410" s="14" t="s">
        <v>15</v>
      </c>
      <c r="AW410" s="14" t="s">
        <v>33</v>
      </c>
      <c r="AX410" s="14" t="s">
        <v>71</v>
      </c>
      <c r="AY410" s="177" t="s">
        <v>135</v>
      </c>
    </row>
    <row r="411" spans="2:51" s="13" customFormat="1" ht="11.25">
      <c r="B411" s="157"/>
      <c r="D411" s="158" t="s">
        <v>164</v>
      </c>
      <c r="E411" s="165" t="s">
        <v>3</v>
      </c>
      <c r="F411" s="159" t="s">
        <v>348</v>
      </c>
      <c r="H411" s="160">
        <v>2.33</v>
      </c>
      <c r="I411" s="161"/>
      <c r="L411" s="157"/>
      <c r="M411" s="162"/>
      <c r="N411" s="163"/>
      <c r="O411" s="163"/>
      <c r="P411" s="163"/>
      <c r="Q411" s="163"/>
      <c r="R411" s="163"/>
      <c r="S411" s="163"/>
      <c r="T411" s="164"/>
      <c r="AT411" s="165" t="s">
        <v>164</v>
      </c>
      <c r="AU411" s="165" t="s">
        <v>149</v>
      </c>
      <c r="AV411" s="13" t="s">
        <v>79</v>
      </c>
      <c r="AW411" s="13" t="s">
        <v>33</v>
      </c>
      <c r="AX411" s="13" t="s">
        <v>71</v>
      </c>
      <c r="AY411" s="165" t="s">
        <v>135</v>
      </c>
    </row>
    <row r="412" spans="2:51" s="14" customFormat="1" ht="11.25">
      <c r="B412" s="176"/>
      <c r="D412" s="158" t="s">
        <v>164</v>
      </c>
      <c r="E412" s="177" t="s">
        <v>3</v>
      </c>
      <c r="F412" s="178" t="s">
        <v>307</v>
      </c>
      <c r="H412" s="177" t="s">
        <v>3</v>
      </c>
      <c r="I412" s="179"/>
      <c r="L412" s="176"/>
      <c r="M412" s="180"/>
      <c r="N412" s="181"/>
      <c r="O412" s="181"/>
      <c r="P412" s="181"/>
      <c r="Q412" s="181"/>
      <c r="R412" s="181"/>
      <c r="S412" s="181"/>
      <c r="T412" s="182"/>
      <c r="AT412" s="177" t="s">
        <v>164</v>
      </c>
      <c r="AU412" s="177" t="s">
        <v>149</v>
      </c>
      <c r="AV412" s="14" t="s">
        <v>15</v>
      </c>
      <c r="AW412" s="14" t="s">
        <v>33</v>
      </c>
      <c r="AX412" s="14" t="s">
        <v>71</v>
      </c>
      <c r="AY412" s="177" t="s">
        <v>135</v>
      </c>
    </row>
    <row r="413" spans="2:51" s="13" customFormat="1" ht="11.25">
      <c r="B413" s="157"/>
      <c r="D413" s="158" t="s">
        <v>164</v>
      </c>
      <c r="E413" s="165" t="s">
        <v>3</v>
      </c>
      <c r="F413" s="159" t="s">
        <v>349</v>
      </c>
      <c r="H413" s="160">
        <v>6.5</v>
      </c>
      <c r="I413" s="161"/>
      <c r="L413" s="157"/>
      <c r="M413" s="162"/>
      <c r="N413" s="163"/>
      <c r="O413" s="163"/>
      <c r="P413" s="163"/>
      <c r="Q413" s="163"/>
      <c r="R413" s="163"/>
      <c r="S413" s="163"/>
      <c r="T413" s="164"/>
      <c r="AT413" s="165" t="s">
        <v>164</v>
      </c>
      <c r="AU413" s="165" t="s">
        <v>149</v>
      </c>
      <c r="AV413" s="13" t="s">
        <v>79</v>
      </c>
      <c r="AW413" s="13" t="s">
        <v>33</v>
      </c>
      <c r="AX413" s="13" t="s">
        <v>71</v>
      </c>
      <c r="AY413" s="165" t="s">
        <v>135</v>
      </c>
    </row>
    <row r="414" spans="2:51" s="14" customFormat="1" ht="11.25">
      <c r="B414" s="176"/>
      <c r="D414" s="158" t="s">
        <v>164</v>
      </c>
      <c r="E414" s="177" t="s">
        <v>3</v>
      </c>
      <c r="F414" s="178" t="s">
        <v>309</v>
      </c>
      <c r="H414" s="177" t="s">
        <v>3</v>
      </c>
      <c r="I414" s="179"/>
      <c r="L414" s="176"/>
      <c r="M414" s="180"/>
      <c r="N414" s="181"/>
      <c r="O414" s="181"/>
      <c r="P414" s="181"/>
      <c r="Q414" s="181"/>
      <c r="R414" s="181"/>
      <c r="S414" s="181"/>
      <c r="T414" s="182"/>
      <c r="AT414" s="177" t="s">
        <v>164</v>
      </c>
      <c r="AU414" s="177" t="s">
        <v>149</v>
      </c>
      <c r="AV414" s="14" t="s">
        <v>15</v>
      </c>
      <c r="AW414" s="14" t="s">
        <v>33</v>
      </c>
      <c r="AX414" s="14" t="s">
        <v>71</v>
      </c>
      <c r="AY414" s="177" t="s">
        <v>135</v>
      </c>
    </row>
    <row r="415" spans="2:51" s="13" customFormat="1" ht="11.25">
      <c r="B415" s="157"/>
      <c r="D415" s="158" t="s">
        <v>164</v>
      </c>
      <c r="E415" s="165" t="s">
        <v>3</v>
      </c>
      <c r="F415" s="159" t="s">
        <v>350</v>
      </c>
      <c r="H415" s="160">
        <v>26.4</v>
      </c>
      <c r="I415" s="161"/>
      <c r="L415" s="157"/>
      <c r="M415" s="162"/>
      <c r="N415" s="163"/>
      <c r="O415" s="163"/>
      <c r="P415" s="163"/>
      <c r="Q415" s="163"/>
      <c r="R415" s="163"/>
      <c r="S415" s="163"/>
      <c r="T415" s="164"/>
      <c r="AT415" s="165" t="s">
        <v>164</v>
      </c>
      <c r="AU415" s="165" t="s">
        <v>149</v>
      </c>
      <c r="AV415" s="13" t="s">
        <v>79</v>
      </c>
      <c r="AW415" s="13" t="s">
        <v>33</v>
      </c>
      <c r="AX415" s="13" t="s">
        <v>71</v>
      </c>
      <c r="AY415" s="165" t="s">
        <v>135</v>
      </c>
    </row>
    <row r="416" spans="2:51" s="14" customFormat="1" ht="11.25">
      <c r="B416" s="176"/>
      <c r="D416" s="158" t="s">
        <v>164</v>
      </c>
      <c r="E416" s="177" t="s">
        <v>3</v>
      </c>
      <c r="F416" s="178" t="s">
        <v>311</v>
      </c>
      <c r="H416" s="177" t="s">
        <v>3</v>
      </c>
      <c r="I416" s="179"/>
      <c r="L416" s="176"/>
      <c r="M416" s="180"/>
      <c r="N416" s="181"/>
      <c r="O416" s="181"/>
      <c r="P416" s="181"/>
      <c r="Q416" s="181"/>
      <c r="R416" s="181"/>
      <c r="S416" s="181"/>
      <c r="T416" s="182"/>
      <c r="AT416" s="177" t="s">
        <v>164</v>
      </c>
      <c r="AU416" s="177" t="s">
        <v>149</v>
      </c>
      <c r="AV416" s="14" t="s">
        <v>15</v>
      </c>
      <c r="AW416" s="14" t="s">
        <v>33</v>
      </c>
      <c r="AX416" s="14" t="s">
        <v>71</v>
      </c>
      <c r="AY416" s="177" t="s">
        <v>135</v>
      </c>
    </row>
    <row r="417" spans="2:51" s="13" customFormat="1" ht="11.25">
      <c r="B417" s="157"/>
      <c r="D417" s="158" t="s">
        <v>164</v>
      </c>
      <c r="E417" s="165" t="s">
        <v>3</v>
      </c>
      <c r="F417" s="159" t="s">
        <v>351</v>
      </c>
      <c r="H417" s="160">
        <v>10.08</v>
      </c>
      <c r="I417" s="161"/>
      <c r="L417" s="157"/>
      <c r="M417" s="162"/>
      <c r="N417" s="163"/>
      <c r="O417" s="163"/>
      <c r="P417" s="163"/>
      <c r="Q417" s="163"/>
      <c r="R417" s="163"/>
      <c r="S417" s="163"/>
      <c r="T417" s="164"/>
      <c r="AT417" s="165" t="s">
        <v>164</v>
      </c>
      <c r="AU417" s="165" t="s">
        <v>149</v>
      </c>
      <c r="AV417" s="13" t="s">
        <v>79</v>
      </c>
      <c r="AW417" s="13" t="s">
        <v>33</v>
      </c>
      <c r="AX417" s="13" t="s">
        <v>71</v>
      </c>
      <c r="AY417" s="165" t="s">
        <v>135</v>
      </c>
    </row>
    <row r="418" spans="2:51" s="14" customFormat="1" ht="11.25">
      <c r="B418" s="176"/>
      <c r="D418" s="158" t="s">
        <v>164</v>
      </c>
      <c r="E418" s="177" t="s">
        <v>3</v>
      </c>
      <c r="F418" s="178" t="s">
        <v>313</v>
      </c>
      <c r="H418" s="177" t="s">
        <v>3</v>
      </c>
      <c r="I418" s="179"/>
      <c r="L418" s="176"/>
      <c r="M418" s="180"/>
      <c r="N418" s="181"/>
      <c r="O418" s="181"/>
      <c r="P418" s="181"/>
      <c r="Q418" s="181"/>
      <c r="R418" s="181"/>
      <c r="S418" s="181"/>
      <c r="T418" s="182"/>
      <c r="AT418" s="177" t="s">
        <v>164</v>
      </c>
      <c r="AU418" s="177" t="s">
        <v>149</v>
      </c>
      <c r="AV418" s="14" t="s">
        <v>15</v>
      </c>
      <c r="AW418" s="14" t="s">
        <v>33</v>
      </c>
      <c r="AX418" s="14" t="s">
        <v>71</v>
      </c>
      <c r="AY418" s="177" t="s">
        <v>135</v>
      </c>
    </row>
    <row r="419" spans="2:51" s="13" customFormat="1" ht="11.25">
      <c r="B419" s="157"/>
      <c r="D419" s="158" t="s">
        <v>164</v>
      </c>
      <c r="E419" s="165" t="s">
        <v>3</v>
      </c>
      <c r="F419" s="159" t="s">
        <v>352</v>
      </c>
      <c r="H419" s="160">
        <v>6</v>
      </c>
      <c r="I419" s="161"/>
      <c r="L419" s="157"/>
      <c r="M419" s="162"/>
      <c r="N419" s="163"/>
      <c r="O419" s="163"/>
      <c r="P419" s="163"/>
      <c r="Q419" s="163"/>
      <c r="R419" s="163"/>
      <c r="S419" s="163"/>
      <c r="T419" s="164"/>
      <c r="AT419" s="165" t="s">
        <v>164</v>
      </c>
      <c r="AU419" s="165" t="s">
        <v>149</v>
      </c>
      <c r="AV419" s="13" t="s">
        <v>79</v>
      </c>
      <c r="AW419" s="13" t="s">
        <v>33</v>
      </c>
      <c r="AX419" s="13" t="s">
        <v>71</v>
      </c>
      <c r="AY419" s="165" t="s">
        <v>135</v>
      </c>
    </row>
    <row r="420" spans="2:51" s="14" customFormat="1" ht="11.25">
      <c r="B420" s="176"/>
      <c r="D420" s="158" t="s">
        <v>164</v>
      </c>
      <c r="E420" s="177" t="s">
        <v>3</v>
      </c>
      <c r="F420" s="178" t="s">
        <v>315</v>
      </c>
      <c r="H420" s="177" t="s">
        <v>3</v>
      </c>
      <c r="I420" s="179"/>
      <c r="L420" s="176"/>
      <c r="M420" s="180"/>
      <c r="N420" s="181"/>
      <c r="O420" s="181"/>
      <c r="P420" s="181"/>
      <c r="Q420" s="181"/>
      <c r="R420" s="181"/>
      <c r="S420" s="181"/>
      <c r="T420" s="182"/>
      <c r="AT420" s="177" t="s">
        <v>164</v>
      </c>
      <c r="AU420" s="177" t="s">
        <v>149</v>
      </c>
      <c r="AV420" s="14" t="s">
        <v>15</v>
      </c>
      <c r="AW420" s="14" t="s">
        <v>33</v>
      </c>
      <c r="AX420" s="14" t="s">
        <v>71</v>
      </c>
      <c r="AY420" s="177" t="s">
        <v>135</v>
      </c>
    </row>
    <row r="421" spans="2:51" s="13" customFormat="1" ht="11.25">
      <c r="B421" s="157"/>
      <c r="D421" s="158" t="s">
        <v>164</v>
      </c>
      <c r="E421" s="165" t="s">
        <v>3</v>
      </c>
      <c r="F421" s="159" t="s">
        <v>353</v>
      </c>
      <c r="H421" s="160">
        <v>10.3</v>
      </c>
      <c r="I421" s="161"/>
      <c r="L421" s="157"/>
      <c r="M421" s="162"/>
      <c r="N421" s="163"/>
      <c r="O421" s="163"/>
      <c r="P421" s="163"/>
      <c r="Q421" s="163"/>
      <c r="R421" s="163"/>
      <c r="S421" s="163"/>
      <c r="T421" s="164"/>
      <c r="AT421" s="165" t="s">
        <v>164</v>
      </c>
      <c r="AU421" s="165" t="s">
        <v>149</v>
      </c>
      <c r="AV421" s="13" t="s">
        <v>79</v>
      </c>
      <c r="AW421" s="13" t="s">
        <v>33</v>
      </c>
      <c r="AX421" s="13" t="s">
        <v>71</v>
      </c>
      <c r="AY421" s="165" t="s">
        <v>135</v>
      </c>
    </row>
    <row r="422" spans="2:51" s="14" customFormat="1" ht="11.25">
      <c r="B422" s="176"/>
      <c r="D422" s="158" t="s">
        <v>164</v>
      </c>
      <c r="E422" s="177" t="s">
        <v>3</v>
      </c>
      <c r="F422" s="178" t="s">
        <v>317</v>
      </c>
      <c r="H422" s="177" t="s">
        <v>3</v>
      </c>
      <c r="I422" s="179"/>
      <c r="L422" s="176"/>
      <c r="M422" s="180"/>
      <c r="N422" s="181"/>
      <c r="O422" s="181"/>
      <c r="P422" s="181"/>
      <c r="Q422" s="181"/>
      <c r="R422" s="181"/>
      <c r="S422" s="181"/>
      <c r="T422" s="182"/>
      <c r="AT422" s="177" t="s">
        <v>164</v>
      </c>
      <c r="AU422" s="177" t="s">
        <v>149</v>
      </c>
      <c r="AV422" s="14" t="s">
        <v>15</v>
      </c>
      <c r="AW422" s="14" t="s">
        <v>33</v>
      </c>
      <c r="AX422" s="14" t="s">
        <v>71</v>
      </c>
      <c r="AY422" s="177" t="s">
        <v>135</v>
      </c>
    </row>
    <row r="423" spans="2:51" s="13" customFormat="1" ht="11.25">
      <c r="B423" s="157"/>
      <c r="D423" s="158" t="s">
        <v>164</v>
      </c>
      <c r="E423" s="165" t="s">
        <v>3</v>
      </c>
      <c r="F423" s="159" t="s">
        <v>354</v>
      </c>
      <c r="H423" s="160">
        <v>5.54</v>
      </c>
      <c r="I423" s="161"/>
      <c r="L423" s="157"/>
      <c r="M423" s="162"/>
      <c r="N423" s="163"/>
      <c r="O423" s="163"/>
      <c r="P423" s="163"/>
      <c r="Q423" s="163"/>
      <c r="R423" s="163"/>
      <c r="S423" s="163"/>
      <c r="T423" s="164"/>
      <c r="AT423" s="165" t="s">
        <v>164</v>
      </c>
      <c r="AU423" s="165" t="s">
        <v>149</v>
      </c>
      <c r="AV423" s="13" t="s">
        <v>79</v>
      </c>
      <c r="AW423" s="13" t="s">
        <v>33</v>
      </c>
      <c r="AX423" s="13" t="s">
        <v>71</v>
      </c>
      <c r="AY423" s="165" t="s">
        <v>135</v>
      </c>
    </row>
    <row r="424" spans="2:51" s="14" customFormat="1" ht="11.25">
      <c r="B424" s="176"/>
      <c r="D424" s="158" t="s">
        <v>164</v>
      </c>
      <c r="E424" s="177" t="s">
        <v>3</v>
      </c>
      <c r="F424" s="178" t="s">
        <v>319</v>
      </c>
      <c r="H424" s="177" t="s">
        <v>3</v>
      </c>
      <c r="I424" s="179"/>
      <c r="L424" s="176"/>
      <c r="M424" s="180"/>
      <c r="N424" s="181"/>
      <c r="O424" s="181"/>
      <c r="P424" s="181"/>
      <c r="Q424" s="181"/>
      <c r="R424" s="181"/>
      <c r="S424" s="181"/>
      <c r="T424" s="182"/>
      <c r="AT424" s="177" t="s">
        <v>164</v>
      </c>
      <c r="AU424" s="177" t="s">
        <v>149</v>
      </c>
      <c r="AV424" s="14" t="s">
        <v>15</v>
      </c>
      <c r="AW424" s="14" t="s">
        <v>33</v>
      </c>
      <c r="AX424" s="14" t="s">
        <v>71</v>
      </c>
      <c r="AY424" s="177" t="s">
        <v>135</v>
      </c>
    </row>
    <row r="425" spans="2:51" s="13" customFormat="1" ht="11.25">
      <c r="B425" s="157"/>
      <c r="D425" s="158" t="s">
        <v>164</v>
      </c>
      <c r="E425" s="165" t="s">
        <v>3</v>
      </c>
      <c r="F425" s="159" t="s">
        <v>355</v>
      </c>
      <c r="H425" s="160">
        <v>15.42</v>
      </c>
      <c r="I425" s="161"/>
      <c r="L425" s="157"/>
      <c r="M425" s="162"/>
      <c r="N425" s="163"/>
      <c r="O425" s="163"/>
      <c r="P425" s="163"/>
      <c r="Q425" s="163"/>
      <c r="R425" s="163"/>
      <c r="S425" s="163"/>
      <c r="T425" s="164"/>
      <c r="AT425" s="165" t="s">
        <v>164</v>
      </c>
      <c r="AU425" s="165" t="s">
        <v>149</v>
      </c>
      <c r="AV425" s="13" t="s">
        <v>79</v>
      </c>
      <c r="AW425" s="13" t="s">
        <v>33</v>
      </c>
      <c r="AX425" s="13" t="s">
        <v>71</v>
      </c>
      <c r="AY425" s="165" t="s">
        <v>135</v>
      </c>
    </row>
    <row r="426" spans="2:51" s="14" customFormat="1" ht="11.25">
      <c r="B426" s="176"/>
      <c r="D426" s="158" t="s">
        <v>164</v>
      </c>
      <c r="E426" s="177" t="s">
        <v>3</v>
      </c>
      <c r="F426" s="178" t="s">
        <v>321</v>
      </c>
      <c r="H426" s="177" t="s">
        <v>3</v>
      </c>
      <c r="I426" s="179"/>
      <c r="L426" s="176"/>
      <c r="M426" s="180"/>
      <c r="N426" s="181"/>
      <c r="O426" s="181"/>
      <c r="P426" s="181"/>
      <c r="Q426" s="181"/>
      <c r="R426" s="181"/>
      <c r="S426" s="181"/>
      <c r="T426" s="182"/>
      <c r="AT426" s="177" t="s">
        <v>164</v>
      </c>
      <c r="AU426" s="177" t="s">
        <v>149</v>
      </c>
      <c r="AV426" s="14" t="s">
        <v>15</v>
      </c>
      <c r="AW426" s="14" t="s">
        <v>33</v>
      </c>
      <c r="AX426" s="14" t="s">
        <v>71</v>
      </c>
      <c r="AY426" s="177" t="s">
        <v>135</v>
      </c>
    </row>
    <row r="427" spans="2:51" s="13" customFormat="1" ht="11.25">
      <c r="B427" s="157"/>
      <c r="D427" s="158" t="s">
        <v>164</v>
      </c>
      <c r="E427" s="165" t="s">
        <v>3</v>
      </c>
      <c r="F427" s="159" t="s">
        <v>349</v>
      </c>
      <c r="H427" s="160">
        <v>6.5</v>
      </c>
      <c r="I427" s="161"/>
      <c r="L427" s="157"/>
      <c r="M427" s="162"/>
      <c r="N427" s="163"/>
      <c r="O427" s="163"/>
      <c r="P427" s="163"/>
      <c r="Q427" s="163"/>
      <c r="R427" s="163"/>
      <c r="S427" s="163"/>
      <c r="T427" s="164"/>
      <c r="AT427" s="165" t="s">
        <v>164</v>
      </c>
      <c r="AU427" s="165" t="s">
        <v>149</v>
      </c>
      <c r="AV427" s="13" t="s">
        <v>79</v>
      </c>
      <c r="AW427" s="13" t="s">
        <v>33</v>
      </c>
      <c r="AX427" s="13" t="s">
        <v>71</v>
      </c>
      <c r="AY427" s="165" t="s">
        <v>135</v>
      </c>
    </row>
    <row r="428" spans="2:51" s="15" customFormat="1" ht="11.25">
      <c r="B428" s="183"/>
      <c r="D428" s="158" t="s">
        <v>164</v>
      </c>
      <c r="E428" s="184" t="s">
        <v>3</v>
      </c>
      <c r="F428" s="185" t="s">
        <v>215</v>
      </c>
      <c r="H428" s="186">
        <v>4338.24</v>
      </c>
      <c r="I428" s="187"/>
      <c r="L428" s="183"/>
      <c r="M428" s="188"/>
      <c r="N428" s="189"/>
      <c r="O428" s="189"/>
      <c r="P428" s="189"/>
      <c r="Q428" s="189"/>
      <c r="R428" s="189"/>
      <c r="S428" s="189"/>
      <c r="T428" s="190"/>
      <c r="AT428" s="184" t="s">
        <v>164</v>
      </c>
      <c r="AU428" s="184" t="s">
        <v>149</v>
      </c>
      <c r="AV428" s="15" t="s">
        <v>82</v>
      </c>
      <c r="AW428" s="15" t="s">
        <v>33</v>
      </c>
      <c r="AX428" s="15" t="s">
        <v>15</v>
      </c>
      <c r="AY428" s="184" t="s">
        <v>135</v>
      </c>
    </row>
    <row r="429" spans="1:65" s="2" customFormat="1" ht="24.2" customHeight="1">
      <c r="A429" s="33"/>
      <c r="B429" s="138"/>
      <c r="C429" s="166" t="s">
        <v>551</v>
      </c>
      <c r="D429" s="166" t="s">
        <v>184</v>
      </c>
      <c r="E429" s="167" t="s">
        <v>357</v>
      </c>
      <c r="F429" s="168" t="s">
        <v>358</v>
      </c>
      <c r="G429" s="169" t="s">
        <v>239</v>
      </c>
      <c r="H429" s="170">
        <v>4555.152</v>
      </c>
      <c r="I429" s="171"/>
      <c r="J429" s="172">
        <f>ROUND(I429*H429,2)</f>
        <v>0</v>
      </c>
      <c r="K429" s="168" t="s">
        <v>141</v>
      </c>
      <c r="L429" s="173"/>
      <c r="M429" s="174" t="s">
        <v>3</v>
      </c>
      <c r="N429" s="175" t="s">
        <v>42</v>
      </c>
      <c r="O429" s="54"/>
      <c r="P429" s="148">
        <f>O429*H429</f>
        <v>0</v>
      </c>
      <c r="Q429" s="148">
        <v>4E-05</v>
      </c>
      <c r="R429" s="148">
        <f>Q429*H429</f>
        <v>0.18220608000000002</v>
      </c>
      <c r="S429" s="148">
        <v>0</v>
      </c>
      <c r="T429" s="149">
        <f>S429*H429</f>
        <v>0</v>
      </c>
      <c r="U429" s="33"/>
      <c r="V429" s="33"/>
      <c r="W429" s="33"/>
      <c r="X429" s="33"/>
      <c r="Y429" s="33"/>
      <c r="Z429" s="33"/>
      <c r="AA429" s="33"/>
      <c r="AB429" s="33"/>
      <c r="AC429" s="33"/>
      <c r="AD429" s="33"/>
      <c r="AE429" s="33"/>
      <c r="AR429" s="150" t="s">
        <v>178</v>
      </c>
      <c r="AT429" s="150" t="s">
        <v>184</v>
      </c>
      <c r="AU429" s="150" t="s">
        <v>149</v>
      </c>
      <c r="AY429" s="18" t="s">
        <v>135</v>
      </c>
      <c r="BE429" s="151">
        <f>IF(N429="základní",J429,0)</f>
        <v>0</v>
      </c>
      <c r="BF429" s="151">
        <f>IF(N429="snížená",J429,0)</f>
        <v>0</v>
      </c>
      <c r="BG429" s="151">
        <f>IF(N429="zákl. přenesená",J429,0)</f>
        <v>0</v>
      </c>
      <c r="BH429" s="151">
        <f>IF(N429="sníž. přenesená",J429,0)</f>
        <v>0</v>
      </c>
      <c r="BI429" s="151">
        <f>IF(N429="nulová",J429,0)</f>
        <v>0</v>
      </c>
      <c r="BJ429" s="18" t="s">
        <v>15</v>
      </c>
      <c r="BK429" s="151">
        <f>ROUND(I429*H429,2)</f>
        <v>0</v>
      </c>
      <c r="BL429" s="18" t="s">
        <v>82</v>
      </c>
      <c r="BM429" s="150" t="s">
        <v>552</v>
      </c>
    </row>
    <row r="430" spans="2:51" s="13" customFormat="1" ht="11.25">
      <c r="B430" s="157"/>
      <c r="D430" s="158" t="s">
        <v>164</v>
      </c>
      <c r="F430" s="159" t="s">
        <v>331</v>
      </c>
      <c r="H430" s="160">
        <v>4555.152</v>
      </c>
      <c r="I430" s="161"/>
      <c r="L430" s="157"/>
      <c r="M430" s="162"/>
      <c r="N430" s="163"/>
      <c r="O430" s="163"/>
      <c r="P430" s="163"/>
      <c r="Q430" s="163"/>
      <c r="R430" s="163"/>
      <c r="S430" s="163"/>
      <c r="T430" s="164"/>
      <c r="AT430" s="165" t="s">
        <v>164</v>
      </c>
      <c r="AU430" s="165" t="s">
        <v>149</v>
      </c>
      <c r="AV430" s="13" t="s">
        <v>79</v>
      </c>
      <c r="AW430" s="13" t="s">
        <v>4</v>
      </c>
      <c r="AX430" s="13" t="s">
        <v>15</v>
      </c>
      <c r="AY430" s="165" t="s">
        <v>135</v>
      </c>
    </row>
    <row r="431" spans="1:65" s="2" customFormat="1" ht="37.9" customHeight="1">
      <c r="A431" s="33"/>
      <c r="B431" s="138"/>
      <c r="C431" s="139" t="s">
        <v>553</v>
      </c>
      <c r="D431" s="139" t="s">
        <v>137</v>
      </c>
      <c r="E431" s="140" t="s">
        <v>361</v>
      </c>
      <c r="F431" s="141" t="s">
        <v>362</v>
      </c>
      <c r="G431" s="142" t="s">
        <v>140</v>
      </c>
      <c r="H431" s="143">
        <v>2625.655</v>
      </c>
      <c r="I431" s="144"/>
      <c r="J431" s="145">
        <f>ROUND(I431*H431,2)</f>
        <v>0</v>
      </c>
      <c r="K431" s="141" t="s">
        <v>141</v>
      </c>
      <c r="L431" s="34"/>
      <c r="M431" s="146" t="s">
        <v>3</v>
      </c>
      <c r="N431" s="147" t="s">
        <v>42</v>
      </c>
      <c r="O431" s="54"/>
      <c r="P431" s="148">
        <f>O431*H431</f>
        <v>0</v>
      </c>
      <c r="Q431" s="148">
        <v>0</v>
      </c>
      <c r="R431" s="148">
        <f>Q431*H431</f>
        <v>0</v>
      </c>
      <c r="S431" s="148">
        <v>0</v>
      </c>
      <c r="T431" s="149">
        <f>S431*H431</f>
        <v>0</v>
      </c>
      <c r="U431" s="33"/>
      <c r="V431" s="33"/>
      <c r="W431" s="33"/>
      <c r="X431" s="33"/>
      <c r="Y431" s="33"/>
      <c r="Z431" s="33"/>
      <c r="AA431" s="33"/>
      <c r="AB431" s="33"/>
      <c r="AC431" s="33"/>
      <c r="AD431" s="33"/>
      <c r="AE431" s="33"/>
      <c r="AR431" s="150" t="s">
        <v>82</v>
      </c>
      <c r="AT431" s="150" t="s">
        <v>137</v>
      </c>
      <c r="AU431" s="150" t="s">
        <v>149</v>
      </c>
      <c r="AY431" s="18" t="s">
        <v>135</v>
      </c>
      <c r="BE431" s="151">
        <f>IF(N431="základní",J431,0)</f>
        <v>0</v>
      </c>
      <c r="BF431" s="151">
        <f>IF(N431="snížená",J431,0)</f>
        <v>0</v>
      </c>
      <c r="BG431" s="151">
        <f>IF(N431="zákl. přenesená",J431,0)</f>
        <v>0</v>
      </c>
      <c r="BH431" s="151">
        <f>IF(N431="sníž. přenesená",J431,0)</f>
        <v>0</v>
      </c>
      <c r="BI431" s="151">
        <f>IF(N431="nulová",J431,0)</f>
        <v>0</v>
      </c>
      <c r="BJ431" s="18" t="s">
        <v>15</v>
      </c>
      <c r="BK431" s="151">
        <f>ROUND(I431*H431,2)</f>
        <v>0</v>
      </c>
      <c r="BL431" s="18" t="s">
        <v>82</v>
      </c>
      <c r="BM431" s="150" t="s">
        <v>554</v>
      </c>
    </row>
    <row r="432" spans="1:47" s="2" customFormat="1" ht="11.25">
      <c r="A432" s="33"/>
      <c r="B432" s="34"/>
      <c r="C432" s="33"/>
      <c r="D432" s="152" t="s">
        <v>143</v>
      </c>
      <c r="E432" s="33"/>
      <c r="F432" s="153" t="s">
        <v>364</v>
      </c>
      <c r="G432" s="33"/>
      <c r="H432" s="33"/>
      <c r="I432" s="154"/>
      <c r="J432" s="33"/>
      <c r="K432" s="33"/>
      <c r="L432" s="34"/>
      <c r="M432" s="155"/>
      <c r="N432" s="156"/>
      <c r="O432" s="54"/>
      <c r="P432" s="54"/>
      <c r="Q432" s="54"/>
      <c r="R432" s="54"/>
      <c r="S432" s="54"/>
      <c r="T432" s="55"/>
      <c r="U432" s="33"/>
      <c r="V432" s="33"/>
      <c r="W432" s="33"/>
      <c r="X432" s="33"/>
      <c r="Y432" s="33"/>
      <c r="Z432" s="33"/>
      <c r="AA432" s="33"/>
      <c r="AB432" s="33"/>
      <c r="AC432" s="33"/>
      <c r="AD432" s="33"/>
      <c r="AE432" s="33"/>
      <c r="AT432" s="18" t="s">
        <v>143</v>
      </c>
      <c r="AU432" s="18" t="s">
        <v>149</v>
      </c>
    </row>
    <row r="433" spans="2:51" s="14" customFormat="1" ht="11.25">
      <c r="B433" s="176"/>
      <c r="D433" s="158" t="s">
        <v>164</v>
      </c>
      <c r="E433" s="177" t="s">
        <v>3</v>
      </c>
      <c r="F433" s="178" t="s">
        <v>283</v>
      </c>
      <c r="H433" s="177" t="s">
        <v>3</v>
      </c>
      <c r="I433" s="179"/>
      <c r="L433" s="176"/>
      <c r="M433" s="180"/>
      <c r="N433" s="181"/>
      <c r="O433" s="181"/>
      <c r="P433" s="181"/>
      <c r="Q433" s="181"/>
      <c r="R433" s="181"/>
      <c r="S433" s="181"/>
      <c r="T433" s="182"/>
      <c r="AT433" s="177" t="s">
        <v>164</v>
      </c>
      <c r="AU433" s="177" t="s">
        <v>149</v>
      </c>
      <c r="AV433" s="14" t="s">
        <v>15</v>
      </c>
      <c r="AW433" s="14" t="s">
        <v>33</v>
      </c>
      <c r="AX433" s="14" t="s">
        <v>71</v>
      </c>
      <c r="AY433" s="177" t="s">
        <v>135</v>
      </c>
    </row>
    <row r="434" spans="2:51" s="13" customFormat="1" ht="11.25">
      <c r="B434" s="157"/>
      <c r="D434" s="158" t="s">
        <v>164</v>
      </c>
      <c r="E434" s="165" t="s">
        <v>3</v>
      </c>
      <c r="F434" s="159" t="s">
        <v>365</v>
      </c>
      <c r="H434" s="160">
        <v>409.968</v>
      </c>
      <c r="I434" s="161"/>
      <c r="L434" s="157"/>
      <c r="M434" s="162"/>
      <c r="N434" s="163"/>
      <c r="O434" s="163"/>
      <c r="P434" s="163"/>
      <c r="Q434" s="163"/>
      <c r="R434" s="163"/>
      <c r="S434" s="163"/>
      <c r="T434" s="164"/>
      <c r="AT434" s="165" t="s">
        <v>164</v>
      </c>
      <c r="AU434" s="165" t="s">
        <v>149</v>
      </c>
      <c r="AV434" s="13" t="s">
        <v>79</v>
      </c>
      <c r="AW434" s="13" t="s">
        <v>33</v>
      </c>
      <c r="AX434" s="13" t="s">
        <v>71</v>
      </c>
      <c r="AY434" s="165" t="s">
        <v>135</v>
      </c>
    </row>
    <row r="435" spans="2:51" s="14" customFormat="1" ht="11.25">
      <c r="B435" s="176"/>
      <c r="D435" s="158" t="s">
        <v>164</v>
      </c>
      <c r="E435" s="177" t="s">
        <v>3</v>
      </c>
      <c r="F435" s="178" t="s">
        <v>285</v>
      </c>
      <c r="H435" s="177" t="s">
        <v>3</v>
      </c>
      <c r="I435" s="179"/>
      <c r="L435" s="176"/>
      <c r="M435" s="180"/>
      <c r="N435" s="181"/>
      <c r="O435" s="181"/>
      <c r="P435" s="181"/>
      <c r="Q435" s="181"/>
      <c r="R435" s="181"/>
      <c r="S435" s="181"/>
      <c r="T435" s="182"/>
      <c r="AT435" s="177" t="s">
        <v>164</v>
      </c>
      <c r="AU435" s="177" t="s">
        <v>149</v>
      </c>
      <c r="AV435" s="14" t="s">
        <v>15</v>
      </c>
      <c r="AW435" s="14" t="s">
        <v>33</v>
      </c>
      <c r="AX435" s="14" t="s">
        <v>71</v>
      </c>
      <c r="AY435" s="177" t="s">
        <v>135</v>
      </c>
    </row>
    <row r="436" spans="2:51" s="13" customFormat="1" ht="11.25">
      <c r="B436" s="157"/>
      <c r="D436" s="158" t="s">
        <v>164</v>
      </c>
      <c r="E436" s="165" t="s">
        <v>3</v>
      </c>
      <c r="F436" s="159" t="s">
        <v>366</v>
      </c>
      <c r="H436" s="160">
        <v>445.446</v>
      </c>
      <c r="I436" s="161"/>
      <c r="L436" s="157"/>
      <c r="M436" s="162"/>
      <c r="N436" s="163"/>
      <c r="O436" s="163"/>
      <c r="P436" s="163"/>
      <c r="Q436" s="163"/>
      <c r="R436" s="163"/>
      <c r="S436" s="163"/>
      <c r="T436" s="164"/>
      <c r="AT436" s="165" t="s">
        <v>164</v>
      </c>
      <c r="AU436" s="165" t="s">
        <v>149</v>
      </c>
      <c r="AV436" s="13" t="s">
        <v>79</v>
      </c>
      <c r="AW436" s="13" t="s">
        <v>33</v>
      </c>
      <c r="AX436" s="13" t="s">
        <v>71</v>
      </c>
      <c r="AY436" s="165" t="s">
        <v>135</v>
      </c>
    </row>
    <row r="437" spans="2:51" s="14" customFormat="1" ht="11.25">
      <c r="B437" s="176"/>
      <c r="D437" s="158" t="s">
        <v>164</v>
      </c>
      <c r="E437" s="177" t="s">
        <v>3</v>
      </c>
      <c r="F437" s="178" t="s">
        <v>287</v>
      </c>
      <c r="H437" s="177" t="s">
        <v>3</v>
      </c>
      <c r="I437" s="179"/>
      <c r="L437" s="176"/>
      <c r="M437" s="180"/>
      <c r="N437" s="181"/>
      <c r="O437" s="181"/>
      <c r="P437" s="181"/>
      <c r="Q437" s="181"/>
      <c r="R437" s="181"/>
      <c r="S437" s="181"/>
      <c r="T437" s="182"/>
      <c r="AT437" s="177" t="s">
        <v>164</v>
      </c>
      <c r="AU437" s="177" t="s">
        <v>149</v>
      </c>
      <c r="AV437" s="14" t="s">
        <v>15</v>
      </c>
      <c r="AW437" s="14" t="s">
        <v>33</v>
      </c>
      <c r="AX437" s="14" t="s">
        <v>71</v>
      </c>
      <c r="AY437" s="177" t="s">
        <v>135</v>
      </c>
    </row>
    <row r="438" spans="2:51" s="13" customFormat="1" ht="11.25">
      <c r="B438" s="157"/>
      <c r="D438" s="158" t="s">
        <v>164</v>
      </c>
      <c r="E438" s="165" t="s">
        <v>3</v>
      </c>
      <c r="F438" s="159" t="s">
        <v>367</v>
      </c>
      <c r="H438" s="160">
        <v>218.7</v>
      </c>
      <c r="I438" s="161"/>
      <c r="L438" s="157"/>
      <c r="M438" s="162"/>
      <c r="N438" s="163"/>
      <c r="O438" s="163"/>
      <c r="P438" s="163"/>
      <c r="Q438" s="163"/>
      <c r="R438" s="163"/>
      <c r="S438" s="163"/>
      <c r="T438" s="164"/>
      <c r="AT438" s="165" t="s">
        <v>164</v>
      </c>
      <c r="AU438" s="165" t="s">
        <v>149</v>
      </c>
      <c r="AV438" s="13" t="s">
        <v>79</v>
      </c>
      <c r="AW438" s="13" t="s">
        <v>33</v>
      </c>
      <c r="AX438" s="13" t="s">
        <v>71</v>
      </c>
      <c r="AY438" s="165" t="s">
        <v>135</v>
      </c>
    </row>
    <row r="439" spans="2:51" s="14" customFormat="1" ht="11.25">
      <c r="B439" s="176"/>
      <c r="D439" s="158" t="s">
        <v>164</v>
      </c>
      <c r="E439" s="177" t="s">
        <v>3</v>
      </c>
      <c r="F439" s="178" t="s">
        <v>289</v>
      </c>
      <c r="H439" s="177" t="s">
        <v>3</v>
      </c>
      <c r="I439" s="179"/>
      <c r="L439" s="176"/>
      <c r="M439" s="180"/>
      <c r="N439" s="181"/>
      <c r="O439" s="181"/>
      <c r="P439" s="181"/>
      <c r="Q439" s="181"/>
      <c r="R439" s="181"/>
      <c r="S439" s="181"/>
      <c r="T439" s="182"/>
      <c r="AT439" s="177" t="s">
        <v>164</v>
      </c>
      <c r="AU439" s="177" t="s">
        <v>149</v>
      </c>
      <c r="AV439" s="14" t="s">
        <v>15</v>
      </c>
      <c r="AW439" s="14" t="s">
        <v>33</v>
      </c>
      <c r="AX439" s="14" t="s">
        <v>71</v>
      </c>
      <c r="AY439" s="177" t="s">
        <v>135</v>
      </c>
    </row>
    <row r="440" spans="2:51" s="13" customFormat="1" ht="11.25">
      <c r="B440" s="157"/>
      <c r="D440" s="158" t="s">
        <v>164</v>
      </c>
      <c r="E440" s="165" t="s">
        <v>3</v>
      </c>
      <c r="F440" s="159" t="s">
        <v>368</v>
      </c>
      <c r="H440" s="160">
        <v>167.832</v>
      </c>
      <c r="I440" s="161"/>
      <c r="L440" s="157"/>
      <c r="M440" s="162"/>
      <c r="N440" s="163"/>
      <c r="O440" s="163"/>
      <c r="P440" s="163"/>
      <c r="Q440" s="163"/>
      <c r="R440" s="163"/>
      <c r="S440" s="163"/>
      <c r="T440" s="164"/>
      <c r="AT440" s="165" t="s">
        <v>164</v>
      </c>
      <c r="AU440" s="165" t="s">
        <v>149</v>
      </c>
      <c r="AV440" s="13" t="s">
        <v>79</v>
      </c>
      <c r="AW440" s="13" t="s">
        <v>33</v>
      </c>
      <c r="AX440" s="13" t="s">
        <v>71</v>
      </c>
      <c r="AY440" s="165" t="s">
        <v>135</v>
      </c>
    </row>
    <row r="441" spans="2:51" s="14" customFormat="1" ht="11.25">
      <c r="B441" s="176"/>
      <c r="D441" s="158" t="s">
        <v>164</v>
      </c>
      <c r="E441" s="177" t="s">
        <v>3</v>
      </c>
      <c r="F441" s="178" t="s">
        <v>291</v>
      </c>
      <c r="H441" s="177" t="s">
        <v>3</v>
      </c>
      <c r="I441" s="179"/>
      <c r="L441" s="176"/>
      <c r="M441" s="180"/>
      <c r="N441" s="181"/>
      <c r="O441" s="181"/>
      <c r="P441" s="181"/>
      <c r="Q441" s="181"/>
      <c r="R441" s="181"/>
      <c r="S441" s="181"/>
      <c r="T441" s="182"/>
      <c r="AT441" s="177" t="s">
        <v>164</v>
      </c>
      <c r="AU441" s="177" t="s">
        <v>149</v>
      </c>
      <c r="AV441" s="14" t="s">
        <v>15</v>
      </c>
      <c r="AW441" s="14" t="s">
        <v>33</v>
      </c>
      <c r="AX441" s="14" t="s">
        <v>71</v>
      </c>
      <c r="AY441" s="177" t="s">
        <v>135</v>
      </c>
    </row>
    <row r="442" spans="2:51" s="13" customFormat="1" ht="11.25">
      <c r="B442" s="157"/>
      <c r="D442" s="158" t="s">
        <v>164</v>
      </c>
      <c r="E442" s="165" t="s">
        <v>3</v>
      </c>
      <c r="F442" s="159" t="s">
        <v>369</v>
      </c>
      <c r="H442" s="160">
        <v>1086.75</v>
      </c>
      <c r="I442" s="161"/>
      <c r="L442" s="157"/>
      <c r="M442" s="162"/>
      <c r="N442" s="163"/>
      <c r="O442" s="163"/>
      <c r="P442" s="163"/>
      <c r="Q442" s="163"/>
      <c r="R442" s="163"/>
      <c r="S442" s="163"/>
      <c r="T442" s="164"/>
      <c r="AT442" s="165" t="s">
        <v>164</v>
      </c>
      <c r="AU442" s="165" t="s">
        <v>149</v>
      </c>
      <c r="AV442" s="13" t="s">
        <v>79</v>
      </c>
      <c r="AW442" s="13" t="s">
        <v>33</v>
      </c>
      <c r="AX442" s="13" t="s">
        <v>71</v>
      </c>
      <c r="AY442" s="165" t="s">
        <v>135</v>
      </c>
    </row>
    <row r="443" spans="2:51" s="14" customFormat="1" ht="11.25">
      <c r="B443" s="176"/>
      <c r="D443" s="158" t="s">
        <v>164</v>
      </c>
      <c r="E443" s="177" t="s">
        <v>3</v>
      </c>
      <c r="F443" s="178" t="s">
        <v>293</v>
      </c>
      <c r="H443" s="177" t="s">
        <v>3</v>
      </c>
      <c r="I443" s="179"/>
      <c r="L443" s="176"/>
      <c r="M443" s="180"/>
      <c r="N443" s="181"/>
      <c r="O443" s="181"/>
      <c r="P443" s="181"/>
      <c r="Q443" s="181"/>
      <c r="R443" s="181"/>
      <c r="S443" s="181"/>
      <c r="T443" s="182"/>
      <c r="AT443" s="177" t="s">
        <v>164</v>
      </c>
      <c r="AU443" s="177" t="s">
        <v>149</v>
      </c>
      <c r="AV443" s="14" t="s">
        <v>15</v>
      </c>
      <c r="AW443" s="14" t="s">
        <v>33</v>
      </c>
      <c r="AX443" s="14" t="s">
        <v>71</v>
      </c>
      <c r="AY443" s="177" t="s">
        <v>135</v>
      </c>
    </row>
    <row r="444" spans="2:51" s="13" customFormat="1" ht="11.25">
      <c r="B444" s="157"/>
      <c r="D444" s="158" t="s">
        <v>164</v>
      </c>
      <c r="E444" s="165" t="s">
        <v>3</v>
      </c>
      <c r="F444" s="159" t="s">
        <v>370</v>
      </c>
      <c r="H444" s="160">
        <v>43.2</v>
      </c>
      <c r="I444" s="161"/>
      <c r="L444" s="157"/>
      <c r="M444" s="162"/>
      <c r="N444" s="163"/>
      <c r="O444" s="163"/>
      <c r="P444" s="163"/>
      <c r="Q444" s="163"/>
      <c r="R444" s="163"/>
      <c r="S444" s="163"/>
      <c r="T444" s="164"/>
      <c r="AT444" s="165" t="s">
        <v>164</v>
      </c>
      <c r="AU444" s="165" t="s">
        <v>149</v>
      </c>
      <c r="AV444" s="13" t="s">
        <v>79</v>
      </c>
      <c r="AW444" s="13" t="s">
        <v>33</v>
      </c>
      <c r="AX444" s="13" t="s">
        <v>71</v>
      </c>
      <c r="AY444" s="165" t="s">
        <v>135</v>
      </c>
    </row>
    <row r="445" spans="2:51" s="14" customFormat="1" ht="11.25">
      <c r="B445" s="176"/>
      <c r="D445" s="158" t="s">
        <v>164</v>
      </c>
      <c r="E445" s="177" t="s">
        <v>3</v>
      </c>
      <c r="F445" s="178" t="s">
        <v>295</v>
      </c>
      <c r="H445" s="177" t="s">
        <v>3</v>
      </c>
      <c r="I445" s="179"/>
      <c r="L445" s="176"/>
      <c r="M445" s="180"/>
      <c r="N445" s="181"/>
      <c r="O445" s="181"/>
      <c r="P445" s="181"/>
      <c r="Q445" s="181"/>
      <c r="R445" s="181"/>
      <c r="S445" s="181"/>
      <c r="T445" s="182"/>
      <c r="AT445" s="177" t="s">
        <v>164</v>
      </c>
      <c r="AU445" s="177" t="s">
        <v>149</v>
      </c>
      <c r="AV445" s="14" t="s">
        <v>15</v>
      </c>
      <c r="AW445" s="14" t="s">
        <v>33</v>
      </c>
      <c r="AX445" s="14" t="s">
        <v>71</v>
      </c>
      <c r="AY445" s="177" t="s">
        <v>135</v>
      </c>
    </row>
    <row r="446" spans="2:51" s="13" customFormat="1" ht="11.25">
      <c r="B446" s="157"/>
      <c r="D446" s="158" t="s">
        <v>164</v>
      </c>
      <c r="E446" s="165" t="s">
        <v>3</v>
      </c>
      <c r="F446" s="159" t="s">
        <v>371</v>
      </c>
      <c r="H446" s="160">
        <v>35.97</v>
      </c>
      <c r="I446" s="161"/>
      <c r="L446" s="157"/>
      <c r="M446" s="162"/>
      <c r="N446" s="163"/>
      <c r="O446" s="163"/>
      <c r="P446" s="163"/>
      <c r="Q446" s="163"/>
      <c r="R446" s="163"/>
      <c r="S446" s="163"/>
      <c r="T446" s="164"/>
      <c r="AT446" s="165" t="s">
        <v>164</v>
      </c>
      <c r="AU446" s="165" t="s">
        <v>149</v>
      </c>
      <c r="AV446" s="13" t="s">
        <v>79</v>
      </c>
      <c r="AW446" s="13" t="s">
        <v>33</v>
      </c>
      <c r="AX446" s="13" t="s">
        <v>71</v>
      </c>
      <c r="AY446" s="165" t="s">
        <v>135</v>
      </c>
    </row>
    <row r="447" spans="2:51" s="14" customFormat="1" ht="11.25">
      <c r="B447" s="176"/>
      <c r="D447" s="158" t="s">
        <v>164</v>
      </c>
      <c r="E447" s="177" t="s">
        <v>3</v>
      </c>
      <c r="F447" s="178" t="s">
        <v>297</v>
      </c>
      <c r="H447" s="177" t="s">
        <v>3</v>
      </c>
      <c r="I447" s="179"/>
      <c r="L447" s="176"/>
      <c r="M447" s="180"/>
      <c r="N447" s="181"/>
      <c r="O447" s="181"/>
      <c r="P447" s="181"/>
      <c r="Q447" s="181"/>
      <c r="R447" s="181"/>
      <c r="S447" s="181"/>
      <c r="T447" s="182"/>
      <c r="AT447" s="177" t="s">
        <v>164</v>
      </c>
      <c r="AU447" s="177" t="s">
        <v>149</v>
      </c>
      <c r="AV447" s="14" t="s">
        <v>15</v>
      </c>
      <c r="AW447" s="14" t="s">
        <v>33</v>
      </c>
      <c r="AX447" s="14" t="s">
        <v>71</v>
      </c>
      <c r="AY447" s="177" t="s">
        <v>135</v>
      </c>
    </row>
    <row r="448" spans="2:51" s="13" customFormat="1" ht="11.25">
      <c r="B448" s="157"/>
      <c r="D448" s="158" t="s">
        <v>164</v>
      </c>
      <c r="E448" s="165" t="s">
        <v>3</v>
      </c>
      <c r="F448" s="159" t="s">
        <v>372</v>
      </c>
      <c r="H448" s="160">
        <v>54.18</v>
      </c>
      <c r="I448" s="161"/>
      <c r="L448" s="157"/>
      <c r="M448" s="162"/>
      <c r="N448" s="163"/>
      <c r="O448" s="163"/>
      <c r="P448" s="163"/>
      <c r="Q448" s="163"/>
      <c r="R448" s="163"/>
      <c r="S448" s="163"/>
      <c r="T448" s="164"/>
      <c r="AT448" s="165" t="s">
        <v>164</v>
      </c>
      <c r="AU448" s="165" t="s">
        <v>149</v>
      </c>
      <c r="AV448" s="13" t="s">
        <v>79</v>
      </c>
      <c r="AW448" s="13" t="s">
        <v>33</v>
      </c>
      <c r="AX448" s="13" t="s">
        <v>71</v>
      </c>
      <c r="AY448" s="165" t="s">
        <v>135</v>
      </c>
    </row>
    <row r="449" spans="2:51" s="14" customFormat="1" ht="11.25">
      <c r="B449" s="176"/>
      <c r="D449" s="158" t="s">
        <v>164</v>
      </c>
      <c r="E449" s="177" t="s">
        <v>3</v>
      </c>
      <c r="F449" s="178" t="s">
        <v>299</v>
      </c>
      <c r="H449" s="177" t="s">
        <v>3</v>
      </c>
      <c r="I449" s="179"/>
      <c r="L449" s="176"/>
      <c r="M449" s="180"/>
      <c r="N449" s="181"/>
      <c r="O449" s="181"/>
      <c r="P449" s="181"/>
      <c r="Q449" s="181"/>
      <c r="R449" s="181"/>
      <c r="S449" s="181"/>
      <c r="T449" s="182"/>
      <c r="AT449" s="177" t="s">
        <v>164</v>
      </c>
      <c r="AU449" s="177" t="s">
        <v>149</v>
      </c>
      <c r="AV449" s="14" t="s">
        <v>15</v>
      </c>
      <c r="AW449" s="14" t="s">
        <v>33</v>
      </c>
      <c r="AX449" s="14" t="s">
        <v>71</v>
      </c>
      <c r="AY449" s="177" t="s">
        <v>135</v>
      </c>
    </row>
    <row r="450" spans="2:51" s="13" customFormat="1" ht="11.25">
      <c r="B450" s="157"/>
      <c r="D450" s="158" t="s">
        <v>164</v>
      </c>
      <c r="E450" s="165" t="s">
        <v>3</v>
      </c>
      <c r="F450" s="159" t="s">
        <v>373</v>
      </c>
      <c r="H450" s="160">
        <v>20.25</v>
      </c>
      <c r="I450" s="161"/>
      <c r="L450" s="157"/>
      <c r="M450" s="162"/>
      <c r="N450" s="163"/>
      <c r="O450" s="163"/>
      <c r="P450" s="163"/>
      <c r="Q450" s="163"/>
      <c r="R450" s="163"/>
      <c r="S450" s="163"/>
      <c r="T450" s="164"/>
      <c r="AT450" s="165" t="s">
        <v>164</v>
      </c>
      <c r="AU450" s="165" t="s">
        <v>149</v>
      </c>
      <c r="AV450" s="13" t="s">
        <v>79</v>
      </c>
      <c r="AW450" s="13" t="s">
        <v>33</v>
      </c>
      <c r="AX450" s="13" t="s">
        <v>71</v>
      </c>
      <c r="AY450" s="165" t="s">
        <v>135</v>
      </c>
    </row>
    <row r="451" spans="2:51" s="14" customFormat="1" ht="11.25">
      <c r="B451" s="176"/>
      <c r="D451" s="158" t="s">
        <v>164</v>
      </c>
      <c r="E451" s="177" t="s">
        <v>3</v>
      </c>
      <c r="F451" s="178" t="s">
        <v>301</v>
      </c>
      <c r="H451" s="177" t="s">
        <v>3</v>
      </c>
      <c r="I451" s="179"/>
      <c r="L451" s="176"/>
      <c r="M451" s="180"/>
      <c r="N451" s="181"/>
      <c r="O451" s="181"/>
      <c r="P451" s="181"/>
      <c r="Q451" s="181"/>
      <c r="R451" s="181"/>
      <c r="S451" s="181"/>
      <c r="T451" s="182"/>
      <c r="AT451" s="177" t="s">
        <v>164</v>
      </c>
      <c r="AU451" s="177" t="s">
        <v>149</v>
      </c>
      <c r="AV451" s="14" t="s">
        <v>15</v>
      </c>
      <c r="AW451" s="14" t="s">
        <v>33</v>
      </c>
      <c r="AX451" s="14" t="s">
        <v>71</v>
      </c>
      <c r="AY451" s="177" t="s">
        <v>135</v>
      </c>
    </row>
    <row r="452" spans="2:51" s="13" customFormat="1" ht="11.25">
      <c r="B452" s="157"/>
      <c r="D452" s="158" t="s">
        <v>164</v>
      </c>
      <c r="E452" s="165" t="s">
        <v>3</v>
      </c>
      <c r="F452" s="159" t="s">
        <v>374</v>
      </c>
      <c r="H452" s="160">
        <v>3</v>
      </c>
      <c r="I452" s="161"/>
      <c r="L452" s="157"/>
      <c r="M452" s="162"/>
      <c r="N452" s="163"/>
      <c r="O452" s="163"/>
      <c r="P452" s="163"/>
      <c r="Q452" s="163"/>
      <c r="R452" s="163"/>
      <c r="S452" s="163"/>
      <c r="T452" s="164"/>
      <c r="AT452" s="165" t="s">
        <v>164</v>
      </c>
      <c r="AU452" s="165" t="s">
        <v>149</v>
      </c>
      <c r="AV452" s="13" t="s">
        <v>79</v>
      </c>
      <c r="AW452" s="13" t="s">
        <v>33</v>
      </c>
      <c r="AX452" s="13" t="s">
        <v>71</v>
      </c>
      <c r="AY452" s="165" t="s">
        <v>135</v>
      </c>
    </row>
    <row r="453" spans="2:51" s="14" customFormat="1" ht="11.25">
      <c r="B453" s="176"/>
      <c r="D453" s="158" t="s">
        <v>164</v>
      </c>
      <c r="E453" s="177" t="s">
        <v>3</v>
      </c>
      <c r="F453" s="178" t="s">
        <v>303</v>
      </c>
      <c r="H453" s="177" t="s">
        <v>3</v>
      </c>
      <c r="I453" s="179"/>
      <c r="L453" s="176"/>
      <c r="M453" s="180"/>
      <c r="N453" s="181"/>
      <c r="O453" s="181"/>
      <c r="P453" s="181"/>
      <c r="Q453" s="181"/>
      <c r="R453" s="181"/>
      <c r="S453" s="181"/>
      <c r="T453" s="182"/>
      <c r="AT453" s="177" t="s">
        <v>164</v>
      </c>
      <c r="AU453" s="177" t="s">
        <v>149</v>
      </c>
      <c r="AV453" s="14" t="s">
        <v>15</v>
      </c>
      <c r="AW453" s="14" t="s">
        <v>33</v>
      </c>
      <c r="AX453" s="14" t="s">
        <v>71</v>
      </c>
      <c r="AY453" s="177" t="s">
        <v>135</v>
      </c>
    </row>
    <row r="454" spans="2:51" s="13" customFormat="1" ht="11.25">
      <c r="B454" s="157"/>
      <c r="D454" s="158" t="s">
        <v>164</v>
      </c>
      <c r="E454" s="165" t="s">
        <v>3</v>
      </c>
      <c r="F454" s="159" t="s">
        <v>375</v>
      </c>
      <c r="H454" s="160">
        <v>86.445</v>
      </c>
      <c r="I454" s="161"/>
      <c r="L454" s="157"/>
      <c r="M454" s="162"/>
      <c r="N454" s="163"/>
      <c r="O454" s="163"/>
      <c r="P454" s="163"/>
      <c r="Q454" s="163"/>
      <c r="R454" s="163"/>
      <c r="S454" s="163"/>
      <c r="T454" s="164"/>
      <c r="AT454" s="165" t="s">
        <v>164</v>
      </c>
      <c r="AU454" s="165" t="s">
        <v>149</v>
      </c>
      <c r="AV454" s="13" t="s">
        <v>79</v>
      </c>
      <c r="AW454" s="13" t="s">
        <v>33</v>
      </c>
      <c r="AX454" s="13" t="s">
        <v>71</v>
      </c>
      <c r="AY454" s="165" t="s">
        <v>135</v>
      </c>
    </row>
    <row r="455" spans="2:51" s="14" customFormat="1" ht="11.25">
      <c r="B455" s="176"/>
      <c r="D455" s="158" t="s">
        <v>164</v>
      </c>
      <c r="E455" s="177" t="s">
        <v>3</v>
      </c>
      <c r="F455" s="178" t="s">
        <v>305</v>
      </c>
      <c r="H455" s="177" t="s">
        <v>3</v>
      </c>
      <c r="I455" s="179"/>
      <c r="L455" s="176"/>
      <c r="M455" s="180"/>
      <c r="N455" s="181"/>
      <c r="O455" s="181"/>
      <c r="P455" s="181"/>
      <c r="Q455" s="181"/>
      <c r="R455" s="181"/>
      <c r="S455" s="181"/>
      <c r="T455" s="182"/>
      <c r="AT455" s="177" t="s">
        <v>164</v>
      </c>
      <c r="AU455" s="177" t="s">
        <v>149</v>
      </c>
      <c r="AV455" s="14" t="s">
        <v>15</v>
      </c>
      <c r="AW455" s="14" t="s">
        <v>33</v>
      </c>
      <c r="AX455" s="14" t="s">
        <v>71</v>
      </c>
      <c r="AY455" s="177" t="s">
        <v>135</v>
      </c>
    </row>
    <row r="456" spans="2:51" s="13" customFormat="1" ht="11.25">
      <c r="B456" s="157"/>
      <c r="D456" s="158" t="s">
        <v>164</v>
      </c>
      <c r="E456" s="165" t="s">
        <v>3</v>
      </c>
      <c r="F456" s="159" t="s">
        <v>376</v>
      </c>
      <c r="H456" s="160">
        <v>0.678</v>
      </c>
      <c r="I456" s="161"/>
      <c r="L456" s="157"/>
      <c r="M456" s="162"/>
      <c r="N456" s="163"/>
      <c r="O456" s="163"/>
      <c r="P456" s="163"/>
      <c r="Q456" s="163"/>
      <c r="R456" s="163"/>
      <c r="S456" s="163"/>
      <c r="T456" s="164"/>
      <c r="AT456" s="165" t="s">
        <v>164</v>
      </c>
      <c r="AU456" s="165" t="s">
        <v>149</v>
      </c>
      <c r="AV456" s="13" t="s">
        <v>79</v>
      </c>
      <c r="AW456" s="13" t="s">
        <v>33</v>
      </c>
      <c r="AX456" s="13" t="s">
        <v>71</v>
      </c>
      <c r="AY456" s="165" t="s">
        <v>135</v>
      </c>
    </row>
    <row r="457" spans="2:51" s="14" customFormat="1" ht="11.25">
      <c r="B457" s="176"/>
      <c r="D457" s="158" t="s">
        <v>164</v>
      </c>
      <c r="E457" s="177" t="s">
        <v>3</v>
      </c>
      <c r="F457" s="178" t="s">
        <v>307</v>
      </c>
      <c r="H457" s="177" t="s">
        <v>3</v>
      </c>
      <c r="I457" s="179"/>
      <c r="L457" s="176"/>
      <c r="M457" s="180"/>
      <c r="N457" s="181"/>
      <c r="O457" s="181"/>
      <c r="P457" s="181"/>
      <c r="Q457" s="181"/>
      <c r="R457" s="181"/>
      <c r="S457" s="181"/>
      <c r="T457" s="182"/>
      <c r="AT457" s="177" t="s">
        <v>164</v>
      </c>
      <c r="AU457" s="177" t="s">
        <v>149</v>
      </c>
      <c r="AV457" s="14" t="s">
        <v>15</v>
      </c>
      <c r="AW457" s="14" t="s">
        <v>33</v>
      </c>
      <c r="AX457" s="14" t="s">
        <v>71</v>
      </c>
      <c r="AY457" s="177" t="s">
        <v>135</v>
      </c>
    </row>
    <row r="458" spans="2:51" s="13" customFormat="1" ht="11.25">
      <c r="B458" s="157"/>
      <c r="D458" s="158" t="s">
        <v>164</v>
      </c>
      <c r="E458" s="165" t="s">
        <v>3</v>
      </c>
      <c r="F458" s="159" t="s">
        <v>377</v>
      </c>
      <c r="H458" s="160">
        <v>3.92</v>
      </c>
      <c r="I458" s="161"/>
      <c r="L458" s="157"/>
      <c r="M458" s="162"/>
      <c r="N458" s="163"/>
      <c r="O458" s="163"/>
      <c r="P458" s="163"/>
      <c r="Q458" s="163"/>
      <c r="R458" s="163"/>
      <c r="S458" s="163"/>
      <c r="T458" s="164"/>
      <c r="AT458" s="165" t="s">
        <v>164</v>
      </c>
      <c r="AU458" s="165" t="s">
        <v>149</v>
      </c>
      <c r="AV458" s="13" t="s">
        <v>79</v>
      </c>
      <c r="AW458" s="13" t="s">
        <v>33</v>
      </c>
      <c r="AX458" s="13" t="s">
        <v>71</v>
      </c>
      <c r="AY458" s="165" t="s">
        <v>135</v>
      </c>
    </row>
    <row r="459" spans="2:51" s="14" customFormat="1" ht="11.25">
      <c r="B459" s="176"/>
      <c r="D459" s="158" t="s">
        <v>164</v>
      </c>
      <c r="E459" s="177" t="s">
        <v>3</v>
      </c>
      <c r="F459" s="178" t="s">
        <v>309</v>
      </c>
      <c r="H459" s="177" t="s">
        <v>3</v>
      </c>
      <c r="I459" s="179"/>
      <c r="L459" s="176"/>
      <c r="M459" s="180"/>
      <c r="N459" s="181"/>
      <c r="O459" s="181"/>
      <c r="P459" s="181"/>
      <c r="Q459" s="181"/>
      <c r="R459" s="181"/>
      <c r="S459" s="181"/>
      <c r="T459" s="182"/>
      <c r="AT459" s="177" t="s">
        <v>164</v>
      </c>
      <c r="AU459" s="177" t="s">
        <v>149</v>
      </c>
      <c r="AV459" s="14" t="s">
        <v>15</v>
      </c>
      <c r="AW459" s="14" t="s">
        <v>33</v>
      </c>
      <c r="AX459" s="14" t="s">
        <v>71</v>
      </c>
      <c r="AY459" s="177" t="s">
        <v>135</v>
      </c>
    </row>
    <row r="460" spans="2:51" s="13" customFormat="1" ht="11.25">
      <c r="B460" s="157"/>
      <c r="D460" s="158" t="s">
        <v>164</v>
      </c>
      <c r="E460" s="165" t="s">
        <v>3</v>
      </c>
      <c r="F460" s="159" t="s">
        <v>378</v>
      </c>
      <c r="H460" s="160">
        <v>16</v>
      </c>
      <c r="I460" s="161"/>
      <c r="L460" s="157"/>
      <c r="M460" s="162"/>
      <c r="N460" s="163"/>
      <c r="O460" s="163"/>
      <c r="P460" s="163"/>
      <c r="Q460" s="163"/>
      <c r="R460" s="163"/>
      <c r="S460" s="163"/>
      <c r="T460" s="164"/>
      <c r="AT460" s="165" t="s">
        <v>164</v>
      </c>
      <c r="AU460" s="165" t="s">
        <v>149</v>
      </c>
      <c r="AV460" s="13" t="s">
        <v>79</v>
      </c>
      <c r="AW460" s="13" t="s">
        <v>33</v>
      </c>
      <c r="AX460" s="13" t="s">
        <v>71</v>
      </c>
      <c r="AY460" s="165" t="s">
        <v>135</v>
      </c>
    </row>
    <row r="461" spans="2:51" s="14" customFormat="1" ht="11.25">
      <c r="B461" s="176"/>
      <c r="D461" s="158" t="s">
        <v>164</v>
      </c>
      <c r="E461" s="177" t="s">
        <v>3</v>
      </c>
      <c r="F461" s="178" t="s">
        <v>311</v>
      </c>
      <c r="H461" s="177" t="s">
        <v>3</v>
      </c>
      <c r="I461" s="179"/>
      <c r="L461" s="176"/>
      <c r="M461" s="180"/>
      <c r="N461" s="181"/>
      <c r="O461" s="181"/>
      <c r="P461" s="181"/>
      <c r="Q461" s="181"/>
      <c r="R461" s="181"/>
      <c r="S461" s="181"/>
      <c r="T461" s="182"/>
      <c r="AT461" s="177" t="s">
        <v>164</v>
      </c>
      <c r="AU461" s="177" t="s">
        <v>149</v>
      </c>
      <c r="AV461" s="14" t="s">
        <v>15</v>
      </c>
      <c r="AW461" s="14" t="s">
        <v>33</v>
      </c>
      <c r="AX461" s="14" t="s">
        <v>71</v>
      </c>
      <c r="AY461" s="177" t="s">
        <v>135</v>
      </c>
    </row>
    <row r="462" spans="2:51" s="13" customFormat="1" ht="11.25">
      <c r="B462" s="157"/>
      <c r="D462" s="158" t="s">
        <v>164</v>
      </c>
      <c r="E462" s="165" t="s">
        <v>3</v>
      </c>
      <c r="F462" s="159" t="s">
        <v>379</v>
      </c>
      <c r="H462" s="160">
        <v>4.04</v>
      </c>
      <c r="I462" s="161"/>
      <c r="L462" s="157"/>
      <c r="M462" s="162"/>
      <c r="N462" s="163"/>
      <c r="O462" s="163"/>
      <c r="P462" s="163"/>
      <c r="Q462" s="163"/>
      <c r="R462" s="163"/>
      <c r="S462" s="163"/>
      <c r="T462" s="164"/>
      <c r="AT462" s="165" t="s">
        <v>164</v>
      </c>
      <c r="AU462" s="165" t="s">
        <v>149</v>
      </c>
      <c r="AV462" s="13" t="s">
        <v>79</v>
      </c>
      <c r="AW462" s="13" t="s">
        <v>33</v>
      </c>
      <c r="AX462" s="13" t="s">
        <v>71</v>
      </c>
      <c r="AY462" s="165" t="s">
        <v>135</v>
      </c>
    </row>
    <row r="463" spans="2:51" s="14" customFormat="1" ht="11.25">
      <c r="B463" s="176"/>
      <c r="D463" s="158" t="s">
        <v>164</v>
      </c>
      <c r="E463" s="177" t="s">
        <v>3</v>
      </c>
      <c r="F463" s="178" t="s">
        <v>313</v>
      </c>
      <c r="H463" s="177" t="s">
        <v>3</v>
      </c>
      <c r="I463" s="179"/>
      <c r="L463" s="176"/>
      <c r="M463" s="180"/>
      <c r="N463" s="181"/>
      <c r="O463" s="181"/>
      <c r="P463" s="181"/>
      <c r="Q463" s="181"/>
      <c r="R463" s="181"/>
      <c r="S463" s="181"/>
      <c r="T463" s="182"/>
      <c r="AT463" s="177" t="s">
        <v>164</v>
      </c>
      <c r="AU463" s="177" t="s">
        <v>149</v>
      </c>
      <c r="AV463" s="14" t="s">
        <v>15</v>
      </c>
      <c r="AW463" s="14" t="s">
        <v>33</v>
      </c>
      <c r="AX463" s="14" t="s">
        <v>71</v>
      </c>
      <c r="AY463" s="177" t="s">
        <v>135</v>
      </c>
    </row>
    <row r="464" spans="2:51" s="13" customFormat="1" ht="11.25">
      <c r="B464" s="157"/>
      <c r="D464" s="158" t="s">
        <v>164</v>
      </c>
      <c r="E464" s="165" t="s">
        <v>3</v>
      </c>
      <c r="F464" s="159" t="s">
        <v>380</v>
      </c>
      <c r="H464" s="160">
        <v>2.5</v>
      </c>
      <c r="I464" s="161"/>
      <c r="L464" s="157"/>
      <c r="M464" s="162"/>
      <c r="N464" s="163"/>
      <c r="O464" s="163"/>
      <c r="P464" s="163"/>
      <c r="Q464" s="163"/>
      <c r="R464" s="163"/>
      <c r="S464" s="163"/>
      <c r="T464" s="164"/>
      <c r="AT464" s="165" t="s">
        <v>164</v>
      </c>
      <c r="AU464" s="165" t="s">
        <v>149</v>
      </c>
      <c r="AV464" s="13" t="s">
        <v>79</v>
      </c>
      <c r="AW464" s="13" t="s">
        <v>33</v>
      </c>
      <c r="AX464" s="13" t="s">
        <v>71</v>
      </c>
      <c r="AY464" s="165" t="s">
        <v>135</v>
      </c>
    </row>
    <row r="465" spans="2:51" s="14" customFormat="1" ht="11.25">
      <c r="B465" s="176"/>
      <c r="D465" s="158" t="s">
        <v>164</v>
      </c>
      <c r="E465" s="177" t="s">
        <v>3</v>
      </c>
      <c r="F465" s="178" t="s">
        <v>315</v>
      </c>
      <c r="H465" s="177" t="s">
        <v>3</v>
      </c>
      <c r="I465" s="179"/>
      <c r="L465" s="176"/>
      <c r="M465" s="180"/>
      <c r="N465" s="181"/>
      <c r="O465" s="181"/>
      <c r="P465" s="181"/>
      <c r="Q465" s="181"/>
      <c r="R465" s="181"/>
      <c r="S465" s="181"/>
      <c r="T465" s="182"/>
      <c r="AT465" s="177" t="s">
        <v>164</v>
      </c>
      <c r="AU465" s="177" t="s">
        <v>149</v>
      </c>
      <c r="AV465" s="14" t="s">
        <v>15</v>
      </c>
      <c r="AW465" s="14" t="s">
        <v>33</v>
      </c>
      <c r="AX465" s="14" t="s">
        <v>71</v>
      </c>
      <c r="AY465" s="177" t="s">
        <v>135</v>
      </c>
    </row>
    <row r="466" spans="2:51" s="13" customFormat="1" ht="11.25">
      <c r="B466" s="157"/>
      <c r="D466" s="158" t="s">
        <v>164</v>
      </c>
      <c r="E466" s="165" t="s">
        <v>3</v>
      </c>
      <c r="F466" s="159" t="s">
        <v>381</v>
      </c>
      <c r="H466" s="160">
        <v>13.16</v>
      </c>
      <c r="I466" s="161"/>
      <c r="L466" s="157"/>
      <c r="M466" s="162"/>
      <c r="N466" s="163"/>
      <c r="O466" s="163"/>
      <c r="P466" s="163"/>
      <c r="Q466" s="163"/>
      <c r="R466" s="163"/>
      <c r="S466" s="163"/>
      <c r="T466" s="164"/>
      <c r="AT466" s="165" t="s">
        <v>164</v>
      </c>
      <c r="AU466" s="165" t="s">
        <v>149</v>
      </c>
      <c r="AV466" s="13" t="s">
        <v>79</v>
      </c>
      <c r="AW466" s="13" t="s">
        <v>33</v>
      </c>
      <c r="AX466" s="13" t="s">
        <v>71</v>
      </c>
      <c r="AY466" s="165" t="s">
        <v>135</v>
      </c>
    </row>
    <row r="467" spans="2:51" s="14" customFormat="1" ht="11.25">
      <c r="B467" s="176"/>
      <c r="D467" s="158" t="s">
        <v>164</v>
      </c>
      <c r="E467" s="177" t="s">
        <v>3</v>
      </c>
      <c r="F467" s="178" t="s">
        <v>317</v>
      </c>
      <c r="H467" s="177" t="s">
        <v>3</v>
      </c>
      <c r="I467" s="179"/>
      <c r="L467" s="176"/>
      <c r="M467" s="180"/>
      <c r="N467" s="181"/>
      <c r="O467" s="181"/>
      <c r="P467" s="181"/>
      <c r="Q467" s="181"/>
      <c r="R467" s="181"/>
      <c r="S467" s="181"/>
      <c r="T467" s="182"/>
      <c r="AT467" s="177" t="s">
        <v>164</v>
      </c>
      <c r="AU467" s="177" t="s">
        <v>149</v>
      </c>
      <c r="AV467" s="14" t="s">
        <v>15</v>
      </c>
      <c r="AW467" s="14" t="s">
        <v>33</v>
      </c>
      <c r="AX467" s="14" t="s">
        <v>71</v>
      </c>
      <c r="AY467" s="177" t="s">
        <v>135</v>
      </c>
    </row>
    <row r="468" spans="2:51" s="13" customFormat="1" ht="11.25">
      <c r="B468" s="157"/>
      <c r="D468" s="158" t="s">
        <v>164</v>
      </c>
      <c r="E468" s="165" t="s">
        <v>3</v>
      </c>
      <c r="F468" s="159" t="s">
        <v>382</v>
      </c>
      <c r="H468" s="160">
        <v>3.03</v>
      </c>
      <c r="I468" s="161"/>
      <c r="L468" s="157"/>
      <c r="M468" s="162"/>
      <c r="N468" s="163"/>
      <c r="O468" s="163"/>
      <c r="P468" s="163"/>
      <c r="Q468" s="163"/>
      <c r="R468" s="163"/>
      <c r="S468" s="163"/>
      <c r="T468" s="164"/>
      <c r="AT468" s="165" t="s">
        <v>164</v>
      </c>
      <c r="AU468" s="165" t="s">
        <v>149</v>
      </c>
      <c r="AV468" s="13" t="s">
        <v>79</v>
      </c>
      <c r="AW468" s="13" t="s">
        <v>33</v>
      </c>
      <c r="AX468" s="13" t="s">
        <v>71</v>
      </c>
      <c r="AY468" s="165" t="s">
        <v>135</v>
      </c>
    </row>
    <row r="469" spans="2:51" s="14" customFormat="1" ht="11.25">
      <c r="B469" s="176"/>
      <c r="D469" s="158" t="s">
        <v>164</v>
      </c>
      <c r="E469" s="177" t="s">
        <v>3</v>
      </c>
      <c r="F469" s="178" t="s">
        <v>319</v>
      </c>
      <c r="H469" s="177" t="s">
        <v>3</v>
      </c>
      <c r="I469" s="179"/>
      <c r="L469" s="176"/>
      <c r="M469" s="180"/>
      <c r="N469" s="181"/>
      <c r="O469" s="181"/>
      <c r="P469" s="181"/>
      <c r="Q469" s="181"/>
      <c r="R469" s="181"/>
      <c r="S469" s="181"/>
      <c r="T469" s="182"/>
      <c r="AT469" s="177" t="s">
        <v>164</v>
      </c>
      <c r="AU469" s="177" t="s">
        <v>149</v>
      </c>
      <c r="AV469" s="14" t="s">
        <v>15</v>
      </c>
      <c r="AW469" s="14" t="s">
        <v>33</v>
      </c>
      <c r="AX469" s="14" t="s">
        <v>71</v>
      </c>
      <c r="AY469" s="177" t="s">
        <v>135</v>
      </c>
    </row>
    <row r="470" spans="2:51" s="13" customFormat="1" ht="11.25">
      <c r="B470" s="157"/>
      <c r="D470" s="158" t="s">
        <v>164</v>
      </c>
      <c r="E470" s="165" t="s">
        <v>3</v>
      </c>
      <c r="F470" s="159" t="s">
        <v>383</v>
      </c>
      <c r="H470" s="160">
        <v>6.666</v>
      </c>
      <c r="I470" s="161"/>
      <c r="L470" s="157"/>
      <c r="M470" s="162"/>
      <c r="N470" s="163"/>
      <c r="O470" s="163"/>
      <c r="P470" s="163"/>
      <c r="Q470" s="163"/>
      <c r="R470" s="163"/>
      <c r="S470" s="163"/>
      <c r="T470" s="164"/>
      <c r="AT470" s="165" t="s">
        <v>164</v>
      </c>
      <c r="AU470" s="165" t="s">
        <v>149</v>
      </c>
      <c r="AV470" s="13" t="s">
        <v>79</v>
      </c>
      <c r="AW470" s="13" t="s">
        <v>33</v>
      </c>
      <c r="AX470" s="13" t="s">
        <v>71</v>
      </c>
      <c r="AY470" s="165" t="s">
        <v>135</v>
      </c>
    </row>
    <row r="471" spans="2:51" s="14" customFormat="1" ht="11.25">
      <c r="B471" s="176"/>
      <c r="D471" s="158" t="s">
        <v>164</v>
      </c>
      <c r="E471" s="177" t="s">
        <v>3</v>
      </c>
      <c r="F471" s="178" t="s">
        <v>321</v>
      </c>
      <c r="H471" s="177" t="s">
        <v>3</v>
      </c>
      <c r="I471" s="179"/>
      <c r="L471" s="176"/>
      <c r="M471" s="180"/>
      <c r="N471" s="181"/>
      <c r="O471" s="181"/>
      <c r="P471" s="181"/>
      <c r="Q471" s="181"/>
      <c r="R471" s="181"/>
      <c r="S471" s="181"/>
      <c r="T471" s="182"/>
      <c r="AT471" s="177" t="s">
        <v>164</v>
      </c>
      <c r="AU471" s="177" t="s">
        <v>149</v>
      </c>
      <c r="AV471" s="14" t="s">
        <v>15</v>
      </c>
      <c r="AW471" s="14" t="s">
        <v>33</v>
      </c>
      <c r="AX471" s="14" t="s">
        <v>71</v>
      </c>
      <c r="AY471" s="177" t="s">
        <v>135</v>
      </c>
    </row>
    <row r="472" spans="2:51" s="13" customFormat="1" ht="11.25">
      <c r="B472" s="157"/>
      <c r="D472" s="158" t="s">
        <v>164</v>
      </c>
      <c r="E472" s="165" t="s">
        <v>3</v>
      </c>
      <c r="F472" s="159" t="s">
        <v>377</v>
      </c>
      <c r="H472" s="160">
        <v>3.92</v>
      </c>
      <c r="I472" s="161"/>
      <c r="L472" s="157"/>
      <c r="M472" s="162"/>
      <c r="N472" s="163"/>
      <c r="O472" s="163"/>
      <c r="P472" s="163"/>
      <c r="Q472" s="163"/>
      <c r="R472" s="163"/>
      <c r="S472" s="163"/>
      <c r="T472" s="164"/>
      <c r="AT472" s="165" t="s">
        <v>164</v>
      </c>
      <c r="AU472" s="165" t="s">
        <v>149</v>
      </c>
      <c r="AV472" s="13" t="s">
        <v>79</v>
      </c>
      <c r="AW472" s="13" t="s">
        <v>33</v>
      </c>
      <c r="AX472" s="13" t="s">
        <v>71</v>
      </c>
      <c r="AY472" s="165" t="s">
        <v>135</v>
      </c>
    </row>
    <row r="473" spans="2:51" s="15" customFormat="1" ht="11.25">
      <c r="B473" s="183"/>
      <c r="D473" s="158" t="s">
        <v>164</v>
      </c>
      <c r="E473" s="184" t="s">
        <v>3</v>
      </c>
      <c r="F473" s="185" t="s">
        <v>215</v>
      </c>
      <c r="H473" s="186">
        <v>2625.655</v>
      </c>
      <c r="I473" s="187"/>
      <c r="L473" s="183"/>
      <c r="M473" s="188"/>
      <c r="N473" s="189"/>
      <c r="O473" s="189"/>
      <c r="P473" s="189"/>
      <c r="Q473" s="189"/>
      <c r="R473" s="189"/>
      <c r="S473" s="189"/>
      <c r="T473" s="190"/>
      <c r="AT473" s="184" t="s">
        <v>164</v>
      </c>
      <c r="AU473" s="184" t="s">
        <v>149</v>
      </c>
      <c r="AV473" s="15" t="s">
        <v>82</v>
      </c>
      <c r="AW473" s="15" t="s">
        <v>33</v>
      </c>
      <c r="AX473" s="15" t="s">
        <v>15</v>
      </c>
      <c r="AY473" s="184" t="s">
        <v>135</v>
      </c>
    </row>
    <row r="474" spans="1:65" s="2" customFormat="1" ht="33" customHeight="1">
      <c r="A474" s="33"/>
      <c r="B474" s="138"/>
      <c r="C474" s="139" t="s">
        <v>555</v>
      </c>
      <c r="D474" s="139" t="s">
        <v>137</v>
      </c>
      <c r="E474" s="140" t="s">
        <v>556</v>
      </c>
      <c r="F474" s="141" t="s">
        <v>557</v>
      </c>
      <c r="G474" s="142" t="s">
        <v>140</v>
      </c>
      <c r="H474" s="143">
        <v>10213</v>
      </c>
      <c r="I474" s="144"/>
      <c r="J474" s="145">
        <f>ROUND(I474*H474,2)</f>
        <v>0</v>
      </c>
      <c r="K474" s="141" t="s">
        <v>3</v>
      </c>
      <c r="L474" s="34"/>
      <c r="M474" s="146" t="s">
        <v>3</v>
      </c>
      <c r="N474" s="147" t="s">
        <v>42</v>
      </c>
      <c r="O474" s="54"/>
      <c r="P474" s="148">
        <f>O474*H474</f>
        <v>0</v>
      </c>
      <c r="Q474" s="148">
        <v>0</v>
      </c>
      <c r="R474" s="148">
        <f>Q474*H474</f>
        <v>0</v>
      </c>
      <c r="S474" s="148">
        <v>0</v>
      </c>
      <c r="T474" s="149">
        <f>S474*H474</f>
        <v>0</v>
      </c>
      <c r="U474" s="33"/>
      <c r="V474" s="33"/>
      <c r="W474" s="33"/>
      <c r="X474" s="33"/>
      <c r="Y474" s="33"/>
      <c r="Z474" s="33"/>
      <c r="AA474" s="33"/>
      <c r="AB474" s="33"/>
      <c r="AC474" s="33"/>
      <c r="AD474" s="33"/>
      <c r="AE474" s="33"/>
      <c r="AR474" s="150" t="s">
        <v>82</v>
      </c>
      <c r="AT474" s="150" t="s">
        <v>137</v>
      </c>
      <c r="AU474" s="150" t="s">
        <v>149</v>
      </c>
      <c r="AY474" s="18" t="s">
        <v>135</v>
      </c>
      <c r="BE474" s="151">
        <f>IF(N474="základní",J474,0)</f>
        <v>0</v>
      </c>
      <c r="BF474" s="151">
        <f>IF(N474="snížená",J474,0)</f>
        <v>0</v>
      </c>
      <c r="BG474" s="151">
        <f>IF(N474="zákl. přenesená",J474,0)</f>
        <v>0</v>
      </c>
      <c r="BH474" s="151">
        <f>IF(N474="sníž. přenesená",J474,0)</f>
        <v>0</v>
      </c>
      <c r="BI474" s="151">
        <f>IF(N474="nulová",J474,0)</f>
        <v>0</v>
      </c>
      <c r="BJ474" s="18" t="s">
        <v>15</v>
      </c>
      <c r="BK474" s="151">
        <f>ROUND(I474*H474,2)</f>
        <v>0</v>
      </c>
      <c r="BL474" s="18" t="s">
        <v>82</v>
      </c>
      <c r="BM474" s="150" t="s">
        <v>558</v>
      </c>
    </row>
    <row r="475" spans="2:51" s="13" customFormat="1" ht="11.25">
      <c r="B475" s="157"/>
      <c r="D475" s="158" t="s">
        <v>164</v>
      </c>
      <c r="E475" s="165" t="s">
        <v>3</v>
      </c>
      <c r="F475" s="159" t="s">
        <v>559</v>
      </c>
      <c r="H475" s="160">
        <v>10213</v>
      </c>
      <c r="I475" s="161"/>
      <c r="L475" s="157"/>
      <c r="M475" s="162"/>
      <c r="N475" s="163"/>
      <c r="O475" s="163"/>
      <c r="P475" s="163"/>
      <c r="Q475" s="163"/>
      <c r="R475" s="163"/>
      <c r="S475" s="163"/>
      <c r="T475" s="164"/>
      <c r="AT475" s="165" t="s">
        <v>164</v>
      </c>
      <c r="AU475" s="165" t="s">
        <v>149</v>
      </c>
      <c r="AV475" s="13" t="s">
        <v>79</v>
      </c>
      <c r="AW475" s="13" t="s">
        <v>33</v>
      </c>
      <c r="AX475" s="13" t="s">
        <v>15</v>
      </c>
      <c r="AY475" s="165" t="s">
        <v>135</v>
      </c>
    </row>
    <row r="476" spans="1:65" s="2" customFormat="1" ht="24.2" customHeight="1">
      <c r="A476" s="33"/>
      <c r="B476" s="138"/>
      <c r="C476" s="139" t="s">
        <v>560</v>
      </c>
      <c r="D476" s="139" t="s">
        <v>137</v>
      </c>
      <c r="E476" s="140" t="s">
        <v>561</v>
      </c>
      <c r="F476" s="141" t="s">
        <v>562</v>
      </c>
      <c r="G476" s="142" t="s">
        <v>140</v>
      </c>
      <c r="H476" s="143">
        <v>9656</v>
      </c>
      <c r="I476" s="144"/>
      <c r="J476" s="145">
        <f>ROUND(I476*H476,2)</f>
        <v>0</v>
      </c>
      <c r="K476" s="141" t="s">
        <v>3</v>
      </c>
      <c r="L476" s="34"/>
      <c r="M476" s="146" t="s">
        <v>3</v>
      </c>
      <c r="N476" s="147" t="s">
        <v>42</v>
      </c>
      <c r="O476" s="54"/>
      <c r="P476" s="148">
        <f>O476*H476</f>
        <v>0</v>
      </c>
      <c r="Q476" s="148">
        <v>0</v>
      </c>
      <c r="R476" s="148">
        <f>Q476*H476</f>
        <v>0</v>
      </c>
      <c r="S476" s="148">
        <v>0</v>
      </c>
      <c r="T476" s="149">
        <f>S476*H476</f>
        <v>0</v>
      </c>
      <c r="U476" s="33"/>
      <c r="V476" s="33"/>
      <c r="W476" s="33"/>
      <c r="X476" s="33"/>
      <c r="Y476" s="33"/>
      <c r="Z476" s="33"/>
      <c r="AA476" s="33"/>
      <c r="AB476" s="33"/>
      <c r="AC476" s="33"/>
      <c r="AD476" s="33"/>
      <c r="AE476" s="33"/>
      <c r="AR476" s="150" t="s">
        <v>82</v>
      </c>
      <c r="AT476" s="150" t="s">
        <v>137</v>
      </c>
      <c r="AU476" s="150" t="s">
        <v>149</v>
      </c>
      <c r="AY476" s="18" t="s">
        <v>135</v>
      </c>
      <c r="BE476" s="151">
        <f>IF(N476="základní",J476,0)</f>
        <v>0</v>
      </c>
      <c r="BF476" s="151">
        <f>IF(N476="snížená",J476,0)</f>
        <v>0</v>
      </c>
      <c r="BG476" s="151">
        <f>IF(N476="zákl. přenesená",J476,0)</f>
        <v>0</v>
      </c>
      <c r="BH476" s="151">
        <f>IF(N476="sníž. přenesená",J476,0)</f>
        <v>0</v>
      </c>
      <c r="BI476" s="151">
        <f>IF(N476="nulová",J476,0)</f>
        <v>0</v>
      </c>
      <c r="BJ476" s="18" t="s">
        <v>15</v>
      </c>
      <c r="BK476" s="151">
        <f>ROUND(I476*H476,2)</f>
        <v>0</v>
      </c>
      <c r="BL476" s="18" t="s">
        <v>82</v>
      </c>
      <c r="BM476" s="150" t="s">
        <v>563</v>
      </c>
    </row>
    <row r="477" spans="1:65" s="2" customFormat="1" ht="24.2" customHeight="1">
      <c r="A477" s="33"/>
      <c r="B477" s="138"/>
      <c r="C477" s="139" t="s">
        <v>564</v>
      </c>
      <c r="D477" s="139" t="s">
        <v>137</v>
      </c>
      <c r="E477" s="140" t="s">
        <v>565</v>
      </c>
      <c r="F477" s="141" t="s">
        <v>566</v>
      </c>
      <c r="G477" s="142" t="s">
        <v>140</v>
      </c>
      <c r="H477" s="143">
        <v>9656</v>
      </c>
      <c r="I477" s="144"/>
      <c r="J477" s="145">
        <f>ROUND(I477*H477,2)</f>
        <v>0</v>
      </c>
      <c r="K477" s="141" t="s">
        <v>3</v>
      </c>
      <c r="L477" s="34"/>
      <c r="M477" s="146" t="s">
        <v>3</v>
      </c>
      <c r="N477" s="147" t="s">
        <v>42</v>
      </c>
      <c r="O477" s="54"/>
      <c r="P477" s="148">
        <f>O477*H477</f>
        <v>0</v>
      </c>
      <c r="Q477" s="148">
        <v>0</v>
      </c>
      <c r="R477" s="148">
        <f>Q477*H477</f>
        <v>0</v>
      </c>
      <c r="S477" s="148">
        <v>0</v>
      </c>
      <c r="T477" s="149">
        <f>S477*H477</f>
        <v>0</v>
      </c>
      <c r="U477" s="33"/>
      <c r="V477" s="33"/>
      <c r="W477" s="33"/>
      <c r="X477" s="33"/>
      <c r="Y477" s="33"/>
      <c r="Z477" s="33"/>
      <c r="AA477" s="33"/>
      <c r="AB477" s="33"/>
      <c r="AC477" s="33"/>
      <c r="AD477" s="33"/>
      <c r="AE477" s="33"/>
      <c r="AR477" s="150" t="s">
        <v>82</v>
      </c>
      <c r="AT477" s="150" t="s">
        <v>137</v>
      </c>
      <c r="AU477" s="150" t="s">
        <v>149</v>
      </c>
      <c r="AY477" s="18" t="s">
        <v>135</v>
      </c>
      <c r="BE477" s="151">
        <f>IF(N477="základní",J477,0)</f>
        <v>0</v>
      </c>
      <c r="BF477" s="151">
        <f>IF(N477="snížená",J477,0)</f>
        <v>0</v>
      </c>
      <c r="BG477" s="151">
        <f>IF(N477="zákl. přenesená",J477,0)</f>
        <v>0</v>
      </c>
      <c r="BH477" s="151">
        <f>IF(N477="sníž. přenesená",J477,0)</f>
        <v>0</v>
      </c>
      <c r="BI477" s="151">
        <f>IF(N477="nulová",J477,0)</f>
        <v>0</v>
      </c>
      <c r="BJ477" s="18" t="s">
        <v>15</v>
      </c>
      <c r="BK477" s="151">
        <f>ROUND(I477*H477,2)</f>
        <v>0</v>
      </c>
      <c r="BL477" s="18" t="s">
        <v>82</v>
      </c>
      <c r="BM477" s="150" t="s">
        <v>567</v>
      </c>
    </row>
    <row r="478" spans="2:63" s="12" customFormat="1" ht="20.85" customHeight="1">
      <c r="B478" s="125"/>
      <c r="D478" s="126" t="s">
        <v>70</v>
      </c>
      <c r="E478" s="136" t="s">
        <v>544</v>
      </c>
      <c r="F478" s="136" t="s">
        <v>568</v>
      </c>
      <c r="I478" s="128"/>
      <c r="J478" s="137">
        <f>BK478</f>
        <v>0</v>
      </c>
      <c r="L478" s="125"/>
      <c r="M478" s="130"/>
      <c r="N478" s="131"/>
      <c r="O478" s="131"/>
      <c r="P478" s="132">
        <f>SUM(P479:P504)</f>
        <v>0</v>
      </c>
      <c r="Q478" s="131"/>
      <c r="R478" s="132">
        <f>SUM(R479:R504)</f>
        <v>231.32065894</v>
      </c>
      <c r="S478" s="131"/>
      <c r="T478" s="133">
        <f>SUM(T479:T504)</f>
        <v>0</v>
      </c>
      <c r="AR478" s="126" t="s">
        <v>15</v>
      </c>
      <c r="AT478" s="134" t="s">
        <v>70</v>
      </c>
      <c r="AU478" s="134" t="s">
        <v>79</v>
      </c>
      <c r="AY478" s="126" t="s">
        <v>135</v>
      </c>
      <c r="BK478" s="135">
        <f>SUM(BK479:BK504)</f>
        <v>0</v>
      </c>
    </row>
    <row r="479" spans="1:65" s="2" customFormat="1" ht="33" customHeight="1">
      <c r="A479" s="33"/>
      <c r="B479" s="138"/>
      <c r="C479" s="139" t="s">
        <v>569</v>
      </c>
      <c r="D479" s="139" t="s">
        <v>137</v>
      </c>
      <c r="E479" s="140" t="s">
        <v>570</v>
      </c>
      <c r="F479" s="141" t="s">
        <v>571</v>
      </c>
      <c r="G479" s="142" t="s">
        <v>152</v>
      </c>
      <c r="H479" s="143">
        <v>89</v>
      </c>
      <c r="I479" s="144"/>
      <c r="J479" s="145">
        <f>ROUND(I479*H479,2)</f>
        <v>0</v>
      </c>
      <c r="K479" s="141" t="s">
        <v>141</v>
      </c>
      <c r="L479" s="34"/>
      <c r="M479" s="146" t="s">
        <v>3</v>
      </c>
      <c r="N479" s="147" t="s">
        <v>42</v>
      </c>
      <c r="O479" s="54"/>
      <c r="P479" s="148">
        <f>O479*H479</f>
        <v>0</v>
      </c>
      <c r="Q479" s="148">
        <v>2.50187</v>
      </c>
      <c r="R479" s="148">
        <f>Q479*H479</f>
        <v>222.66643</v>
      </c>
      <c r="S479" s="148">
        <v>0</v>
      </c>
      <c r="T479" s="149">
        <f>S479*H479</f>
        <v>0</v>
      </c>
      <c r="U479" s="33"/>
      <c r="V479" s="33"/>
      <c r="W479" s="33"/>
      <c r="X479" s="33"/>
      <c r="Y479" s="33"/>
      <c r="Z479" s="33"/>
      <c r="AA479" s="33"/>
      <c r="AB479" s="33"/>
      <c r="AC479" s="33"/>
      <c r="AD479" s="33"/>
      <c r="AE479" s="33"/>
      <c r="AR479" s="150" t="s">
        <v>82</v>
      </c>
      <c r="AT479" s="150" t="s">
        <v>137</v>
      </c>
      <c r="AU479" s="150" t="s">
        <v>149</v>
      </c>
      <c r="AY479" s="18" t="s">
        <v>135</v>
      </c>
      <c r="BE479" s="151">
        <f>IF(N479="základní",J479,0)</f>
        <v>0</v>
      </c>
      <c r="BF479" s="151">
        <f>IF(N479="snížená",J479,0)</f>
        <v>0</v>
      </c>
      <c r="BG479" s="151">
        <f>IF(N479="zákl. přenesená",J479,0)</f>
        <v>0</v>
      </c>
      <c r="BH479" s="151">
        <f>IF(N479="sníž. přenesená",J479,0)</f>
        <v>0</v>
      </c>
      <c r="BI479" s="151">
        <f>IF(N479="nulová",J479,0)</f>
        <v>0</v>
      </c>
      <c r="BJ479" s="18" t="s">
        <v>15</v>
      </c>
      <c r="BK479" s="151">
        <f>ROUND(I479*H479,2)</f>
        <v>0</v>
      </c>
      <c r="BL479" s="18" t="s">
        <v>82</v>
      </c>
      <c r="BM479" s="150" t="s">
        <v>572</v>
      </c>
    </row>
    <row r="480" spans="1:47" s="2" customFormat="1" ht="11.25">
      <c r="A480" s="33"/>
      <c r="B480" s="34"/>
      <c r="C480" s="33"/>
      <c r="D480" s="152" t="s">
        <v>143</v>
      </c>
      <c r="E480" s="33"/>
      <c r="F480" s="153" t="s">
        <v>573</v>
      </c>
      <c r="G480" s="33"/>
      <c r="H480" s="33"/>
      <c r="I480" s="154"/>
      <c r="J480" s="33"/>
      <c r="K480" s="33"/>
      <c r="L480" s="34"/>
      <c r="M480" s="155"/>
      <c r="N480" s="156"/>
      <c r="O480" s="54"/>
      <c r="P480" s="54"/>
      <c r="Q480" s="54"/>
      <c r="R480" s="54"/>
      <c r="S480" s="54"/>
      <c r="T480" s="55"/>
      <c r="U480" s="33"/>
      <c r="V480" s="33"/>
      <c r="W480" s="33"/>
      <c r="X480" s="33"/>
      <c r="Y480" s="33"/>
      <c r="Z480" s="33"/>
      <c r="AA480" s="33"/>
      <c r="AB480" s="33"/>
      <c r="AC480" s="33"/>
      <c r="AD480" s="33"/>
      <c r="AE480" s="33"/>
      <c r="AT480" s="18" t="s">
        <v>143</v>
      </c>
      <c r="AU480" s="18" t="s">
        <v>149</v>
      </c>
    </row>
    <row r="481" spans="1:65" s="2" customFormat="1" ht="37.9" customHeight="1">
      <c r="A481" s="33"/>
      <c r="B481" s="138"/>
      <c r="C481" s="139" t="s">
        <v>574</v>
      </c>
      <c r="D481" s="139" t="s">
        <v>137</v>
      </c>
      <c r="E481" s="140" t="s">
        <v>575</v>
      </c>
      <c r="F481" s="141" t="s">
        <v>576</v>
      </c>
      <c r="G481" s="142" t="s">
        <v>152</v>
      </c>
      <c r="H481" s="143">
        <v>89</v>
      </c>
      <c r="I481" s="144"/>
      <c r="J481" s="145">
        <f>ROUND(I481*H481,2)</f>
        <v>0</v>
      </c>
      <c r="K481" s="141" t="s">
        <v>141</v>
      </c>
      <c r="L481" s="34"/>
      <c r="M481" s="146" t="s">
        <v>3</v>
      </c>
      <c r="N481" s="147" t="s">
        <v>42</v>
      </c>
      <c r="O481" s="54"/>
      <c r="P481" s="148">
        <f>O481*H481</f>
        <v>0</v>
      </c>
      <c r="Q481" s="148">
        <v>0</v>
      </c>
      <c r="R481" s="148">
        <f>Q481*H481</f>
        <v>0</v>
      </c>
      <c r="S481" s="148">
        <v>0</v>
      </c>
      <c r="T481" s="149">
        <f>S481*H481</f>
        <v>0</v>
      </c>
      <c r="U481" s="33"/>
      <c r="V481" s="33"/>
      <c r="W481" s="33"/>
      <c r="X481" s="33"/>
      <c r="Y481" s="33"/>
      <c r="Z481" s="33"/>
      <c r="AA481" s="33"/>
      <c r="AB481" s="33"/>
      <c r="AC481" s="33"/>
      <c r="AD481" s="33"/>
      <c r="AE481" s="33"/>
      <c r="AR481" s="150" t="s">
        <v>82</v>
      </c>
      <c r="AT481" s="150" t="s">
        <v>137</v>
      </c>
      <c r="AU481" s="150" t="s">
        <v>149</v>
      </c>
      <c r="AY481" s="18" t="s">
        <v>135</v>
      </c>
      <c r="BE481" s="151">
        <f>IF(N481="základní",J481,0)</f>
        <v>0</v>
      </c>
      <c r="BF481" s="151">
        <f>IF(N481="snížená",J481,0)</f>
        <v>0</v>
      </c>
      <c r="BG481" s="151">
        <f>IF(N481="zákl. přenesená",J481,0)</f>
        <v>0</v>
      </c>
      <c r="BH481" s="151">
        <f>IF(N481="sníž. přenesená",J481,0)</f>
        <v>0</v>
      </c>
      <c r="BI481" s="151">
        <f>IF(N481="nulová",J481,0)</f>
        <v>0</v>
      </c>
      <c r="BJ481" s="18" t="s">
        <v>15</v>
      </c>
      <c r="BK481" s="151">
        <f>ROUND(I481*H481,2)</f>
        <v>0</v>
      </c>
      <c r="BL481" s="18" t="s">
        <v>82</v>
      </c>
      <c r="BM481" s="150" t="s">
        <v>577</v>
      </c>
    </row>
    <row r="482" spans="1:47" s="2" customFormat="1" ht="11.25">
      <c r="A482" s="33"/>
      <c r="B482" s="34"/>
      <c r="C482" s="33"/>
      <c r="D482" s="152" t="s">
        <v>143</v>
      </c>
      <c r="E482" s="33"/>
      <c r="F482" s="153" t="s">
        <v>578</v>
      </c>
      <c r="G482" s="33"/>
      <c r="H482" s="33"/>
      <c r="I482" s="154"/>
      <c r="J482" s="33"/>
      <c r="K482" s="33"/>
      <c r="L482" s="34"/>
      <c r="M482" s="155"/>
      <c r="N482" s="156"/>
      <c r="O482" s="54"/>
      <c r="P482" s="54"/>
      <c r="Q482" s="54"/>
      <c r="R482" s="54"/>
      <c r="S482" s="54"/>
      <c r="T482" s="55"/>
      <c r="U482" s="33"/>
      <c r="V482" s="33"/>
      <c r="W482" s="33"/>
      <c r="X482" s="33"/>
      <c r="Y482" s="33"/>
      <c r="Z482" s="33"/>
      <c r="AA482" s="33"/>
      <c r="AB482" s="33"/>
      <c r="AC482" s="33"/>
      <c r="AD482" s="33"/>
      <c r="AE482" s="33"/>
      <c r="AT482" s="18" t="s">
        <v>143</v>
      </c>
      <c r="AU482" s="18" t="s">
        <v>149</v>
      </c>
    </row>
    <row r="483" spans="1:65" s="2" customFormat="1" ht="44.25" customHeight="1">
      <c r="A483" s="33"/>
      <c r="B483" s="138"/>
      <c r="C483" s="139" t="s">
        <v>579</v>
      </c>
      <c r="D483" s="139" t="s">
        <v>137</v>
      </c>
      <c r="E483" s="140" t="s">
        <v>580</v>
      </c>
      <c r="F483" s="141" t="s">
        <v>581</v>
      </c>
      <c r="G483" s="142" t="s">
        <v>152</v>
      </c>
      <c r="H483" s="143">
        <v>89</v>
      </c>
      <c r="I483" s="144"/>
      <c r="J483" s="145">
        <f>ROUND(I483*H483,2)</f>
        <v>0</v>
      </c>
      <c r="K483" s="141" t="s">
        <v>141</v>
      </c>
      <c r="L483" s="34"/>
      <c r="M483" s="146" t="s">
        <v>3</v>
      </c>
      <c r="N483" s="147" t="s">
        <v>42</v>
      </c>
      <c r="O483" s="54"/>
      <c r="P483" s="148">
        <f>O483*H483</f>
        <v>0</v>
      </c>
      <c r="Q483" s="148">
        <v>0</v>
      </c>
      <c r="R483" s="148">
        <f>Q483*H483</f>
        <v>0</v>
      </c>
      <c r="S483" s="148">
        <v>0</v>
      </c>
      <c r="T483" s="149">
        <f>S483*H483</f>
        <v>0</v>
      </c>
      <c r="U483" s="33"/>
      <c r="V483" s="33"/>
      <c r="W483" s="33"/>
      <c r="X483" s="33"/>
      <c r="Y483" s="33"/>
      <c r="Z483" s="33"/>
      <c r="AA483" s="33"/>
      <c r="AB483" s="33"/>
      <c r="AC483" s="33"/>
      <c r="AD483" s="33"/>
      <c r="AE483" s="33"/>
      <c r="AR483" s="150" t="s">
        <v>82</v>
      </c>
      <c r="AT483" s="150" t="s">
        <v>137</v>
      </c>
      <c r="AU483" s="150" t="s">
        <v>149</v>
      </c>
      <c r="AY483" s="18" t="s">
        <v>135</v>
      </c>
      <c r="BE483" s="151">
        <f>IF(N483="základní",J483,0)</f>
        <v>0</v>
      </c>
      <c r="BF483" s="151">
        <f>IF(N483="snížená",J483,0)</f>
        <v>0</v>
      </c>
      <c r="BG483" s="151">
        <f>IF(N483="zákl. přenesená",J483,0)</f>
        <v>0</v>
      </c>
      <c r="BH483" s="151">
        <f>IF(N483="sníž. přenesená",J483,0)</f>
        <v>0</v>
      </c>
      <c r="BI483" s="151">
        <f>IF(N483="nulová",J483,0)</f>
        <v>0</v>
      </c>
      <c r="BJ483" s="18" t="s">
        <v>15</v>
      </c>
      <c r="BK483" s="151">
        <f>ROUND(I483*H483,2)</f>
        <v>0</v>
      </c>
      <c r="BL483" s="18" t="s">
        <v>82</v>
      </c>
      <c r="BM483" s="150" t="s">
        <v>582</v>
      </c>
    </row>
    <row r="484" spans="1:47" s="2" customFormat="1" ht="11.25">
      <c r="A484" s="33"/>
      <c r="B484" s="34"/>
      <c r="C484" s="33"/>
      <c r="D484" s="152" t="s">
        <v>143</v>
      </c>
      <c r="E484" s="33"/>
      <c r="F484" s="153" t="s">
        <v>583</v>
      </c>
      <c r="G484" s="33"/>
      <c r="H484" s="33"/>
      <c r="I484" s="154"/>
      <c r="J484" s="33"/>
      <c r="K484" s="33"/>
      <c r="L484" s="34"/>
      <c r="M484" s="155"/>
      <c r="N484" s="156"/>
      <c r="O484" s="54"/>
      <c r="P484" s="54"/>
      <c r="Q484" s="54"/>
      <c r="R484" s="54"/>
      <c r="S484" s="54"/>
      <c r="T484" s="55"/>
      <c r="U484" s="33"/>
      <c r="V484" s="33"/>
      <c r="W484" s="33"/>
      <c r="X484" s="33"/>
      <c r="Y484" s="33"/>
      <c r="Z484" s="33"/>
      <c r="AA484" s="33"/>
      <c r="AB484" s="33"/>
      <c r="AC484" s="33"/>
      <c r="AD484" s="33"/>
      <c r="AE484" s="33"/>
      <c r="AT484" s="18" t="s">
        <v>143</v>
      </c>
      <c r="AU484" s="18" t="s">
        <v>149</v>
      </c>
    </row>
    <row r="485" spans="1:65" s="2" customFormat="1" ht="16.5" customHeight="1">
      <c r="A485" s="33"/>
      <c r="B485" s="138"/>
      <c r="C485" s="139" t="s">
        <v>584</v>
      </c>
      <c r="D485" s="139" t="s">
        <v>137</v>
      </c>
      <c r="E485" s="140" t="s">
        <v>585</v>
      </c>
      <c r="F485" s="141" t="s">
        <v>586</v>
      </c>
      <c r="G485" s="142" t="s">
        <v>140</v>
      </c>
      <c r="H485" s="143">
        <v>890</v>
      </c>
      <c r="I485" s="144"/>
      <c r="J485" s="145">
        <f>ROUND(I485*H485,2)</f>
        <v>0</v>
      </c>
      <c r="K485" s="141" t="s">
        <v>3</v>
      </c>
      <c r="L485" s="34"/>
      <c r="M485" s="146" t="s">
        <v>3</v>
      </c>
      <c r="N485" s="147" t="s">
        <v>42</v>
      </c>
      <c r="O485" s="54"/>
      <c r="P485" s="148">
        <f>O485*H485</f>
        <v>0</v>
      </c>
      <c r="Q485" s="148">
        <v>0</v>
      </c>
      <c r="R485" s="148">
        <f>Q485*H485</f>
        <v>0</v>
      </c>
      <c r="S485" s="148">
        <v>0</v>
      </c>
      <c r="T485" s="149">
        <f>S485*H485</f>
        <v>0</v>
      </c>
      <c r="U485" s="33"/>
      <c r="V485" s="33"/>
      <c r="W485" s="33"/>
      <c r="X485" s="33"/>
      <c r="Y485" s="33"/>
      <c r="Z485" s="33"/>
      <c r="AA485" s="33"/>
      <c r="AB485" s="33"/>
      <c r="AC485" s="33"/>
      <c r="AD485" s="33"/>
      <c r="AE485" s="33"/>
      <c r="AR485" s="150" t="s">
        <v>82</v>
      </c>
      <c r="AT485" s="150" t="s">
        <v>137</v>
      </c>
      <c r="AU485" s="150" t="s">
        <v>149</v>
      </c>
      <c r="AY485" s="18" t="s">
        <v>135</v>
      </c>
      <c r="BE485" s="151">
        <f>IF(N485="základní",J485,0)</f>
        <v>0</v>
      </c>
      <c r="BF485" s="151">
        <f>IF(N485="snížená",J485,0)</f>
        <v>0</v>
      </c>
      <c r="BG485" s="151">
        <f>IF(N485="zákl. přenesená",J485,0)</f>
        <v>0</v>
      </c>
      <c r="BH485" s="151">
        <f>IF(N485="sníž. přenesená",J485,0)</f>
        <v>0</v>
      </c>
      <c r="BI485" s="151">
        <f>IF(N485="nulová",J485,0)</f>
        <v>0</v>
      </c>
      <c r="BJ485" s="18" t="s">
        <v>15</v>
      </c>
      <c r="BK485" s="151">
        <f>ROUND(I485*H485,2)</f>
        <v>0</v>
      </c>
      <c r="BL485" s="18" t="s">
        <v>82</v>
      </c>
      <c r="BM485" s="150" t="s">
        <v>587</v>
      </c>
    </row>
    <row r="486" spans="1:65" s="2" customFormat="1" ht="21.75" customHeight="1">
      <c r="A486" s="33"/>
      <c r="B486" s="138"/>
      <c r="C486" s="139" t="s">
        <v>588</v>
      </c>
      <c r="D486" s="139" t="s">
        <v>137</v>
      </c>
      <c r="E486" s="140" t="s">
        <v>589</v>
      </c>
      <c r="F486" s="141" t="s">
        <v>590</v>
      </c>
      <c r="G486" s="142" t="s">
        <v>174</v>
      </c>
      <c r="H486" s="143">
        <v>4.742</v>
      </c>
      <c r="I486" s="144"/>
      <c r="J486" s="145">
        <f>ROUND(I486*H486,2)</f>
        <v>0</v>
      </c>
      <c r="K486" s="141" t="s">
        <v>141</v>
      </c>
      <c r="L486" s="34"/>
      <c r="M486" s="146" t="s">
        <v>3</v>
      </c>
      <c r="N486" s="147" t="s">
        <v>42</v>
      </c>
      <c r="O486" s="54"/>
      <c r="P486" s="148">
        <f>O486*H486</f>
        <v>0</v>
      </c>
      <c r="Q486" s="148">
        <v>1.06277</v>
      </c>
      <c r="R486" s="148">
        <f>Q486*H486</f>
        <v>5.03965534</v>
      </c>
      <c r="S486" s="148">
        <v>0</v>
      </c>
      <c r="T486" s="149">
        <f>S486*H486</f>
        <v>0</v>
      </c>
      <c r="U486" s="33"/>
      <c r="V486" s="33"/>
      <c r="W486" s="33"/>
      <c r="X486" s="33"/>
      <c r="Y486" s="33"/>
      <c r="Z486" s="33"/>
      <c r="AA486" s="33"/>
      <c r="AB486" s="33"/>
      <c r="AC486" s="33"/>
      <c r="AD486" s="33"/>
      <c r="AE486" s="33"/>
      <c r="AR486" s="150" t="s">
        <v>82</v>
      </c>
      <c r="AT486" s="150" t="s">
        <v>137</v>
      </c>
      <c r="AU486" s="150" t="s">
        <v>149</v>
      </c>
      <c r="AY486" s="18" t="s">
        <v>135</v>
      </c>
      <c r="BE486" s="151">
        <f>IF(N486="základní",J486,0)</f>
        <v>0</v>
      </c>
      <c r="BF486" s="151">
        <f>IF(N486="snížená",J486,0)</f>
        <v>0</v>
      </c>
      <c r="BG486" s="151">
        <f>IF(N486="zákl. přenesená",J486,0)</f>
        <v>0</v>
      </c>
      <c r="BH486" s="151">
        <f>IF(N486="sníž. přenesená",J486,0)</f>
        <v>0</v>
      </c>
      <c r="BI486" s="151">
        <f>IF(N486="nulová",J486,0)</f>
        <v>0</v>
      </c>
      <c r="BJ486" s="18" t="s">
        <v>15</v>
      </c>
      <c r="BK486" s="151">
        <f>ROUND(I486*H486,2)</f>
        <v>0</v>
      </c>
      <c r="BL486" s="18" t="s">
        <v>82</v>
      </c>
      <c r="BM486" s="150" t="s">
        <v>591</v>
      </c>
    </row>
    <row r="487" spans="1:47" s="2" customFormat="1" ht="11.25">
      <c r="A487" s="33"/>
      <c r="B487" s="34"/>
      <c r="C487" s="33"/>
      <c r="D487" s="152" t="s">
        <v>143</v>
      </c>
      <c r="E487" s="33"/>
      <c r="F487" s="153" t="s">
        <v>592</v>
      </c>
      <c r="G487" s="33"/>
      <c r="H487" s="33"/>
      <c r="I487" s="154"/>
      <c r="J487" s="33"/>
      <c r="K487" s="33"/>
      <c r="L487" s="34"/>
      <c r="M487" s="155"/>
      <c r="N487" s="156"/>
      <c r="O487" s="54"/>
      <c r="P487" s="54"/>
      <c r="Q487" s="54"/>
      <c r="R487" s="54"/>
      <c r="S487" s="54"/>
      <c r="T487" s="55"/>
      <c r="U487" s="33"/>
      <c r="V487" s="33"/>
      <c r="W487" s="33"/>
      <c r="X487" s="33"/>
      <c r="Y487" s="33"/>
      <c r="Z487" s="33"/>
      <c r="AA487" s="33"/>
      <c r="AB487" s="33"/>
      <c r="AC487" s="33"/>
      <c r="AD487" s="33"/>
      <c r="AE487" s="33"/>
      <c r="AT487" s="18" t="s">
        <v>143</v>
      </c>
      <c r="AU487" s="18" t="s">
        <v>149</v>
      </c>
    </row>
    <row r="488" spans="2:51" s="13" customFormat="1" ht="11.25">
      <c r="B488" s="157"/>
      <c r="D488" s="158" t="s">
        <v>164</v>
      </c>
      <c r="E488" s="165" t="s">
        <v>3</v>
      </c>
      <c r="F488" s="159" t="s">
        <v>593</v>
      </c>
      <c r="H488" s="160">
        <v>4.742</v>
      </c>
      <c r="I488" s="161"/>
      <c r="L488" s="157"/>
      <c r="M488" s="162"/>
      <c r="N488" s="163"/>
      <c r="O488" s="163"/>
      <c r="P488" s="163"/>
      <c r="Q488" s="163"/>
      <c r="R488" s="163"/>
      <c r="S488" s="163"/>
      <c r="T488" s="164"/>
      <c r="AT488" s="165" t="s">
        <v>164</v>
      </c>
      <c r="AU488" s="165" t="s">
        <v>149</v>
      </c>
      <c r="AV488" s="13" t="s">
        <v>79</v>
      </c>
      <c r="AW488" s="13" t="s">
        <v>33</v>
      </c>
      <c r="AX488" s="13" t="s">
        <v>15</v>
      </c>
      <c r="AY488" s="165" t="s">
        <v>135</v>
      </c>
    </row>
    <row r="489" spans="1:65" s="2" customFormat="1" ht="37.9" customHeight="1">
      <c r="A489" s="33"/>
      <c r="B489" s="138"/>
      <c r="C489" s="139" t="s">
        <v>594</v>
      </c>
      <c r="D489" s="139" t="s">
        <v>137</v>
      </c>
      <c r="E489" s="140" t="s">
        <v>595</v>
      </c>
      <c r="F489" s="141" t="s">
        <v>596</v>
      </c>
      <c r="G489" s="142" t="s">
        <v>239</v>
      </c>
      <c r="H489" s="143">
        <v>1078.3</v>
      </c>
      <c r="I489" s="144"/>
      <c r="J489" s="145">
        <f>ROUND(I489*H489,2)</f>
        <v>0</v>
      </c>
      <c r="K489" s="141" t="s">
        <v>141</v>
      </c>
      <c r="L489" s="34"/>
      <c r="M489" s="146" t="s">
        <v>3</v>
      </c>
      <c r="N489" s="147" t="s">
        <v>42</v>
      </c>
      <c r="O489" s="54"/>
      <c r="P489" s="148">
        <f>O489*H489</f>
        <v>0</v>
      </c>
      <c r="Q489" s="148">
        <v>2E-05</v>
      </c>
      <c r="R489" s="148">
        <f>Q489*H489</f>
        <v>0.021566000000000002</v>
      </c>
      <c r="S489" s="148">
        <v>0</v>
      </c>
      <c r="T489" s="149">
        <f>S489*H489</f>
        <v>0</v>
      </c>
      <c r="U489" s="33"/>
      <c r="V489" s="33"/>
      <c r="W489" s="33"/>
      <c r="X489" s="33"/>
      <c r="Y489" s="33"/>
      <c r="Z489" s="33"/>
      <c r="AA489" s="33"/>
      <c r="AB489" s="33"/>
      <c r="AC489" s="33"/>
      <c r="AD489" s="33"/>
      <c r="AE489" s="33"/>
      <c r="AR489" s="150" t="s">
        <v>82</v>
      </c>
      <c r="AT489" s="150" t="s">
        <v>137</v>
      </c>
      <c r="AU489" s="150" t="s">
        <v>149</v>
      </c>
      <c r="AY489" s="18" t="s">
        <v>135</v>
      </c>
      <c r="BE489" s="151">
        <f>IF(N489="základní",J489,0)</f>
        <v>0</v>
      </c>
      <c r="BF489" s="151">
        <f>IF(N489="snížená",J489,0)</f>
        <v>0</v>
      </c>
      <c r="BG489" s="151">
        <f>IF(N489="zákl. přenesená",J489,0)</f>
        <v>0</v>
      </c>
      <c r="BH489" s="151">
        <f>IF(N489="sníž. přenesená",J489,0)</f>
        <v>0</v>
      </c>
      <c r="BI489" s="151">
        <f>IF(N489="nulová",J489,0)</f>
        <v>0</v>
      </c>
      <c r="BJ489" s="18" t="s">
        <v>15</v>
      </c>
      <c r="BK489" s="151">
        <f>ROUND(I489*H489,2)</f>
        <v>0</v>
      </c>
      <c r="BL489" s="18" t="s">
        <v>82</v>
      </c>
      <c r="BM489" s="150" t="s">
        <v>597</v>
      </c>
    </row>
    <row r="490" spans="1:47" s="2" customFormat="1" ht="11.25">
      <c r="A490" s="33"/>
      <c r="B490" s="34"/>
      <c r="C490" s="33"/>
      <c r="D490" s="152" t="s">
        <v>143</v>
      </c>
      <c r="E490" s="33"/>
      <c r="F490" s="153" t="s">
        <v>598</v>
      </c>
      <c r="G490" s="33"/>
      <c r="H490" s="33"/>
      <c r="I490" s="154"/>
      <c r="J490" s="33"/>
      <c r="K490" s="33"/>
      <c r="L490" s="34"/>
      <c r="M490" s="155"/>
      <c r="N490" s="156"/>
      <c r="O490" s="54"/>
      <c r="P490" s="54"/>
      <c r="Q490" s="54"/>
      <c r="R490" s="54"/>
      <c r="S490" s="54"/>
      <c r="T490" s="55"/>
      <c r="U490" s="33"/>
      <c r="V490" s="33"/>
      <c r="W490" s="33"/>
      <c r="X490" s="33"/>
      <c r="Y490" s="33"/>
      <c r="Z490" s="33"/>
      <c r="AA490" s="33"/>
      <c r="AB490" s="33"/>
      <c r="AC490" s="33"/>
      <c r="AD490" s="33"/>
      <c r="AE490" s="33"/>
      <c r="AT490" s="18" t="s">
        <v>143</v>
      </c>
      <c r="AU490" s="18" t="s">
        <v>149</v>
      </c>
    </row>
    <row r="491" spans="2:51" s="14" customFormat="1" ht="11.25">
      <c r="B491" s="176"/>
      <c r="D491" s="158" t="s">
        <v>164</v>
      </c>
      <c r="E491" s="177" t="s">
        <v>3</v>
      </c>
      <c r="F491" s="178" t="s">
        <v>213</v>
      </c>
      <c r="H491" s="177" t="s">
        <v>3</v>
      </c>
      <c r="I491" s="179"/>
      <c r="L491" s="176"/>
      <c r="M491" s="180"/>
      <c r="N491" s="181"/>
      <c r="O491" s="181"/>
      <c r="P491" s="181"/>
      <c r="Q491" s="181"/>
      <c r="R491" s="181"/>
      <c r="S491" s="181"/>
      <c r="T491" s="182"/>
      <c r="AT491" s="177" t="s">
        <v>164</v>
      </c>
      <c r="AU491" s="177" t="s">
        <v>149</v>
      </c>
      <c r="AV491" s="14" t="s">
        <v>15</v>
      </c>
      <c r="AW491" s="14" t="s">
        <v>33</v>
      </c>
      <c r="AX491" s="14" t="s">
        <v>71</v>
      </c>
      <c r="AY491" s="177" t="s">
        <v>135</v>
      </c>
    </row>
    <row r="492" spans="2:51" s="13" customFormat="1" ht="11.25">
      <c r="B492" s="157"/>
      <c r="D492" s="158" t="s">
        <v>164</v>
      </c>
      <c r="E492" s="165" t="s">
        <v>3</v>
      </c>
      <c r="F492" s="159" t="s">
        <v>599</v>
      </c>
      <c r="H492" s="160">
        <v>388.3</v>
      </c>
      <c r="I492" s="161"/>
      <c r="L492" s="157"/>
      <c r="M492" s="162"/>
      <c r="N492" s="163"/>
      <c r="O492" s="163"/>
      <c r="P492" s="163"/>
      <c r="Q492" s="163"/>
      <c r="R492" s="163"/>
      <c r="S492" s="163"/>
      <c r="T492" s="164"/>
      <c r="AT492" s="165" t="s">
        <v>164</v>
      </c>
      <c r="AU492" s="165" t="s">
        <v>149</v>
      </c>
      <c r="AV492" s="13" t="s">
        <v>79</v>
      </c>
      <c r="AW492" s="13" t="s">
        <v>33</v>
      </c>
      <c r="AX492" s="13" t="s">
        <v>71</v>
      </c>
      <c r="AY492" s="165" t="s">
        <v>135</v>
      </c>
    </row>
    <row r="493" spans="2:51" s="14" customFormat="1" ht="11.25">
      <c r="B493" s="176"/>
      <c r="D493" s="158" t="s">
        <v>164</v>
      </c>
      <c r="E493" s="177" t="s">
        <v>3</v>
      </c>
      <c r="F493" s="178" t="s">
        <v>211</v>
      </c>
      <c r="H493" s="177" t="s">
        <v>3</v>
      </c>
      <c r="I493" s="179"/>
      <c r="L493" s="176"/>
      <c r="M493" s="180"/>
      <c r="N493" s="181"/>
      <c r="O493" s="181"/>
      <c r="P493" s="181"/>
      <c r="Q493" s="181"/>
      <c r="R493" s="181"/>
      <c r="S493" s="181"/>
      <c r="T493" s="182"/>
      <c r="AT493" s="177" t="s">
        <v>164</v>
      </c>
      <c r="AU493" s="177" t="s">
        <v>149</v>
      </c>
      <c r="AV493" s="14" t="s">
        <v>15</v>
      </c>
      <c r="AW493" s="14" t="s">
        <v>33</v>
      </c>
      <c r="AX493" s="14" t="s">
        <v>71</v>
      </c>
      <c r="AY493" s="177" t="s">
        <v>135</v>
      </c>
    </row>
    <row r="494" spans="2:51" s="13" customFormat="1" ht="11.25">
      <c r="B494" s="157"/>
      <c r="D494" s="158" t="s">
        <v>164</v>
      </c>
      <c r="E494" s="165" t="s">
        <v>3</v>
      </c>
      <c r="F494" s="159" t="s">
        <v>600</v>
      </c>
      <c r="H494" s="160">
        <v>237</v>
      </c>
      <c r="I494" s="161"/>
      <c r="L494" s="157"/>
      <c r="M494" s="162"/>
      <c r="N494" s="163"/>
      <c r="O494" s="163"/>
      <c r="P494" s="163"/>
      <c r="Q494" s="163"/>
      <c r="R494" s="163"/>
      <c r="S494" s="163"/>
      <c r="T494" s="164"/>
      <c r="AT494" s="165" t="s">
        <v>164</v>
      </c>
      <c r="AU494" s="165" t="s">
        <v>149</v>
      </c>
      <c r="AV494" s="13" t="s">
        <v>79</v>
      </c>
      <c r="AW494" s="13" t="s">
        <v>33</v>
      </c>
      <c r="AX494" s="13" t="s">
        <v>71</v>
      </c>
      <c r="AY494" s="165" t="s">
        <v>135</v>
      </c>
    </row>
    <row r="495" spans="2:51" s="14" customFormat="1" ht="11.25">
      <c r="B495" s="176"/>
      <c r="D495" s="158" t="s">
        <v>164</v>
      </c>
      <c r="E495" s="177" t="s">
        <v>3</v>
      </c>
      <c r="F495" s="178" t="s">
        <v>209</v>
      </c>
      <c r="H495" s="177" t="s">
        <v>3</v>
      </c>
      <c r="I495" s="179"/>
      <c r="L495" s="176"/>
      <c r="M495" s="180"/>
      <c r="N495" s="181"/>
      <c r="O495" s="181"/>
      <c r="P495" s="181"/>
      <c r="Q495" s="181"/>
      <c r="R495" s="181"/>
      <c r="S495" s="181"/>
      <c r="T495" s="182"/>
      <c r="AT495" s="177" t="s">
        <v>164</v>
      </c>
      <c r="AU495" s="177" t="s">
        <v>149</v>
      </c>
      <c r="AV495" s="14" t="s">
        <v>15</v>
      </c>
      <c r="AW495" s="14" t="s">
        <v>33</v>
      </c>
      <c r="AX495" s="14" t="s">
        <v>71</v>
      </c>
      <c r="AY495" s="177" t="s">
        <v>135</v>
      </c>
    </row>
    <row r="496" spans="2:51" s="13" customFormat="1" ht="11.25">
      <c r="B496" s="157"/>
      <c r="D496" s="158" t="s">
        <v>164</v>
      </c>
      <c r="E496" s="165" t="s">
        <v>3</v>
      </c>
      <c r="F496" s="159" t="s">
        <v>601</v>
      </c>
      <c r="H496" s="160">
        <v>79.2</v>
      </c>
      <c r="I496" s="161"/>
      <c r="L496" s="157"/>
      <c r="M496" s="162"/>
      <c r="N496" s="163"/>
      <c r="O496" s="163"/>
      <c r="P496" s="163"/>
      <c r="Q496" s="163"/>
      <c r="R496" s="163"/>
      <c r="S496" s="163"/>
      <c r="T496" s="164"/>
      <c r="AT496" s="165" t="s">
        <v>164</v>
      </c>
      <c r="AU496" s="165" t="s">
        <v>149</v>
      </c>
      <c r="AV496" s="13" t="s">
        <v>79</v>
      </c>
      <c r="AW496" s="13" t="s">
        <v>33</v>
      </c>
      <c r="AX496" s="13" t="s">
        <v>71</v>
      </c>
      <c r="AY496" s="165" t="s">
        <v>135</v>
      </c>
    </row>
    <row r="497" spans="2:51" s="13" customFormat="1" ht="11.25">
      <c r="B497" s="157"/>
      <c r="D497" s="158" t="s">
        <v>164</v>
      </c>
      <c r="E497" s="165" t="s">
        <v>3</v>
      </c>
      <c r="F497" s="159" t="s">
        <v>602</v>
      </c>
      <c r="H497" s="160">
        <v>64.8</v>
      </c>
      <c r="I497" s="161"/>
      <c r="L497" s="157"/>
      <c r="M497" s="162"/>
      <c r="N497" s="163"/>
      <c r="O497" s="163"/>
      <c r="P497" s="163"/>
      <c r="Q497" s="163"/>
      <c r="R497" s="163"/>
      <c r="S497" s="163"/>
      <c r="T497" s="164"/>
      <c r="AT497" s="165" t="s">
        <v>164</v>
      </c>
      <c r="AU497" s="165" t="s">
        <v>149</v>
      </c>
      <c r="AV497" s="13" t="s">
        <v>79</v>
      </c>
      <c r="AW497" s="13" t="s">
        <v>33</v>
      </c>
      <c r="AX497" s="13" t="s">
        <v>71</v>
      </c>
      <c r="AY497" s="165" t="s">
        <v>135</v>
      </c>
    </row>
    <row r="498" spans="2:51" s="13" customFormat="1" ht="11.25">
      <c r="B498" s="157"/>
      <c r="D498" s="158" t="s">
        <v>164</v>
      </c>
      <c r="E498" s="165" t="s">
        <v>3</v>
      </c>
      <c r="F498" s="159" t="s">
        <v>603</v>
      </c>
      <c r="H498" s="160">
        <v>309</v>
      </c>
      <c r="I498" s="161"/>
      <c r="L498" s="157"/>
      <c r="M498" s="162"/>
      <c r="N498" s="163"/>
      <c r="O498" s="163"/>
      <c r="P498" s="163"/>
      <c r="Q498" s="163"/>
      <c r="R498" s="163"/>
      <c r="S498" s="163"/>
      <c r="T498" s="164"/>
      <c r="AT498" s="165" t="s">
        <v>164</v>
      </c>
      <c r="AU498" s="165" t="s">
        <v>149</v>
      </c>
      <c r="AV498" s="13" t="s">
        <v>79</v>
      </c>
      <c r="AW498" s="13" t="s">
        <v>33</v>
      </c>
      <c r="AX498" s="13" t="s">
        <v>71</v>
      </c>
      <c r="AY498" s="165" t="s">
        <v>135</v>
      </c>
    </row>
    <row r="499" spans="2:51" s="15" customFormat="1" ht="11.25">
      <c r="B499" s="183"/>
      <c r="D499" s="158" t="s">
        <v>164</v>
      </c>
      <c r="E499" s="184" t="s">
        <v>3</v>
      </c>
      <c r="F499" s="185" t="s">
        <v>215</v>
      </c>
      <c r="H499" s="186">
        <v>1078.3</v>
      </c>
      <c r="I499" s="187"/>
      <c r="L499" s="183"/>
      <c r="M499" s="188"/>
      <c r="N499" s="189"/>
      <c r="O499" s="189"/>
      <c r="P499" s="189"/>
      <c r="Q499" s="189"/>
      <c r="R499" s="189"/>
      <c r="S499" s="189"/>
      <c r="T499" s="190"/>
      <c r="AT499" s="184" t="s">
        <v>164</v>
      </c>
      <c r="AU499" s="184" t="s">
        <v>149</v>
      </c>
      <c r="AV499" s="15" t="s">
        <v>82</v>
      </c>
      <c r="AW499" s="15" t="s">
        <v>33</v>
      </c>
      <c r="AX499" s="15" t="s">
        <v>15</v>
      </c>
      <c r="AY499" s="184" t="s">
        <v>135</v>
      </c>
    </row>
    <row r="500" spans="1:65" s="2" customFormat="1" ht="16.5" customHeight="1">
      <c r="A500" s="33"/>
      <c r="B500" s="138"/>
      <c r="C500" s="139" t="s">
        <v>604</v>
      </c>
      <c r="D500" s="139" t="s">
        <v>137</v>
      </c>
      <c r="E500" s="140" t="s">
        <v>605</v>
      </c>
      <c r="F500" s="141" t="s">
        <v>606</v>
      </c>
      <c r="G500" s="142" t="s">
        <v>140</v>
      </c>
      <c r="H500" s="143">
        <v>265.755</v>
      </c>
      <c r="I500" s="144"/>
      <c r="J500" s="145">
        <f>ROUND(I500*H500,2)</f>
        <v>0</v>
      </c>
      <c r="K500" s="141" t="s">
        <v>141</v>
      </c>
      <c r="L500" s="34"/>
      <c r="M500" s="146" t="s">
        <v>3</v>
      </c>
      <c r="N500" s="147" t="s">
        <v>42</v>
      </c>
      <c r="O500" s="54"/>
      <c r="P500" s="148">
        <f>O500*H500</f>
        <v>0</v>
      </c>
      <c r="Q500" s="148">
        <v>0.01352</v>
      </c>
      <c r="R500" s="148">
        <f>Q500*H500</f>
        <v>3.5930076</v>
      </c>
      <c r="S500" s="148">
        <v>0</v>
      </c>
      <c r="T500" s="149">
        <f>S500*H500</f>
        <v>0</v>
      </c>
      <c r="U500" s="33"/>
      <c r="V500" s="33"/>
      <c r="W500" s="33"/>
      <c r="X500" s="33"/>
      <c r="Y500" s="33"/>
      <c r="Z500" s="33"/>
      <c r="AA500" s="33"/>
      <c r="AB500" s="33"/>
      <c r="AC500" s="33"/>
      <c r="AD500" s="33"/>
      <c r="AE500" s="33"/>
      <c r="AR500" s="150" t="s">
        <v>82</v>
      </c>
      <c r="AT500" s="150" t="s">
        <v>137</v>
      </c>
      <c r="AU500" s="150" t="s">
        <v>149</v>
      </c>
      <c r="AY500" s="18" t="s">
        <v>135</v>
      </c>
      <c r="BE500" s="151">
        <f>IF(N500="základní",J500,0)</f>
        <v>0</v>
      </c>
      <c r="BF500" s="151">
        <f>IF(N500="snížená",J500,0)</f>
        <v>0</v>
      </c>
      <c r="BG500" s="151">
        <f>IF(N500="zákl. přenesená",J500,0)</f>
        <v>0</v>
      </c>
      <c r="BH500" s="151">
        <f>IF(N500="sníž. přenesená",J500,0)</f>
        <v>0</v>
      </c>
      <c r="BI500" s="151">
        <f>IF(N500="nulová",J500,0)</f>
        <v>0</v>
      </c>
      <c r="BJ500" s="18" t="s">
        <v>15</v>
      </c>
      <c r="BK500" s="151">
        <f>ROUND(I500*H500,2)</f>
        <v>0</v>
      </c>
      <c r="BL500" s="18" t="s">
        <v>82</v>
      </c>
      <c r="BM500" s="150" t="s">
        <v>607</v>
      </c>
    </row>
    <row r="501" spans="1:47" s="2" customFormat="1" ht="11.25">
      <c r="A501" s="33"/>
      <c r="B501" s="34"/>
      <c r="C501" s="33"/>
      <c r="D501" s="152" t="s">
        <v>143</v>
      </c>
      <c r="E501" s="33"/>
      <c r="F501" s="153" t="s">
        <v>608</v>
      </c>
      <c r="G501" s="33"/>
      <c r="H501" s="33"/>
      <c r="I501" s="154"/>
      <c r="J501" s="33"/>
      <c r="K501" s="33"/>
      <c r="L501" s="34"/>
      <c r="M501" s="155"/>
      <c r="N501" s="156"/>
      <c r="O501" s="54"/>
      <c r="P501" s="54"/>
      <c r="Q501" s="54"/>
      <c r="R501" s="54"/>
      <c r="S501" s="54"/>
      <c r="T501" s="55"/>
      <c r="U501" s="33"/>
      <c r="V501" s="33"/>
      <c r="W501" s="33"/>
      <c r="X501" s="33"/>
      <c r="Y501" s="33"/>
      <c r="Z501" s="33"/>
      <c r="AA501" s="33"/>
      <c r="AB501" s="33"/>
      <c r="AC501" s="33"/>
      <c r="AD501" s="33"/>
      <c r="AE501" s="33"/>
      <c r="AT501" s="18" t="s">
        <v>143</v>
      </c>
      <c r="AU501" s="18" t="s">
        <v>149</v>
      </c>
    </row>
    <row r="502" spans="2:51" s="13" customFormat="1" ht="11.25">
      <c r="B502" s="157"/>
      <c r="D502" s="158" t="s">
        <v>164</v>
      </c>
      <c r="E502" s="165" t="s">
        <v>3</v>
      </c>
      <c r="F502" s="159" t="s">
        <v>609</v>
      </c>
      <c r="H502" s="160">
        <v>265.755</v>
      </c>
      <c r="I502" s="161"/>
      <c r="L502" s="157"/>
      <c r="M502" s="162"/>
      <c r="N502" s="163"/>
      <c r="O502" s="163"/>
      <c r="P502" s="163"/>
      <c r="Q502" s="163"/>
      <c r="R502" s="163"/>
      <c r="S502" s="163"/>
      <c r="T502" s="164"/>
      <c r="AT502" s="165" t="s">
        <v>164</v>
      </c>
      <c r="AU502" s="165" t="s">
        <v>149</v>
      </c>
      <c r="AV502" s="13" t="s">
        <v>79</v>
      </c>
      <c r="AW502" s="13" t="s">
        <v>33</v>
      </c>
      <c r="AX502" s="13" t="s">
        <v>15</v>
      </c>
      <c r="AY502" s="165" t="s">
        <v>135</v>
      </c>
    </row>
    <row r="503" spans="1:65" s="2" customFormat="1" ht="16.5" customHeight="1">
      <c r="A503" s="33"/>
      <c r="B503" s="138"/>
      <c r="C503" s="139" t="s">
        <v>610</v>
      </c>
      <c r="D503" s="139" t="s">
        <v>137</v>
      </c>
      <c r="E503" s="140" t="s">
        <v>611</v>
      </c>
      <c r="F503" s="141" t="s">
        <v>612</v>
      </c>
      <c r="G503" s="142" t="s">
        <v>140</v>
      </c>
      <c r="H503" s="143">
        <v>265.755</v>
      </c>
      <c r="I503" s="144"/>
      <c r="J503" s="145">
        <f>ROUND(I503*H503,2)</f>
        <v>0</v>
      </c>
      <c r="K503" s="141" t="s">
        <v>141</v>
      </c>
      <c r="L503" s="34"/>
      <c r="M503" s="146" t="s">
        <v>3</v>
      </c>
      <c r="N503" s="147" t="s">
        <v>42</v>
      </c>
      <c r="O503" s="54"/>
      <c r="P503" s="148">
        <f>O503*H503</f>
        <v>0</v>
      </c>
      <c r="Q503" s="148">
        <v>0</v>
      </c>
      <c r="R503" s="148">
        <f>Q503*H503</f>
        <v>0</v>
      </c>
      <c r="S503" s="148">
        <v>0</v>
      </c>
      <c r="T503" s="149">
        <f>S503*H503</f>
        <v>0</v>
      </c>
      <c r="U503" s="33"/>
      <c r="V503" s="33"/>
      <c r="W503" s="33"/>
      <c r="X503" s="33"/>
      <c r="Y503" s="33"/>
      <c r="Z503" s="33"/>
      <c r="AA503" s="33"/>
      <c r="AB503" s="33"/>
      <c r="AC503" s="33"/>
      <c r="AD503" s="33"/>
      <c r="AE503" s="33"/>
      <c r="AR503" s="150" t="s">
        <v>82</v>
      </c>
      <c r="AT503" s="150" t="s">
        <v>137</v>
      </c>
      <c r="AU503" s="150" t="s">
        <v>149</v>
      </c>
      <c r="AY503" s="18" t="s">
        <v>135</v>
      </c>
      <c r="BE503" s="151">
        <f>IF(N503="základní",J503,0)</f>
        <v>0</v>
      </c>
      <c r="BF503" s="151">
        <f>IF(N503="snížená",J503,0)</f>
        <v>0</v>
      </c>
      <c r="BG503" s="151">
        <f>IF(N503="zákl. přenesená",J503,0)</f>
        <v>0</v>
      </c>
      <c r="BH503" s="151">
        <f>IF(N503="sníž. přenesená",J503,0)</f>
        <v>0</v>
      </c>
      <c r="BI503" s="151">
        <f>IF(N503="nulová",J503,0)</f>
        <v>0</v>
      </c>
      <c r="BJ503" s="18" t="s">
        <v>15</v>
      </c>
      <c r="BK503" s="151">
        <f>ROUND(I503*H503,2)</f>
        <v>0</v>
      </c>
      <c r="BL503" s="18" t="s">
        <v>82</v>
      </c>
      <c r="BM503" s="150" t="s">
        <v>613</v>
      </c>
    </row>
    <row r="504" spans="1:47" s="2" customFormat="1" ht="11.25">
      <c r="A504" s="33"/>
      <c r="B504" s="34"/>
      <c r="C504" s="33"/>
      <c r="D504" s="152" t="s">
        <v>143</v>
      </c>
      <c r="E504" s="33"/>
      <c r="F504" s="153" t="s">
        <v>614</v>
      </c>
      <c r="G504" s="33"/>
      <c r="H504" s="33"/>
      <c r="I504" s="154"/>
      <c r="J504" s="33"/>
      <c r="K504" s="33"/>
      <c r="L504" s="34"/>
      <c r="M504" s="155"/>
      <c r="N504" s="156"/>
      <c r="O504" s="54"/>
      <c r="P504" s="54"/>
      <c r="Q504" s="54"/>
      <c r="R504" s="54"/>
      <c r="S504" s="54"/>
      <c r="T504" s="55"/>
      <c r="U504" s="33"/>
      <c r="V504" s="33"/>
      <c r="W504" s="33"/>
      <c r="X504" s="33"/>
      <c r="Y504" s="33"/>
      <c r="Z504" s="33"/>
      <c r="AA504" s="33"/>
      <c r="AB504" s="33"/>
      <c r="AC504" s="33"/>
      <c r="AD504" s="33"/>
      <c r="AE504" s="33"/>
      <c r="AT504" s="18" t="s">
        <v>143</v>
      </c>
      <c r="AU504" s="18" t="s">
        <v>149</v>
      </c>
    </row>
    <row r="505" spans="2:63" s="12" customFormat="1" ht="22.9" customHeight="1">
      <c r="B505" s="125"/>
      <c r="D505" s="126" t="s">
        <v>70</v>
      </c>
      <c r="E505" s="136" t="s">
        <v>183</v>
      </c>
      <c r="F505" s="136" t="s">
        <v>615</v>
      </c>
      <c r="I505" s="128"/>
      <c r="J505" s="137">
        <f>BK505</f>
        <v>0</v>
      </c>
      <c r="L505" s="125"/>
      <c r="M505" s="130"/>
      <c r="N505" s="131"/>
      <c r="O505" s="131"/>
      <c r="P505" s="132">
        <f>P506+P533+P542</f>
        <v>0</v>
      </c>
      <c r="Q505" s="131"/>
      <c r="R505" s="132">
        <f>R506+R533+R542</f>
        <v>0.12288000000000002</v>
      </c>
      <c r="S505" s="131"/>
      <c r="T505" s="133">
        <f>T506+T533+T542</f>
        <v>445.10805500000004</v>
      </c>
      <c r="AR505" s="126" t="s">
        <v>15</v>
      </c>
      <c r="AT505" s="134" t="s">
        <v>70</v>
      </c>
      <c r="AU505" s="134" t="s">
        <v>15</v>
      </c>
      <c r="AY505" s="126" t="s">
        <v>135</v>
      </c>
      <c r="BK505" s="135">
        <f>BK506+BK533+BK542</f>
        <v>0</v>
      </c>
    </row>
    <row r="506" spans="2:63" s="12" customFormat="1" ht="20.85" customHeight="1">
      <c r="B506" s="125"/>
      <c r="D506" s="126" t="s">
        <v>70</v>
      </c>
      <c r="E506" s="136" t="s">
        <v>616</v>
      </c>
      <c r="F506" s="136" t="s">
        <v>617</v>
      </c>
      <c r="I506" s="128"/>
      <c r="J506" s="137">
        <f>BK506</f>
        <v>0</v>
      </c>
      <c r="L506" s="125"/>
      <c r="M506" s="130"/>
      <c r="N506" s="131"/>
      <c r="O506" s="131"/>
      <c r="P506" s="132">
        <f>SUM(P507:P532)</f>
        <v>0</v>
      </c>
      <c r="Q506" s="131"/>
      <c r="R506" s="132">
        <f>SUM(R507:R532)</f>
        <v>0</v>
      </c>
      <c r="S506" s="131"/>
      <c r="T506" s="133">
        <f>SUM(T507:T532)</f>
        <v>0</v>
      </c>
      <c r="AR506" s="126" t="s">
        <v>15</v>
      </c>
      <c r="AT506" s="134" t="s">
        <v>70</v>
      </c>
      <c r="AU506" s="134" t="s">
        <v>79</v>
      </c>
      <c r="AY506" s="126" t="s">
        <v>135</v>
      </c>
      <c r="BK506" s="135">
        <f>SUM(BK507:BK532)</f>
        <v>0</v>
      </c>
    </row>
    <row r="507" spans="1:65" s="2" customFormat="1" ht="44.25" customHeight="1">
      <c r="A507" s="33"/>
      <c r="B507" s="138"/>
      <c r="C507" s="139" t="s">
        <v>618</v>
      </c>
      <c r="D507" s="139" t="s">
        <v>137</v>
      </c>
      <c r="E507" s="140" t="s">
        <v>619</v>
      </c>
      <c r="F507" s="141" t="s">
        <v>620</v>
      </c>
      <c r="G507" s="142" t="s">
        <v>140</v>
      </c>
      <c r="H507" s="143">
        <v>12073</v>
      </c>
      <c r="I507" s="144"/>
      <c r="J507" s="145">
        <f>ROUND(I507*H507,2)</f>
        <v>0</v>
      </c>
      <c r="K507" s="141" t="s">
        <v>141</v>
      </c>
      <c r="L507" s="34"/>
      <c r="M507" s="146" t="s">
        <v>3</v>
      </c>
      <c r="N507" s="147" t="s">
        <v>42</v>
      </c>
      <c r="O507" s="54"/>
      <c r="P507" s="148">
        <f>O507*H507</f>
        <v>0</v>
      </c>
      <c r="Q507" s="148">
        <v>0</v>
      </c>
      <c r="R507" s="148">
        <f>Q507*H507</f>
        <v>0</v>
      </c>
      <c r="S507" s="148">
        <v>0</v>
      </c>
      <c r="T507" s="149">
        <f>S507*H507</f>
        <v>0</v>
      </c>
      <c r="U507" s="33"/>
      <c r="V507" s="33"/>
      <c r="W507" s="33"/>
      <c r="X507" s="33"/>
      <c r="Y507" s="33"/>
      <c r="Z507" s="33"/>
      <c r="AA507" s="33"/>
      <c r="AB507" s="33"/>
      <c r="AC507" s="33"/>
      <c r="AD507" s="33"/>
      <c r="AE507" s="33"/>
      <c r="AR507" s="150" t="s">
        <v>82</v>
      </c>
      <c r="AT507" s="150" t="s">
        <v>137</v>
      </c>
      <c r="AU507" s="150" t="s">
        <v>149</v>
      </c>
      <c r="AY507" s="18" t="s">
        <v>135</v>
      </c>
      <c r="BE507" s="151">
        <f>IF(N507="základní",J507,0)</f>
        <v>0</v>
      </c>
      <c r="BF507" s="151">
        <f>IF(N507="snížená",J507,0)</f>
        <v>0</v>
      </c>
      <c r="BG507" s="151">
        <f>IF(N507="zákl. přenesená",J507,0)</f>
        <v>0</v>
      </c>
      <c r="BH507" s="151">
        <f>IF(N507="sníž. přenesená",J507,0)</f>
        <v>0</v>
      </c>
      <c r="BI507" s="151">
        <f>IF(N507="nulová",J507,0)</f>
        <v>0</v>
      </c>
      <c r="BJ507" s="18" t="s">
        <v>15</v>
      </c>
      <c r="BK507" s="151">
        <f>ROUND(I507*H507,2)</f>
        <v>0</v>
      </c>
      <c r="BL507" s="18" t="s">
        <v>82</v>
      </c>
      <c r="BM507" s="150" t="s">
        <v>621</v>
      </c>
    </row>
    <row r="508" spans="1:47" s="2" customFormat="1" ht="11.25">
      <c r="A508" s="33"/>
      <c r="B508" s="34"/>
      <c r="C508" s="33"/>
      <c r="D508" s="152" t="s">
        <v>143</v>
      </c>
      <c r="E508" s="33"/>
      <c r="F508" s="153" t="s">
        <v>622</v>
      </c>
      <c r="G508" s="33"/>
      <c r="H508" s="33"/>
      <c r="I508" s="154"/>
      <c r="J508" s="33"/>
      <c r="K508" s="33"/>
      <c r="L508" s="34"/>
      <c r="M508" s="155"/>
      <c r="N508" s="156"/>
      <c r="O508" s="54"/>
      <c r="P508" s="54"/>
      <c r="Q508" s="54"/>
      <c r="R508" s="54"/>
      <c r="S508" s="54"/>
      <c r="T508" s="55"/>
      <c r="U508" s="33"/>
      <c r="V508" s="33"/>
      <c r="W508" s="33"/>
      <c r="X508" s="33"/>
      <c r="Y508" s="33"/>
      <c r="Z508" s="33"/>
      <c r="AA508" s="33"/>
      <c r="AB508" s="33"/>
      <c r="AC508" s="33"/>
      <c r="AD508" s="33"/>
      <c r="AE508" s="33"/>
      <c r="AT508" s="18" t="s">
        <v>143</v>
      </c>
      <c r="AU508" s="18" t="s">
        <v>149</v>
      </c>
    </row>
    <row r="509" spans="1:65" s="2" customFormat="1" ht="49.15" customHeight="1">
      <c r="A509" s="33"/>
      <c r="B509" s="138"/>
      <c r="C509" s="139" t="s">
        <v>623</v>
      </c>
      <c r="D509" s="139" t="s">
        <v>137</v>
      </c>
      <c r="E509" s="140" t="s">
        <v>624</v>
      </c>
      <c r="F509" s="141" t="s">
        <v>625</v>
      </c>
      <c r="G509" s="142" t="s">
        <v>140</v>
      </c>
      <c r="H509" s="143">
        <v>1448760</v>
      </c>
      <c r="I509" s="144"/>
      <c r="J509" s="145">
        <f>ROUND(I509*H509,2)</f>
        <v>0</v>
      </c>
      <c r="K509" s="141" t="s">
        <v>141</v>
      </c>
      <c r="L509" s="34"/>
      <c r="M509" s="146" t="s">
        <v>3</v>
      </c>
      <c r="N509" s="147" t="s">
        <v>42</v>
      </c>
      <c r="O509" s="54"/>
      <c r="P509" s="148">
        <f>O509*H509</f>
        <v>0</v>
      </c>
      <c r="Q509" s="148">
        <v>0</v>
      </c>
      <c r="R509" s="148">
        <f>Q509*H509</f>
        <v>0</v>
      </c>
      <c r="S509" s="148">
        <v>0</v>
      </c>
      <c r="T509" s="149">
        <f>S509*H509</f>
        <v>0</v>
      </c>
      <c r="U509" s="33"/>
      <c r="V509" s="33"/>
      <c r="W509" s="33"/>
      <c r="X509" s="33"/>
      <c r="Y509" s="33"/>
      <c r="Z509" s="33"/>
      <c r="AA509" s="33"/>
      <c r="AB509" s="33"/>
      <c r="AC509" s="33"/>
      <c r="AD509" s="33"/>
      <c r="AE509" s="33"/>
      <c r="AR509" s="150" t="s">
        <v>82</v>
      </c>
      <c r="AT509" s="150" t="s">
        <v>137</v>
      </c>
      <c r="AU509" s="150" t="s">
        <v>149</v>
      </c>
      <c r="AY509" s="18" t="s">
        <v>135</v>
      </c>
      <c r="BE509" s="151">
        <f>IF(N509="základní",J509,0)</f>
        <v>0</v>
      </c>
      <c r="BF509" s="151">
        <f>IF(N509="snížená",J509,0)</f>
        <v>0</v>
      </c>
      <c r="BG509" s="151">
        <f>IF(N509="zákl. přenesená",J509,0)</f>
        <v>0</v>
      </c>
      <c r="BH509" s="151">
        <f>IF(N509="sníž. přenesená",J509,0)</f>
        <v>0</v>
      </c>
      <c r="BI509" s="151">
        <f>IF(N509="nulová",J509,0)</f>
        <v>0</v>
      </c>
      <c r="BJ509" s="18" t="s">
        <v>15</v>
      </c>
      <c r="BK509" s="151">
        <f>ROUND(I509*H509,2)</f>
        <v>0</v>
      </c>
      <c r="BL509" s="18" t="s">
        <v>82</v>
      </c>
      <c r="BM509" s="150" t="s">
        <v>626</v>
      </c>
    </row>
    <row r="510" spans="1:47" s="2" customFormat="1" ht="11.25">
      <c r="A510" s="33"/>
      <c r="B510" s="34"/>
      <c r="C510" s="33"/>
      <c r="D510" s="152" t="s">
        <v>143</v>
      </c>
      <c r="E510" s="33"/>
      <c r="F510" s="153" t="s">
        <v>627</v>
      </c>
      <c r="G510" s="33"/>
      <c r="H510" s="33"/>
      <c r="I510" s="154"/>
      <c r="J510" s="33"/>
      <c r="K510" s="33"/>
      <c r="L510" s="34"/>
      <c r="M510" s="155"/>
      <c r="N510" s="156"/>
      <c r="O510" s="54"/>
      <c r="P510" s="54"/>
      <c r="Q510" s="54"/>
      <c r="R510" s="54"/>
      <c r="S510" s="54"/>
      <c r="T510" s="55"/>
      <c r="U510" s="33"/>
      <c r="V510" s="33"/>
      <c r="W510" s="33"/>
      <c r="X510" s="33"/>
      <c r="Y510" s="33"/>
      <c r="Z510" s="33"/>
      <c r="AA510" s="33"/>
      <c r="AB510" s="33"/>
      <c r="AC510" s="33"/>
      <c r="AD510" s="33"/>
      <c r="AE510" s="33"/>
      <c r="AT510" s="18" t="s">
        <v>143</v>
      </c>
      <c r="AU510" s="18" t="s">
        <v>149</v>
      </c>
    </row>
    <row r="511" spans="2:51" s="14" customFormat="1" ht="11.25">
      <c r="B511" s="176"/>
      <c r="D511" s="158" t="s">
        <v>164</v>
      </c>
      <c r="E511" s="177" t="s">
        <v>3</v>
      </c>
      <c r="F511" s="178" t="s">
        <v>628</v>
      </c>
      <c r="H511" s="177" t="s">
        <v>3</v>
      </c>
      <c r="I511" s="179"/>
      <c r="L511" s="176"/>
      <c r="M511" s="180"/>
      <c r="N511" s="181"/>
      <c r="O511" s="181"/>
      <c r="P511" s="181"/>
      <c r="Q511" s="181"/>
      <c r="R511" s="181"/>
      <c r="S511" s="181"/>
      <c r="T511" s="182"/>
      <c r="AT511" s="177" t="s">
        <v>164</v>
      </c>
      <c r="AU511" s="177" t="s">
        <v>149</v>
      </c>
      <c r="AV511" s="14" t="s">
        <v>15</v>
      </c>
      <c r="AW511" s="14" t="s">
        <v>33</v>
      </c>
      <c r="AX511" s="14" t="s">
        <v>71</v>
      </c>
      <c r="AY511" s="177" t="s">
        <v>135</v>
      </c>
    </row>
    <row r="512" spans="2:51" s="13" customFormat="1" ht="11.25">
      <c r="B512" s="157"/>
      <c r="D512" s="158" t="s">
        <v>164</v>
      </c>
      <c r="E512" s="165" t="s">
        <v>3</v>
      </c>
      <c r="F512" s="159" t="s">
        <v>629</v>
      </c>
      <c r="H512" s="160">
        <v>1448760</v>
      </c>
      <c r="I512" s="161"/>
      <c r="L512" s="157"/>
      <c r="M512" s="162"/>
      <c r="N512" s="163"/>
      <c r="O512" s="163"/>
      <c r="P512" s="163"/>
      <c r="Q512" s="163"/>
      <c r="R512" s="163"/>
      <c r="S512" s="163"/>
      <c r="T512" s="164"/>
      <c r="AT512" s="165" t="s">
        <v>164</v>
      </c>
      <c r="AU512" s="165" t="s">
        <v>149</v>
      </c>
      <c r="AV512" s="13" t="s">
        <v>79</v>
      </c>
      <c r="AW512" s="13" t="s">
        <v>33</v>
      </c>
      <c r="AX512" s="13" t="s">
        <v>15</v>
      </c>
      <c r="AY512" s="165" t="s">
        <v>135</v>
      </c>
    </row>
    <row r="513" spans="1:65" s="2" customFormat="1" ht="44.25" customHeight="1">
      <c r="A513" s="33"/>
      <c r="B513" s="138"/>
      <c r="C513" s="139" t="s">
        <v>630</v>
      </c>
      <c r="D513" s="139" t="s">
        <v>137</v>
      </c>
      <c r="E513" s="140" t="s">
        <v>631</v>
      </c>
      <c r="F513" s="141" t="s">
        <v>632</v>
      </c>
      <c r="G513" s="142" t="s">
        <v>140</v>
      </c>
      <c r="H513" s="143">
        <v>12073</v>
      </c>
      <c r="I513" s="144"/>
      <c r="J513" s="145">
        <f>ROUND(I513*H513,2)</f>
        <v>0</v>
      </c>
      <c r="K513" s="141" t="s">
        <v>141</v>
      </c>
      <c r="L513" s="34"/>
      <c r="M513" s="146" t="s">
        <v>3</v>
      </c>
      <c r="N513" s="147" t="s">
        <v>42</v>
      </c>
      <c r="O513" s="54"/>
      <c r="P513" s="148">
        <f>O513*H513</f>
        <v>0</v>
      </c>
      <c r="Q513" s="148">
        <v>0</v>
      </c>
      <c r="R513" s="148">
        <f>Q513*H513</f>
        <v>0</v>
      </c>
      <c r="S513" s="148">
        <v>0</v>
      </c>
      <c r="T513" s="149">
        <f>S513*H513</f>
        <v>0</v>
      </c>
      <c r="U513" s="33"/>
      <c r="V513" s="33"/>
      <c r="W513" s="33"/>
      <c r="X513" s="33"/>
      <c r="Y513" s="33"/>
      <c r="Z513" s="33"/>
      <c r="AA513" s="33"/>
      <c r="AB513" s="33"/>
      <c r="AC513" s="33"/>
      <c r="AD513" s="33"/>
      <c r="AE513" s="33"/>
      <c r="AR513" s="150" t="s">
        <v>82</v>
      </c>
      <c r="AT513" s="150" t="s">
        <v>137</v>
      </c>
      <c r="AU513" s="150" t="s">
        <v>149</v>
      </c>
      <c r="AY513" s="18" t="s">
        <v>135</v>
      </c>
      <c r="BE513" s="151">
        <f>IF(N513="základní",J513,0)</f>
        <v>0</v>
      </c>
      <c r="BF513" s="151">
        <f>IF(N513="snížená",J513,0)</f>
        <v>0</v>
      </c>
      <c r="BG513" s="151">
        <f>IF(N513="zákl. přenesená",J513,0)</f>
        <v>0</v>
      </c>
      <c r="BH513" s="151">
        <f>IF(N513="sníž. přenesená",J513,0)</f>
        <v>0</v>
      </c>
      <c r="BI513" s="151">
        <f>IF(N513="nulová",J513,0)</f>
        <v>0</v>
      </c>
      <c r="BJ513" s="18" t="s">
        <v>15</v>
      </c>
      <c r="BK513" s="151">
        <f>ROUND(I513*H513,2)</f>
        <v>0</v>
      </c>
      <c r="BL513" s="18" t="s">
        <v>82</v>
      </c>
      <c r="BM513" s="150" t="s">
        <v>633</v>
      </c>
    </row>
    <row r="514" spans="1:47" s="2" customFormat="1" ht="11.25">
      <c r="A514" s="33"/>
      <c r="B514" s="34"/>
      <c r="C514" s="33"/>
      <c r="D514" s="152" t="s">
        <v>143</v>
      </c>
      <c r="E514" s="33"/>
      <c r="F514" s="153" t="s">
        <v>634</v>
      </c>
      <c r="G514" s="33"/>
      <c r="H514" s="33"/>
      <c r="I514" s="154"/>
      <c r="J514" s="33"/>
      <c r="K514" s="33"/>
      <c r="L514" s="34"/>
      <c r="M514" s="155"/>
      <c r="N514" s="156"/>
      <c r="O514" s="54"/>
      <c r="P514" s="54"/>
      <c r="Q514" s="54"/>
      <c r="R514" s="54"/>
      <c r="S514" s="54"/>
      <c r="T514" s="55"/>
      <c r="U514" s="33"/>
      <c r="V514" s="33"/>
      <c r="W514" s="33"/>
      <c r="X514" s="33"/>
      <c r="Y514" s="33"/>
      <c r="Z514" s="33"/>
      <c r="AA514" s="33"/>
      <c r="AB514" s="33"/>
      <c r="AC514" s="33"/>
      <c r="AD514" s="33"/>
      <c r="AE514" s="33"/>
      <c r="AT514" s="18" t="s">
        <v>143</v>
      </c>
      <c r="AU514" s="18" t="s">
        <v>149</v>
      </c>
    </row>
    <row r="515" spans="1:65" s="2" customFormat="1" ht="24.2" customHeight="1">
      <c r="A515" s="33"/>
      <c r="B515" s="138"/>
      <c r="C515" s="139" t="s">
        <v>635</v>
      </c>
      <c r="D515" s="139" t="s">
        <v>137</v>
      </c>
      <c r="E515" s="140" t="s">
        <v>636</v>
      </c>
      <c r="F515" s="141" t="s">
        <v>637</v>
      </c>
      <c r="G515" s="142" t="s">
        <v>140</v>
      </c>
      <c r="H515" s="143">
        <v>12073</v>
      </c>
      <c r="I515" s="144"/>
      <c r="J515" s="145">
        <f>ROUND(I515*H515,2)</f>
        <v>0</v>
      </c>
      <c r="K515" s="141" t="s">
        <v>141</v>
      </c>
      <c r="L515" s="34"/>
      <c r="M515" s="146" t="s">
        <v>3</v>
      </c>
      <c r="N515" s="147" t="s">
        <v>42</v>
      </c>
      <c r="O515" s="54"/>
      <c r="P515" s="148">
        <f>O515*H515</f>
        <v>0</v>
      </c>
      <c r="Q515" s="148">
        <v>0</v>
      </c>
      <c r="R515" s="148">
        <f>Q515*H515</f>
        <v>0</v>
      </c>
      <c r="S515" s="148">
        <v>0</v>
      </c>
      <c r="T515" s="149">
        <f>S515*H515</f>
        <v>0</v>
      </c>
      <c r="U515" s="33"/>
      <c r="V515" s="33"/>
      <c r="W515" s="33"/>
      <c r="X515" s="33"/>
      <c r="Y515" s="33"/>
      <c r="Z515" s="33"/>
      <c r="AA515" s="33"/>
      <c r="AB515" s="33"/>
      <c r="AC515" s="33"/>
      <c r="AD515" s="33"/>
      <c r="AE515" s="33"/>
      <c r="AR515" s="150" t="s">
        <v>82</v>
      </c>
      <c r="AT515" s="150" t="s">
        <v>137</v>
      </c>
      <c r="AU515" s="150" t="s">
        <v>149</v>
      </c>
      <c r="AY515" s="18" t="s">
        <v>135</v>
      </c>
      <c r="BE515" s="151">
        <f>IF(N515="základní",J515,0)</f>
        <v>0</v>
      </c>
      <c r="BF515" s="151">
        <f>IF(N515="snížená",J515,0)</f>
        <v>0</v>
      </c>
      <c r="BG515" s="151">
        <f>IF(N515="zákl. přenesená",J515,0)</f>
        <v>0</v>
      </c>
      <c r="BH515" s="151">
        <f>IF(N515="sníž. přenesená",J515,0)</f>
        <v>0</v>
      </c>
      <c r="BI515" s="151">
        <f>IF(N515="nulová",J515,0)</f>
        <v>0</v>
      </c>
      <c r="BJ515" s="18" t="s">
        <v>15</v>
      </c>
      <c r="BK515" s="151">
        <f>ROUND(I515*H515,2)</f>
        <v>0</v>
      </c>
      <c r="BL515" s="18" t="s">
        <v>82</v>
      </c>
      <c r="BM515" s="150" t="s">
        <v>638</v>
      </c>
    </row>
    <row r="516" spans="1:47" s="2" customFormat="1" ht="11.25">
      <c r="A516" s="33"/>
      <c r="B516" s="34"/>
      <c r="C516" s="33"/>
      <c r="D516" s="152" t="s">
        <v>143</v>
      </c>
      <c r="E516" s="33"/>
      <c r="F516" s="153" t="s">
        <v>639</v>
      </c>
      <c r="G516" s="33"/>
      <c r="H516" s="33"/>
      <c r="I516" s="154"/>
      <c r="J516" s="33"/>
      <c r="K516" s="33"/>
      <c r="L516" s="34"/>
      <c r="M516" s="155"/>
      <c r="N516" s="156"/>
      <c r="O516" s="54"/>
      <c r="P516" s="54"/>
      <c r="Q516" s="54"/>
      <c r="R516" s="54"/>
      <c r="S516" s="54"/>
      <c r="T516" s="55"/>
      <c r="U516" s="33"/>
      <c r="V516" s="33"/>
      <c r="W516" s="33"/>
      <c r="X516" s="33"/>
      <c r="Y516" s="33"/>
      <c r="Z516" s="33"/>
      <c r="AA516" s="33"/>
      <c r="AB516" s="33"/>
      <c r="AC516" s="33"/>
      <c r="AD516" s="33"/>
      <c r="AE516" s="33"/>
      <c r="AT516" s="18" t="s">
        <v>143</v>
      </c>
      <c r="AU516" s="18" t="s">
        <v>149</v>
      </c>
    </row>
    <row r="517" spans="1:65" s="2" customFormat="1" ht="24.2" customHeight="1">
      <c r="A517" s="33"/>
      <c r="B517" s="138"/>
      <c r="C517" s="139" t="s">
        <v>640</v>
      </c>
      <c r="D517" s="139" t="s">
        <v>137</v>
      </c>
      <c r="E517" s="140" t="s">
        <v>641</v>
      </c>
      <c r="F517" s="141" t="s">
        <v>642</v>
      </c>
      <c r="G517" s="142" t="s">
        <v>140</v>
      </c>
      <c r="H517" s="143">
        <v>1448760</v>
      </c>
      <c r="I517" s="144"/>
      <c r="J517" s="145">
        <f>ROUND(I517*H517,2)</f>
        <v>0</v>
      </c>
      <c r="K517" s="141" t="s">
        <v>141</v>
      </c>
      <c r="L517" s="34"/>
      <c r="M517" s="146" t="s">
        <v>3</v>
      </c>
      <c r="N517" s="147" t="s">
        <v>42</v>
      </c>
      <c r="O517" s="54"/>
      <c r="P517" s="148">
        <f>O517*H517</f>
        <v>0</v>
      </c>
      <c r="Q517" s="148">
        <v>0</v>
      </c>
      <c r="R517" s="148">
        <f>Q517*H517</f>
        <v>0</v>
      </c>
      <c r="S517" s="148">
        <v>0</v>
      </c>
      <c r="T517" s="149">
        <f>S517*H517</f>
        <v>0</v>
      </c>
      <c r="U517" s="33"/>
      <c r="V517" s="33"/>
      <c r="W517" s="33"/>
      <c r="X517" s="33"/>
      <c r="Y517" s="33"/>
      <c r="Z517" s="33"/>
      <c r="AA517" s="33"/>
      <c r="AB517" s="33"/>
      <c r="AC517" s="33"/>
      <c r="AD517" s="33"/>
      <c r="AE517" s="33"/>
      <c r="AR517" s="150" t="s">
        <v>82</v>
      </c>
      <c r="AT517" s="150" t="s">
        <v>137</v>
      </c>
      <c r="AU517" s="150" t="s">
        <v>149</v>
      </c>
      <c r="AY517" s="18" t="s">
        <v>135</v>
      </c>
      <c r="BE517" s="151">
        <f>IF(N517="základní",J517,0)</f>
        <v>0</v>
      </c>
      <c r="BF517" s="151">
        <f>IF(N517="snížená",J517,0)</f>
        <v>0</v>
      </c>
      <c r="BG517" s="151">
        <f>IF(N517="zákl. přenesená",J517,0)</f>
        <v>0</v>
      </c>
      <c r="BH517" s="151">
        <f>IF(N517="sníž. přenesená",J517,0)</f>
        <v>0</v>
      </c>
      <c r="BI517" s="151">
        <f>IF(N517="nulová",J517,0)</f>
        <v>0</v>
      </c>
      <c r="BJ517" s="18" t="s">
        <v>15</v>
      </c>
      <c r="BK517" s="151">
        <f>ROUND(I517*H517,2)</f>
        <v>0</v>
      </c>
      <c r="BL517" s="18" t="s">
        <v>82</v>
      </c>
      <c r="BM517" s="150" t="s">
        <v>643</v>
      </c>
    </row>
    <row r="518" spans="1:47" s="2" customFormat="1" ht="11.25">
      <c r="A518" s="33"/>
      <c r="B518" s="34"/>
      <c r="C518" s="33"/>
      <c r="D518" s="152" t="s">
        <v>143</v>
      </c>
      <c r="E518" s="33"/>
      <c r="F518" s="153" t="s">
        <v>644</v>
      </c>
      <c r="G518" s="33"/>
      <c r="H518" s="33"/>
      <c r="I518" s="154"/>
      <c r="J518" s="33"/>
      <c r="K518" s="33"/>
      <c r="L518" s="34"/>
      <c r="M518" s="155"/>
      <c r="N518" s="156"/>
      <c r="O518" s="54"/>
      <c r="P518" s="54"/>
      <c r="Q518" s="54"/>
      <c r="R518" s="54"/>
      <c r="S518" s="54"/>
      <c r="T518" s="55"/>
      <c r="U518" s="33"/>
      <c r="V518" s="33"/>
      <c r="W518" s="33"/>
      <c r="X518" s="33"/>
      <c r="Y518" s="33"/>
      <c r="Z518" s="33"/>
      <c r="AA518" s="33"/>
      <c r="AB518" s="33"/>
      <c r="AC518" s="33"/>
      <c r="AD518" s="33"/>
      <c r="AE518" s="33"/>
      <c r="AT518" s="18" t="s">
        <v>143</v>
      </c>
      <c r="AU518" s="18" t="s">
        <v>149</v>
      </c>
    </row>
    <row r="519" spans="1:65" s="2" customFormat="1" ht="24.2" customHeight="1">
      <c r="A519" s="33"/>
      <c r="B519" s="138"/>
      <c r="C519" s="139" t="s">
        <v>645</v>
      </c>
      <c r="D519" s="139" t="s">
        <v>137</v>
      </c>
      <c r="E519" s="140" t="s">
        <v>646</v>
      </c>
      <c r="F519" s="141" t="s">
        <v>647</v>
      </c>
      <c r="G519" s="142" t="s">
        <v>140</v>
      </c>
      <c r="H519" s="143">
        <v>12073</v>
      </c>
      <c r="I519" s="144"/>
      <c r="J519" s="145">
        <f>ROUND(I519*H519,2)</f>
        <v>0</v>
      </c>
      <c r="K519" s="141" t="s">
        <v>141</v>
      </c>
      <c r="L519" s="34"/>
      <c r="M519" s="146" t="s">
        <v>3</v>
      </c>
      <c r="N519" s="147" t="s">
        <v>42</v>
      </c>
      <c r="O519" s="54"/>
      <c r="P519" s="148">
        <f>O519*H519</f>
        <v>0</v>
      </c>
      <c r="Q519" s="148">
        <v>0</v>
      </c>
      <c r="R519" s="148">
        <f>Q519*H519</f>
        <v>0</v>
      </c>
      <c r="S519" s="148">
        <v>0</v>
      </c>
      <c r="T519" s="149">
        <f>S519*H519</f>
        <v>0</v>
      </c>
      <c r="U519" s="33"/>
      <c r="V519" s="33"/>
      <c r="W519" s="33"/>
      <c r="X519" s="33"/>
      <c r="Y519" s="33"/>
      <c r="Z519" s="33"/>
      <c r="AA519" s="33"/>
      <c r="AB519" s="33"/>
      <c r="AC519" s="33"/>
      <c r="AD519" s="33"/>
      <c r="AE519" s="33"/>
      <c r="AR519" s="150" t="s">
        <v>82</v>
      </c>
      <c r="AT519" s="150" t="s">
        <v>137</v>
      </c>
      <c r="AU519" s="150" t="s">
        <v>149</v>
      </c>
      <c r="AY519" s="18" t="s">
        <v>135</v>
      </c>
      <c r="BE519" s="151">
        <f>IF(N519="základní",J519,0)</f>
        <v>0</v>
      </c>
      <c r="BF519" s="151">
        <f>IF(N519="snížená",J519,0)</f>
        <v>0</v>
      </c>
      <c r="BG519" s="151">
        <f>IF(N519="zákl. přenesená",J519,0)</f>
        <v>0</v>
      </c>
      <c r="BH519" s="151">
        <f>IF(N519="sníž. přenesená",J519,0)</f>
        <v>0</v>
      </c>
      <c r="BI519" s="151">
        <f>IF(N519="nulová",J519,0)</f>
        <v>0</v>
      </c>
      <c r="BJ519" s="18" t="s">
        <v>15</v>
      </c>
      <c r="BK519" s="151">
        <f>ROUND(I519*H519,2)</f>
        <v>0</v>
      </c>
      <c r="BL519" s="18" t="s">
        <v>82</v>
      </c>
      <c r="BM519" s="150" t="s">
        <v>648</v>
      </c>
    </row>
    <row r="520" spans="1:47" s="2" customFormat="1" ht="11.25">
      <c r="A520" s="33"/>
      <c r="B520" s="34"/>
      <c r="C520" s="33"/>
      <c r="D520" s="152" t="s">
        <v>143</v>
      </c>
      <c r="E520" s="33"/>
      <c r="F520" s="153" t="s">
        <v>649</v>
      </c>
      <c r="G520" s="33"/>
      <c r="H520" s="33"/>
      <c r="I520" s="154"/>
      <c r="J520" s="33"/>
      <c r="K520" s="33"/>
      <c r="L520" s="34"/>
      <c r="M520" s="155"/>
      <c r="N520" s="156"/>
      <c r="O520" s="54"/>
      <c r="P520" s="54"/>
      <c r="Q520" s="54"/>
      <c r="R520" s="54"/>
      <c r="S520" s="54"/>
      <c r="T520" s="55"/>
      <c r="U520" s="33"/>
      <c r="V520" s="33"/>
      <c r="W520" s="33"/>
      <c r="X520" s="33"/>
      <c r="Y520" s="33"/>
      <c r="Z520" s="33"/>
      <c r="AA520" s="33"/>
      <c r="AB520" s="33"/>
      <c r="AC520" s="33"/>
      <c r="AD520" s="33"/>
      <c r="AE520" s="33"/>
      <c r="AT520" s="18" t="s">
        <v>143</v>
      </c>
      <c r="AU520" s="18" t="s">
        <v>149</v>
      </c>
    </row>
    <row r="521" spans="1:65" s="2" customFormat="1" ht="33" customHeight="1">
      <c r="A521" s="33"/>
      <c r="B521" s="138"/>
      <c r="C521" s="139" t="s">
        <v>650</v>
      </c>
      <c r="D521" s="139" t="s">
        <v>137</v>
      </c>
      <c r="E521" s="140" t="s">
        <v>651</v>
      </c>
      <c r="F521" s="141" t="s">
        <v>652</v>
      </c>
      <c r="G521" s="142" t="s">
        <v>239</v>
      </c>
      <c r="H521" s="143">
        <v>20</v>
      </c>
      <c r="I521" s="144"/>
      <c r="J521" s="145">
        <f>ROUND(I521*H521,2)</f>
        <v>0</v>
      </c>
      <c r="K521" s="141" t="s">
        <v>653</v>
      </c>
      <c r="L521" s="34"/>
      <c r="M521" s="146" t="s">
        <v>3</v>
      </c>
      <c r="N521" s="147" t="s">
        <v>42</v>
      </c>
      <c r="O521" s="54"/>
      <c r="P521" s="148">
        <f>O521*H521</f>
        <v>0</v>
      </c>
      <c r="Q521" s="148">
        <v>0</v>
      </c>
      <c r="R521" s="148">
        <f>Q521*H521</f>
        <v>0</v>
      </c>
      <c r="S521" s="148">
        <v>0</v>
      </c>
      <c r="T521" s="149">
        <f>S521*H521</f>
        <v>0</v>
      </c>
      <c r="U521" s="33"/>
      <c r="V521" s="33"/>
      <c r="W521" s="33"/>
      <c r="X521" s="33"/>
      <c r="Y521" s="33"/>
      <c r="Z521" s="33"/>
      <c r="AA521" s="33"/>
      <c r="AB521" s="33"/>
      <c r="AC521" s="33"/>
      <c r="AD521" s="33"/>
      <c r="AE521" s="33"/>
      <c r="AR521" s="150" t="s">
        <v>82</v>
      </c>
      <c r="AT521" s="150" t="s">
        <v>137</v>
      </c>
      <c r="AU521" s="150" t="s">
        <v>149</v>
      </c>
      <c r="AY521" s="18" t="s">
        <v>135</v>
      </c>
      <c r="BE521" s="151">
        <f>IF(N521="základní",J521,0)</f>
        <v>0</v>
      </c>
      <c r="BF521" s="151">
        <f>IF(N521="snížená",J521,0)</f>
        <v>0</v>
      </c>
      <c r="BG521" s="151">
        <f>IF(N521="zákl. přenesená",J521,0)</f>
        <v>0</v>
      </c>
      <c r="BH521" s="151">
        <f>IF(N521="sníž. přenesená",J521,0)</f>
        <v>0</v>
      </c>
      <c r="BI521" s="151">
        <f>IF(N521="nulová",J521,0)</f>
        <v>0</v>
      </c>
      <c r="BJ521" s="18" t="s">
        <v>15</v>
      </c>
      <c r="BK521" s="151">
        <f>ROUND(I521*H521,2)</f>
        <v>0</v>
      </c>
      <c r="BL521" s="18" t="s">
        <v>82</v>
      </c>
      <c r="BM521" s="150" t="s">
        <v>654</v>
      </c>
    </row>
    <row r="522" spans="1:47" s="2" customFormat="1" ht="11.25">
      <c r="A522" s="33"/>
      <c r="B522" s="34"/>
      <c r="C522" s="33"/>
      <c r="D522" s="152" t="s">
        <v>143</v>
      </c>
      <c r="E522" s="33"/>
      <c r="F522" s="153" t="s">
        <v>655</v>
      </c>
      <c r="G522" s="33"/>
      <c r="H522" s="33"/>
      <c r="I522" s="154"/>
      <c r="J522" s="33"/>
      <c r="K522" s="33"/>
      <c r="L522" s="34"/>
      <c r="M522" s="155"/>
      <c r="N522" s="156"/>
      <c r="O522" s="54"/>
      <c r="P522" s="54"/>
      <c r="Q522" s="54"/>
      <c r="R522" s="54"/>
      <c r="S522" s="54"/>
      <c r="T522" s="55"/>
      <c r="U522" s="33"/>
      <c r="V522" s="33"/>
      <c r="W522" s="33"/>
      <c r="X522" s="33"/>
      <c r="Y522" s="33"/>
      <c r="Z522" s="33"/>
      <c r="AA522" s="33"/>
      <c r="AB522" s="33"/>
      <c r="AC522" s="33"/>
      <c r="AD522" s="33"/>
      <c r="AE522" s="33"/>
      <c r="AT522" s="18" t="s">
        <v>143</v>
      </c>
      <c r="AU522" s="18" t="s">
        <v>149</v>
      </c>
    </row>
    <row r="523" spans="1:65" s="2" customFormat="1" ht="37.9" customHeight="1">
      <c r="A523" s="33"/>
      <c r="B523" s="138"/>
      <c r="C523" s="139" t="s">
        <v>656</v>
      </c>
      <c r="D523" s="139" t="s">
        <v>137</v>
      </c>
      <c r="E523" s="140" t="s">
        <v>657</v>
      </c>
      <c r="F523" s="141" t="s">
        <v>658</v>
      </c>
      <c r="G523" s="142" t="s">
        <v>239</v>
      </c>
      <c r="H523" s="143">
        <v>2400</v>
      </c>
      <c r="I523" s="144"/>
      <c r="J523" s="145">
        <f>ROUND(I523*H523,2)</f>
        <v>0</v>
      </c>
      <c r="K523" s="141" t="s">
        <v>653</v>
      </c>
      <c r="L523" s="34"/>
      <c r="M523" s="146" t="s">
        <v>3</v>
      </c>
      <c r="N523" s="147" t="s">
        <v>42</v>
      </c>
      <c r="O523" s="54"/>
      <c r="P523" s="148">
        <f>O523*H523</f>
        <v>0</v>
      </c>
      <c r="Q523" s="148">
        <v>0</v>
      </c>
      <c r="R523" s="148">
        <f>Q523*H523</f>
        <v>0</v>
      </c>
      <c r="S523" s="148">
        <v>0</v>
      </c>
      <c r="T523" s="149">
        <f>S523*H523</f>
        <v>0</v>
      </c>
      <c r="U523" s="33"/>
      <c r="V523" s="33"/>
      <c r="W523" s="33"/>
      <c r="X523" s="33"/>
      <c r="Y523" s="33"/>
      <c r="Z523" s="33"/>
      <c r="AA523" s="33"/>
      <c r="AB523" s="33"/>
      <c r="AC523" s="33"/>
      <c r="AD523" s="33"/>
      <c r="AE523" s="33"/>
      <c r="AR523" s="150" t="s">
        <v>82</v>
      </c>
      <c r="AT523" s="150" t="s">
        <v>137</v>
      </c>
      <c r="AU523" s="150" t="s">
        <v>149</v>
      </c>
      <c r="AY523" s="18" t="s">
        <v>135</v>
      </c>
      <c r="BE523" s="151">
        <f>IF(N523="základní",J523,0)</f>
        <v>0</v>
      </c>
      <c r="BF523" s="151">
        <f>IF(N523="snížená",J523,0)</f>
        <v>0</v>
      </c>
      <c r="BG523" s="151">
        <f>IF(N523="zákl. přenesená",J523,0)</f>
        <v>0</v>
      </c>
      <c r="BH523" s="151">
        <f>IF(N523="sníž. přenesená",J523,0)</f>
        <v>0</v>
      </c>
      <c r="BI523" s="151">
        <f>IF(N523="nulová",J523,0)</f>
        <v>0</v>
      </c>
      <c r="BJ523" s="18" t="s">
        <v>15</v>
      </c>
      <c r="BK523" s="151">
        <f>ROUND(I523*H523,2)</f>
        <v>0</v>
      </c>
      <c r="BL523" s="18" t="s">
        <v>82</v>
      </c>
      <c r="BM523" s="150" t="s">
        <v>659</v>
      </c>
    </row>
    <row r="524" spans="1:47" s="2" customFormat="1" ht="11.25">
      <c r="A524" s="33"/>
      <c r="B524" s="34"/>
      <c r="C524" s="33"/>
      <c r="D524" s="152" t="s">
        <v>143</v>
      </c>
      <c r="E524" s="33"/>
      <c r="F524" s="153" t="s">
        <v>660</v>
      </c>
      <c r="G524" s="33"/>
      <c r="H524" s="33"/>
      <c r="I524" s="154"/>
      <c r="J524" s="33"/>
      <c r="K524" s="33"/>
      <c r="L524" s="34"/>
      <c r="M524" s="155"/>
      <c r="N524" s="156"/>
      <c r="O524" s="54"/>
      <c r="P524" s="54"/>
      <c r="Q524" s="54"/>
      <c r="R524" s="54"/>
      <c r="S524" s="54"/>
      <c r="T524" s="55"/>
      <c r="U524" s="33"/>
      <c r="V524" s="33"/>
      <c r="W524" s="33"/>
      <c r="X524" s="33"/>
      <c r="Y524" s="33"/>
      <c r="Z524" s="33"/>
      <c r="AA524" s="33"/>
      <c r="AB524" s="33"/>
      <c r="AC524" s="33"/>
      <c r="AD524" s="33"/>
      <c r="AE524" s="33"/>
      <c r="AT524" s="18" t="s">
        <v>143</v>
      </c>
      <c r="AU524" s="18" t="s">
        <v>149</v>
      </c>
    </row>
    <row r="525" spans="2:51" s="13" customFormat="1" ht="11.25">
      <c r="B525" s="157"/>
      <c r="D525" s="158" t="s">
        <v>164</v>
      </c>
      <c r="E525" s="165" t="s">
        <v>3</v>
      </c>
      <c r="F525" s="159" t="s">
        <v>661</v>
      </c>
      <c r="H525" s="160">
        <v>2400</v>
      </c>
      <c r="I525" s="161"/>
      <c r="L525" s="157"/>
      <c r="M525" s="162"/>
      <c r="N525" s="163"/>
      <c r="O525" s="163"/>
      <c r="P525" s="163"/>
      <c r="Q525" s="163"/>
      <c r="R525" s="163"/>
      <c r="S525" s="163"/>
      <c r="T525" s="164"/>
      <c r="AT525" s="165" t="s">
        <v>164</v>
      </c>
      <c r="AU525" s="165" t="s">
        <v>149</v>
      </c>
      <c r="AV525" s="13" t="s">
        <v>79</v>
      </c>
      <c r="AW525" s="13" t="s">
        <v>33</v>
      </c>
      <c r="AX525" s="13" t="s">
        <v>15</v>
      </c>
      <c r="AY525" s="165" t="s">
        <v>135</v>
      </c>
    </row>
    <row r="526" spans="1:65" s="2" customFormat="1" ht="33" customHeight="1">
      <c r="A526" s="33"/>
      <c r="B526" s="138"/>
      <c r="C526" s="139" t="s">
        <v>662</v>
      </c>
      <c r="D526" s="139" t="s">
        <v>137</v>
      </c>
      <c r="E526" s="140" t="s">
        <v>663</v>
      </c>
      <c r="F526" s="141" t="s">
        <v>664</v>
      </c>
      <c r="G526" s="142" t="s">
        <v>239</v>
      </c>
      <c r="H526" s="143">
        <v>20</v>
      </c>
      <c r="I526" s="144"/>
      <c r="J526" s="145">
        <f>ROUND(I526*H526,2)</f>
        <v>0</v>
      </c>
      <c r="K526" s="141" t="s">
        <v>653</v>
      </c>
      <c r="L526" s="34"/>
      <c r="M526" s="146" t="s">
        <v>3</v>
      </c>
      <c r="N526" s="147" t="s">
        <v>42</v>
      </c>
      <c r="O526" s="54"/>
      <c r="P526" s="148">
        <f>O526*H526</f>
        <v>0</v>
      </c>
      <c r="Q526" s="148">
        <v>0</v>
      </c>
      <c r="R526" s="148">
        <f>Q526*H526</f>
        <v>0</v>
      </c>
      <c r="S526" s="148">
        <v>0</v>
      </c>
      <c r="T526" s="149">
        <f>S526*H526</f>
        <v>0</v>
      </c>
      <c r="U526" s="33"/>
      <c r="V526" s="33"/>
      <c r="W526" s="33"/>
      <c r="X526" s="33"/>
      <c r="Y526" s="33"/>
      <c r="Z526" s="33"/>
      <c r="AA526" s="33"/>
      <c r="AB526" s="33"/>
      <c r="AC526" s="33"/>
      <c r="AD526" s="33"/>
      <c r="AE526" s="33"/>
      <c r="AR526" s="150" t="s">
        <v>82</v>
      </c>
      <c r="AT526" s="150" t="s">
        <v>137</v>
      </c>
      <c r="AU526" s="150" t="s">
        <v>149</v>
      </c>
      <c r="AY526" s="18" t="s">
        <v>135</v>
      </c>
      <c r="BE526" s="151">
        <f>IF(N526="základní",J526,0)</f>
        <v>0</v>
      </c>
      <c r="BF526" s="151">
        <f>IF(N526="snížená",J526,0)</f>
        <v>0</v>
      </c>
      <c r="BG526" s="151">
        <f>IF(N526="zákl. přenesená",J526,0)</f>
        <v>0</v>
      </c>
      <c r="BH526" s="151">
        <f>IF(N526="sníž. přenesená",J526,0)</f>
        <v>0</v>
      </c>
      <c r="BI526" s="151">
        <f>IF(N526="nulová",J526,0)</f>
        <v>0</v>
      </c>
      <c r="BJ526" s="18" t="s">
        <v>15</v>
      </c>
      <c r="BK526" s="151">
        <f>ROUND(I526*H526,2)</f>
        <v>0</v>
      </c>
      <c r="BL526" s="18" t="s">
        <v>82</v>
      </c>
      <c r="BM526" s="150" t="s">
        <v>665</v>
      </c>
    </row>
    <row r="527" spans="1:47" s="2" customFormat="1" ht="11.25">
      <c r="A527" s="33"/>
      <c r="B527" s="34"/>
      <c r="C527" s="33"/>
      <c r="D527" s="152" t="s">
        <v>143</v>
      </c>
      <c r="E527" s="33"/>
      <c r="F527" s="153" t="s">
        <v>666</v>
      </c>
      <c r="G527" s="33"/>
      <c r="H527" s="33"/>
      <c r="I527" s="154"/>
      <c r="J527" s="33"/>
      <c r="K527" s="33"/>
      <c r="L527" s="34"/>
      <c r="M527" s="155"/>
      <c r="N527" s="156"/>
      <c r="O527" s="54"/>
      <c r="P527" s="54"/>
      <c r="Q527" s="54"/>
      <c r="R527" s="54"/>
      <c r="S527" s="54"/>
      <c r="T527" s="55"/>
      <c r="U527" s="33"/>
      <c r="V527" s="33"/>
      <c r="W527" s="33"/>
      <c r="X527" s="33"/>
      <c r="Y527" s="33"/>
      <c r="Z527" s="33"/>
      <c r="AA527" s="33"/>
      <c r="AB527" s="33"/>
      <c r="AC527" s="33"/>
      <c r="AD527" s="33"/>
      <c r="AE527" s="33"/>
      <c r="AT527" s="18" t="s">
        <v>143</v>
      </c>
      <c r="AU527" s="18" t="s">
        <v>149</v>
      </c>
    </row>
    <row r="528" spans="1:65" s="2" customFormat="1" ht="24.2" customHeight="1">
      <c r="A528" s="33"/>
      <c r="B528" s="138"/>
      <c r="C528" s="139" t="s">
        <v>667</v>
      </c>
      <c r="D528" s="139" t="s">
        <v>137</v>
      </c>
      <c r="E528" s="140" t="s">
        <v>668</v>
      </c>
      <c r="F528" s="141" t="s">
        <v>669</v>
      </c>
      <c r="G528" s="142" t="s">
        <v>140</v>
      </c>
      <c r="H528" s="143">
        <v>12073</v>
      </c>
      <c r="I528" s="144"/>
      <c r="J528" s="145">
        <f>ROUND(I528*H528,2)</f>
        <v>0</v>
      </c>
      <c r="K528" s="141" t="s">
        <v>653</v>
      </c>
      <c r="L528" s="34"/>
      <c r="M528" s="146" t="s">
        <v>3</v>
      </c>
      <c r="N528" s="147" t="s">
        <v>42</v>
      </c>
      <c r="O528" s="54"/>
      <c r="P528" s="148">
        <f>O528*H528</f>
        <v>0</v>
      </c>
      <c r="Q528" s="148">
        <v>0</v>
      </c>
      <c r="R528" s="148">
        <f>Q528*H528</f>
        <v>0</v>
      </c>
      <c r="S528" s="148">
        <v>0</v>
      </c>
      <c r="T528" s="149">
        <f>S528*H528</f>
        <v>0</v>
      </c>
      <c r="U528" s="33"/>
      <c r="V528" s="33"/>
      <c r="W528" s="33"/>
      <c r="X528" s="33"/>
      <c r="Y528" s="33"/>
      <c r="Z528" s="33"/>
      <c r="AA528" s="33"/>
      <c r="AB528" s="33"/>
      <c r="AC528" s="33"/>
      <c r="AD528" s="33"/>
      <c r="AE528" s="33"/>
      <c r="AR528" s="150" t="s">
        <v>82</v>
      </c>
      <c r="AT528" s="150" t="s">
        <v>137</v>
      </c>
      <c r="AU528" s="150" t="s">
        <v>149</v>
      </c>
      <c r="AY528" s="18" t="s">
        <v>135</v>
      </c>
      <c r="BE528" s="151">
        <f>IF(N528="základní",J528,0)</f>
        <v>0</v>
      </c>
      <c r="BF528" s="151">
        <f>IF(N528="snížená",J528,0)</f>
        <v>0</v>
      </c>
      <c r="BG528" s="151">
        <f>IF(N528="zákl. přenesená",J528,0)</f>
        <v>0</v>
      </c>
      <c r="BH528" s="151">
        <f>IF(N528="sníž. přenesená",J528,0)</f>
        <v>0</v>
      </c>
      <c r="BI528" s="151">
        <f>IF(N528="nulová",J528,0)</f>
        <v>0</v>
      </c>
      <c r="BJ528" s="18" t="s">
        <v>15</v>
      </c>
      <c r="BK528" s="151">
        <f>ROUND(I528*H528,2)</f>
        <v>0</v>
      </c>
      <c r="BL528" s="18" t="s">
        <v>82</v>
      </c>
      <c r="BM528" s="150" t="s">
        <v>670</v>
      </c>
    </row>
    <row r="529" spans="1:47" s="2" customFormat="1" ht="11.25">
      <c r="A529" s="33"/>
      <c r="B529" s="34"/>
      <c r="C529" s="33"/>
      <c r="D529" s="152" t="s">
        <v>143</v>
      </c>
      <c r="E529" s="33"/>
      <c r="F529" s="153" t="s">
        <v>671</v>
      </c>
      <c r="G529" s="33"/>
      <c r="H529" s="33"/>
      <c r="I529" s="154"/>
      <c r="J529" s="33"/>
      <c r="K529" s="33"/>
      <c r="L529" s="34"/>
      <c r="M529" s="155"/>
      <c r="N529" s="156"/>
      <c r="O529" s="54"/>
      <c r="P529" s="54"/>
      <c r="Q529" s="54"/>
      <c r="R529" s="54"/>
      <c r="S529" s="54"/>
      <c r="T529" s="55"/>
      <c r="U529" s="33"/>
      <c r="V529" s="33"/>
      <c r="W529" s="33"/>
      <c r="X529" s="33"/>
      <c r="Y529" s="33"/>
      <c r="Z529" s="33"/>
      <c r="AA529" s="33"/>
      <c r="AB529" s="33"/>
      <c r="AC529" s="33"/>
      <c r="AD529" s="33"/>
      <c r="AE529" s="33"/>
      <c r="AT529" s="18" t="s">
        <v>143</v>
      </c>
      <c r="AU529" s="18" t="s">
        <v>149</v>
      </c>
    </row>
    <row r="530" spans="1:65" s="2" customFormat="1" ht="44.25" customHeight="1">
      <c r="A530" s="33"/>
      <c r="B530" s="138"/>
      <c r="C530" s="139" t="s">
        <v>672</v>
      </c>
      <c r="D530" s="139" t="s">
        <v>137</v>
      </c>
      <c r="E530" s="140" t="s">
        <v>673</v>
      </c>
      <c r="F530" s="141" t="s">
        <v>674</v>
      </c>
      <c r="G530" s="142" t="s">
        <v>140</v>
      </c>
      <c r="H530" s="143">
        <v>12073</v>
      </c>
      <c r="I530" s="144"/>
      <c r="J530" s="145">
        <f>ROUND(I530*H530,2)</f>
        <v>0</v>
      </c>
      <c r="K530" s="141" t="s">
        <v>653</v>
      </c>
      <c r="L530" s="34"/>
      <c r="M530" s="146" t="s">
        <v>3</v>
      </c>
      <c r="N530" s="147" t="s">
        <v>42</v>
      </c>
      <c r="O530" s="54"/>
      <c r="P530" s="148">
        <f>O530*H530</f>
        <v>0</v>
      </c>
      <c r="Q530" s="148">
        <v>0</v>
      </c>
      <c r="R530" s="148">
        <f>Q530*H530</f>
        <v>0</v>
      </c>
      <c r="S530" s="148">
        <v>0</v>
      </c>
      <c r="T530" s="149">
        <f>S530*H530</f>
        <v>0</v>
      </c>
      <c r="U530" s="33"/>
      <c r="V530" s="33"/>
      <c r="W530" s="33"/>
      <c r="X530" s="33"/>
      <c r="Y530" s="33"/>
      <c r="Z530" s="33"/>
      <c r="AA530" s="33"/>
      <c r="AB530" s="33"/>
      <c r="AC530" s="33"/>
      <c r="AD530" s="33"/>
      <c r="AE530" s="33"/>
      <c r="AR530" s="150" t="s">
        <v>82</v>
      </c>
      <c r="AT530" s="150" t="s">
        <v>137</v>
      </c>
      <c r="AU530" s="150" t="s">
        <v>149</v>
      </c>
      <c r="AY530" s="18" t="s">
        <v>135</v>
      </c>
      <c r="BE530" s="151">
        <f>IF(N530="základní",J530,0)</f>
        <v>0</v>
      </c>
      <c r="BF530" s="151">
        <f>IF(N530="snížená",J530,0)</f>
        <v>0</v>
      </c>
      <c r="BG530" s="151">
        <f>IF(N530="zákl. přenesená",J530,0)</f>
        <v>0</v>
      </c>
      <c r="BH530" s="151">
        <f>IF(N530="sníž. přenesená",J530,0)</f>
        <v>0</v>
      </c>
      <c r="BI530" s="151">
        <f>IF(N530="nulová",J530,0)</f>
        <v>0</v>
      </c>
      <c r="BJ530" s="18" t="s">
        <v>15</v>
      </c>
      <c r="BK530" s="151">
        <f>ROUND(I530*H530,2)</f>
        <v>0</v>
      </c>
      <c r="BL530" s="18" t="s">
        <v>82</v>
      </c>
      <c r="BM530" s="150" t="s">
        <v>675</v>
      </c>
    </row>
    <row r="531" spans="1:47" s="2" customFormat="1" ht="11.25">
      <c r="A531" s="33"/>
      <c r="B531" s="34"/>
      <c r="C531" s="33"/>
      <c r="D531" s="152" t="s">
        <v>143</v>
      </c>
      <c r="E531" s="33"/>
      <c r="F531" s="153" t="s">
        <v>676</v>
      </c>
      <c r="G531" s="33"/>
      <c r="H531" s="33"/>
      <c r="I531" s="154"/>
      <c r="J531" s="33"/>
      <c r="K531" s="33"/>
      <c r="L531" s="34"/>
      <c r="M531" s="155"/>
      <c r="N531" s="156"/>
      <c r="O531" s="54"/>
      <c r="P531" s="54"/>
      <c r="Q531" s="54"/>
      <c r="R531" s="54"/>
      <c r="S531" s="54"/>
      <c r="T531" s="55"/>
      <c r="U531" s="33"/>
      <c r="V531" s="33"/>
      <c r="W531" s="33"/>
      <c r="X531" s="33"/>
      <c r="Y531" s="33"/>
      <c r="Z531" s="33"/>
      <c r="AA531" s="33"/>
      <c r="AB531" s="33"/>
      <c r="AC531" s="33"/>
      <c r="AD531" s="33"/>
      <c r="AE531" s="33"/>
      <c r="AT531" s="18" t="s">
        <v>143</v>
      </c>
      <c r="AU531" s="18" t="s">
        <v>149</v>
      </c>
    </row>
    <row r="532" spans="1:65" s="2" customFormat="1" ht="21.75" customHeight="1">
      <c r="A532" s="33"/>
      <c r="B532" s="138"/>
      <c r="C532" s="139" t="s">
        <v>677</v>
      </c>
      <c r="D532" s="139" t="s">
        <v>137</v>
      </c>
      <c r="E532" s="140" t="s">
        <v>678</v>
      </c>
      <c r="F532" s="141" t="s">
        <v>679</v>
      </c>
      <c r="G532" s="142" t="s">
        <v>197</v>
      </c>
      <c r="H532" s="143">
        <v>2</v>
      </c>
      <c r="I532" s="144"/>
      <c r="J532" s="145">
        <f>ROUND(I532*H532,2)</f>
        <v>0</v>
      </c>
      <c r="K532" s="141" t="s">
        <v>3</v>
      </c>
      <c r="L532" s="34"/>
      <c r="M532" s="146" t="s">
        <v>3</v>
      </c>
      <c r="N532" s="147" t="s">
        <v>42</v>
      </c>
      <c r="O532" s="54"/>
      <c r="P532" s="148">
        <f>O532*H532</f>
        <v>0</v>
      </c>
      <c r="Q532" s="148">
        <v>0</v>
      </c>
      <c r="R532" s="148">
        <f>Q532*H532</f>
        <v>0</v>
      </c>
      <c r="S532" s="148">
        <v>0</v>
      </c>
      <c r="T532" s="149">
        <f>S532*H532</f>
        <v>0</v>
      </c>
      <c r="U532" s="33"/>
      <c r="V532" s="33"/>
      <c r="W532" s="33"/>
      <c r="X532" s="33"/>
      <c r="Y532" s="33"/>
      <c r="Z532" s="33"/>
      <c r="AA532" s="33"/>
      <c r="AB532" s="33"/>
      <c r="AC532" s="33"/>
      <c r="AD532" s="33"/>
      <c r="AE532" s="33"/>
      <c r="AR532" s="150" t="s">
        <v>82</v>
      </c>
      <c r="AT532" s="150" t="s">
        <v>137</v>
      </c>
      <c r="AU532" s="150" t="s">
        <v>149</v>
      </c>
      <c r="AY532" s="18" t="s">
        <v>135</v>
      </c>
      <c r="BE532" s="151">
        <f>IF(N532="základní",J532,0)</f>
        <v>0</v>
      </c>
      <c r="BF532" s="151">
        <f>IF(N532="snížená",J532,0)</f>
        <v>0</v>
      </c>
      <c r="BG532" s="151">
        <f>IF(N532="zákl. přenesená",J532,0)</f>
        <v>0</v>
      </c>
      <c r="BH532" s="151">
        <f>IF(N532="sníž. přenesená",J532,0)</f>
        <v>0</v>
      </c>
      <c r="BI532" s="151">
        <f>IF(N532="nulová",J532,0)</f>
        <v>0</v>
      </c>
      <c r="BJ532" s="18" t="s">
        <v>15</v>
      </c>
      <c r="BK532" s="151">
        <f>ROUND(I532*H532,2)</f>
        <v>0</v>
      </c>
      <c r="BL532" s="18" t="s">
        <v>82</v>
      </c>
      <c r="BM532" s="150" t="s">
        <v>680</v>
      </c>
    </row>
    <row r="533" spans="2:63" s="12" customFormat="1" ht="20.85" customHeight="1">
      <c r="B533" s="125"/>
      <c r="D533" s="126" t="s">
        <v>70</v>
      </c>
      <c r="E533" s="136" t="s">
        <v>681</v>
      </c>
      <c r="F533" s="136" t="s">
        <v>682</v>
      </c>
      <c r="I533" s="128"/>
      <c r="J533" s="137">
        <f>BK533</f>
        <v>0</v>
      </c>
      <c r="L533" s="125"/>
      <c r="M533" s="130"/>
      <c r="N533" s="131"/>
      <c r="O533" s="131"/>
      <c r="P533" s="132">
        <f>SUM(P534:P541)</f>
        <v>0</v>
      </c>
      <c r="Q533" s="131"/>
      <c r="R533" s="132">
        <f>SUM(R534:R541)</f>
        <v>0.12288000000000002</v>
      </c>
      <c r="S533" s="131"/>
      <c r="T533" s="133">
        <f>SUM(T534:T541)</f>
        <v>0</v>
      </c>
      <c r="AR533" s="126" t="s">
        <v>15</v>
      </c>
      <c r="AT533" s="134" t="s">
        <v>70</v>
      </c>
      <c r="AU533" s="134" t="s">
        <v>79</v>
      </c>
      <c r="AY533" s="126" t="s">
        <v>135</v>
      </c>
      <c r="BK533" s="135">
        <f>SUM(BK534:BK541)</f>
        <v>0</v>
      </c>
    </row>
    <row r="534" spans="1:65" s="2" customFormat="1" ht="16.5" customHeight="1">
      <c r="A534" s="33"/>
      <c r="B534" s="138"/>
      <c r="C534" s="139" t="s">
        <v>683</v>
      </c>
      <c r="D534" s="139" t="s">
        <v>137</v>
      </c>
      <c r="E534" s="140" t="s">
        <v>684</v>
      </c>
      <c r="F534" s="141" t="s">
        <v>685</v>
      </c>
      <c r="G534" s="142" t="s">
        <v>197</v>
      </c>
      <c r="H534" s="143">
        <v>1</v>
      </c>
      <c r="I534" s="144"/>
      <c r="J534" s="145">
        <f>ROUND(I534*H534,2)</f>
        <v>0</v>
      </c>
      <c r="K534" s="141" t="s">
        <v>3</v>
      </c>
      <c r="L534" s="34"/>
      <c r="M534" s="146" t="s">
        <v>3</v>
      </c>
      <c r="N534" s="147" t="s">
        <v>42</v>
      </c>
      <c r="O534" s="54"/>
      <c r="P534" s="148">
        <f>O534*H534</f>
        <v>0</v>
      </c>
      <c r="Q534" s="148">
        <v>0</v>
      </c>
      <c r="R534" s="148">
        <f>Q534*H534</f>
        <v>0</v>
      </c>
      <c r="S534" s="148">
        <v>0</v>
      </c>
      <c r="T534" s="149">
        <f>S534*H534</f>
        <v>0</v>
      </c>
      <c r="U534" s="33"/>
      <c r="V534" s="33"/>
      <c r="W534" s="33"/>
      <c r="X534" s="33"/>
      <c r="Y534" s="33"/>
      <c r="Z534" s="33"/>
      <c r="AA534" s="33"/>
      <c r="AB534" s="33"/>
      <c r="AC534" s="33"/>
      <c r="AD534" s="33"/>
      <c r="AE534" s="33"/>
      <c r="AR534" s="150" t="s">
        <v>82</v>
      </c>
      <c r="AT534" s="150" t="s">
        <v>137</v>
      </c>
      <c r="AU534" s="150" t="s">
        <v>149</v>
      </c>
      <c r="AY534" s="18" t="s">
        <v>135</v>
      </c>
      <c r="BE534" s="151">
        <f>IF(N534="základní",J534,0)</f>
        <v>0</v>
      </c>
      <c r="BF534" s="151">
        <f>IF(N534="snížená",J534,0)</f>
        <v>0</v>
      </c>
      <c r="BG534" s="151">
        <f>IF(N534="zákl. přenesená",J534,0)</f>
        <v>0</v>
      </c>
      <c r="BH534" s="151">
        <f>IF(N534="sníž. přenesená",J534,0)</f>
        <v>0</v>
      </c>
      <c r="BI534" s="151">
        <f>IF(N534="nulová",J534,0)</f>
        <v>0</v>
      </c>
      <c r="BJ534" s="18" t="s">
        <v>15</v>
      </c>
      <c r="BK534" s="151">
        <f>ROUND(I534*H534,2)</f>
        <v>0</v>
      </c>
      <c r="BL534" s="18" t="s">
        <v>82</v>
      </c>
      <c r="BM534" s="150" t="s">
        <v>686</v>
      </c>
    </row>
    <row r="535" spans="1:65" s="2" customFormat="1" ht="24.2" customHeight="1">
      <c r="A535" s="33"/>
      <c r="B535" s="138"/>
      <c r="C535" s="139" t="s">
        <v>687</v>
      </c>
      <c r="D535" s="139" t="s">
        <v>137</v>
      </c>
      <c r="E535" s="140" t="s">
        <v>688</v>
      </c>
      <c r="F535" s="141" t="s">
        <v>689</v>
      </c>
      <c r="G535" s="142" t="s">
        <v>239</v>
      </c>
      <c r="H535" s="143">
        <v>552</v>
      </c>
      <c r="I535" s="144"/>
      <c r="J535" s="145">
        <f>ROUND(I535*H535,2)</f>
        <v>0</v>
      </c>
      <c r="K535" s="141" t="s">
        <v>3</v>
      </c>
      <c r="L535" s="34"/>
      <c r="M535" s="146" t="s">
        <v>3</v>
      </c>
      <c r="N535" s="147" t="s">
        <v>42</v>
      </c>
      <c r="O535" s="54"/>
      <c r="P535" s="148">
        <f>O535*H535</f>
        <v>0</v>
      </c>
      <c r="Q535" s="148">
        <v>0</v>
      </c>
      <c r="R535" s="148">
        <f>Q535*H535</f>
        <v>0</v>
      </c>
      <c r="S535" s="148">
        <v>0</v>
      </c>
      <c r="T535" s="149">
        <f>S535*H535</f>
        <v>0</v>
      </c>
      <c r="U535" s="33"/>
      <c r="V535" s="33"/>
      <c r="W535" s="33"/>
      <c r="X535" s="33"/>
      <c r="Y535" s="33"/>
      <c r="Z535" s="33"/>
      <c r="AA535" s="33"/>
      <c r="AB535" s="33"/>
      <c r="AC535" s="33"/>
      <c r="AD535" s="33"/>
      <c r="AE535" s="33"/>
      <c r="AR535" s="150" t="s">
        <v>82</v>
      </c>
      <c r="AT535" s="150" t="s">
        <v>137</v>
      </c>
      <c r="AU535" s="150" t="s">
        <v>149</v>
      </c>
      <c r="AY535" s="18" t="s">
        <v>135</v>
      </c>
      <c r="BE535" s="151">
        <f>IF(N535="základní",J535,0)</f>
        <v>0</v>
      </c>
      <c r="BF535" s="151">
        <f>IF(N535="snížená",J535,0)</f>
        <v>0</v>
      </c>
      <c r="BG535" s="151">
        <f>IF(N535="zákl. přenesená",J535,0)</f>
        <v>0</v>
      </c>
      <c r="BH535" s="151">
        <f>IF(N535="sníž. přenesená",J535,0)</f>
        <v>0</v>
      </c>
      <c r="BI535" s="151">
        <f>IF(N535="nulová",J535,0)</f>
        <v>0</v>
      </c>
      <c r="BJ535" s="18" t="s">
        <v>15</v>
      </c>
      <c r="BK535" s="151">
        <f>ROUND(I535*H535,2)</f>
        <v>0</v>
      </c>
      <c r="BL535" s="18" t="s">
        <v>82</v>
      </c>
      <c r="BM535" s="150" t="s">
        <v>690</v>
      </c>
    </row>
    <row r="536" spans="1:65" s="2" customFormat="1" ht="37.9" customHeight="1">
      <c r="A536" s="33"/>
      <c r="B536" s="138"/>
      <c r="C536" s="139" t="s">
        <v>691</v>
      </c>
      <c r="D536" s="139" t="s">
        <v>137</v>
      </c>
      <c r="E536" s="140" t="s">
        <v>692</v>
      </c>
      <c r="F536" s="141" t="s">
        <v>693</v>
      </c>
      <c r="G536" s="142" t="s">
        <v>140</v>
      </c>
      <c r="H536" s="143">
        <v>3072</v>
      </c>
      <c r="I536" s="144"/>
      <c r="J536" s="145">
        <f>ROUND(I536*H536,2)</f>
        <v>0</v>
      </c>
      <c r="K536" s="141" t="s">
        <v>141</v>
      </c>
      <c r="L536" s="34"/>
      <c r="M536" s="146" t="s">
        <v>3</v>
      </c>
      <c r="N536" s="147" t="s">
        <v>42</v>
      </c>
      <c r="O536" s="54"/>
      <c r="P536" s="148">
        <f>O536*H536</f>
        <v>0</v>
      </c>
      <c r="Q536" s="148">
        <v>4E-05</v>
      </c>
      <c r="R536" s="148">
        <f>Q536*H536</f>
        <v>0.12288000000000002</v>
      </c>
      <c r="S536" s="148">
        <v>0</v>
      </c>
      <c r="T536" s="149">
        <f>S536*H536</f>
        <v>0</v>
      </c>
      <c r="U536" s="33"/>
      <c r="V536" s="33"/>
      <c r="W536" s="33"/>
      <c r="X536" s="33"/>
      <c r="Y536" s="33"/>
      <c r="Z536" s="33"/>
      <c r="AA536" s="33"/>
      <c r="AB536" s="33"/>
      <c r="AC536" s="33"/>
      <c r="AD536" s="33"/>
      <c r="AE536" s="33"/>
      <c r="AR536" s="150" t="s">
        <v>82</v>
      </c>
      <c r="AT536" s="150" t="s">
        <v>137</v>
      </c>
      <c r="AU536" s="150" t="s">
        <v>149</v>
      </c>
      <c r="AY536" s="18" t="s">
        <v>135</v>
      </c>
      <c r="BE536" s="151">
        <f>IF(N536="základní",J536,0)</f>
        <v>0</v>
      </c>
      <c r="BF536" s="151">
        <f>IF(N536="snížená",J536,0)</f>
        <v>0</v>
      </c>
      <c r="BG536" s="151">
        <f>IF(N536="zákl. přenesená",J536,0)</f>
        <v>0</v>
      </c>
      <c r="BH536" s="151">
        <f>IF(N536="sníž. přenesená",J536,0)</f>
        <v>0</v>
      </c>
      <c r="BI536" s="151">
        <f>IF(N536="nulová",J536,0)</f>
        <v>0</v>
      </c>
      <c r="BJ536" s="18" t="s">
        <v>15</v>
      </c>
      <c r="BK536" s="151">
        <f>ROUND(I536*H536,2)</f>
        <v>0</v>
      </c>
      <c r="BL536" s="18" t="s">
        <v>82</v>
      </c>
      <c r="BM536" s="150" t="s">
        <v>694</v>
      </c>
    </row>
    <row r="537" spans="1:47" s="2" customFormat="1" ht="11.25">
      <c r="A537" s="33"/>
      <c r="B537" s="34"/>
      <c r="C537" s="33"/>
      <c r="D537" s="152" t="s">
        <v>143</v>
      </c>
      <c r="E537" s="33"/>
      <c r="F537" s="153" t="s">
        <v>695</v>
      </c>
      <c r="G537" s="33"/>
      <c r="H537" s="33"/>
      <c r="I537" s="154"/>
      <c r="J537" s="33"/>
      <c r="K537" s="33"/>
      <c r="L537" s="34"/>
      <c r="M537" s="155"/>
      <c r="N537" s="156"/>
      <c r="O537" s="54"/>
      <c r="P537" s="54"/>
      <c r="Q537" s="54"/>
      <c r="R537" s="54"/>
      <c r="S537" s="54"/>
      <c r="T537" s="55"/>
      <c r="U537" s="33"/>
      <c r="V537" s="33"/>
      <c r="W537" s="33"/>
      <c r="X537" s="33"/>
      <c r="Y537" s="33"/>
      <c r="Z537" s="33"/>
      <c r="AA537" s="33"/>
      <c r="AB537" s="33"/>
      <c r="AC537" s="33"/>
      <c r="AD537" s="33"/>
      <c r="AE537" s="33"/>
      <c r="AT537" s="18" t="s">
        <v>143</v>
      </c>
      <c r="AU537" s="18" t="s">
        <v>149</v>
      </c>
    </row>
    <row r="538" spans="2:51" s="13" customFormat="1" ht="11.25">
      <c r="B538" s="157"/>
      <c r="D538" s="158" t="s">
        <v>164</v>
      </c>
      <c r="E538" s="165" t="s">
        <v>3</v>
      </c>
      <c r="F538" s="159" t="s">
        <v>696</v>
      </c>
      <c r="H538" s="160">
        <v>3072</v>
      </c>
      <c r="I538" s="161"/>
      <c r="L538" s="157"/>
      <c r="M538" s="162"/>
      <c r="N538" s="163"/>
      <c r="O538" s="163"/>
      <c r="P538" s="163"/>
      <c r="Q538" s="163"/>
      <c r="R538" s="163"/>
      <c r="S538" s="163"/>
      <c r="T538" s="164"/>
      <c r="AT538" s="165" t="s">
        <v>164</v>
      </c>
      <c r="AU538" s="165" t="s">
        <v>149</v>
      </c>
      <c r="AV538" s="13" t="s">
        <v>79</v>
      </c>
      <c r="AW538" s="13" t="s">
        <v>33</v>
      </c>
      <c r="AX538" s="13" t="s">
        <v>15</v>
      </c>
      <c r="AY538" s="165" t="s">
        <v>135</v>
      </c>
    </row>
    <row r="539" spans="1:65" s="2" customFormat="1" ht="16.5" customHeight="1">
      <c r="A539" s="33"/>
      <c r="B539" s="138"/>
      <c r="C539" s="139" t="s">
        <v>697</v>
      </c>
      <c r="D539" s="139" t="s">
        <v>137</v>
      </c>
      <c r="E539" s="140" t="s">
        <v>698</v>
      </c>
      <c r="F539" s="141" t="s">
        <v>699</v>
      </c>
      <c r="G539" s="142" t="s">
        <v>700</v>
      </c>
      <c r="H539" s="143">
        <v>128</v>
      </c>
      <c r="I539" s="144"/>
      <c r="J539" s="145">
        <f>ROUND(I539*H539,2)</f>
        <v>0</v>
      </c>
      <c r="K539" s="141" t="s">
        <v>3</v>
      </c>
      <c r="L539" s="34"/>
      <c r="M539" s="146" t="s">
        <v>3</v>
      </c>
      <c r="N539" s="147" t="s">
        <v>42</v>
      </c>
      <c r="O539" s="54"/>
      <c r="P539" s="148">
        <f>O539*H539</f>
        <v>0</v>
      </c>
      <c r="Q539" s="148">
        <v>0</v>
      </c>
      <c r="R539" s="148">
        <f>Q539*H539</f>
        <v>0</v>
      </c>
      <c r="S539" s="148">
        <v>0</v>
      </c>
      <c r="T539" s="149">
        <f>S539*H539</f>
        <v>0</v>
      </c>
      <c r="U539" s="33"/>
      <c r="V539" s="33"/>
      <c r="W539" s="33"/>
      <c r="X539" s="33"/>
      <c r="Y539" s="33"/>
      <c r="Z539" s="33"/>
      <c r="AA539" s="33"/>
      <c r="AB539" s="33"/>
      <c r="AC539" s="33"/>
      <c r="AD539" s="33"/>
      <c r="AE539" s="33"/>
      <c r="AR539" s="150" t="s">
        <v>82</v>
      </c>
      <c r="AT539" s="150" t="s">
        <v>137</v>
      </c>
      <c r="AU539" s="150" t="s">
        <v>149</v>
      </c>
      <c r="AY539" s="18" t="s">
        <v>135</v>
      </c>
      <c r="BE539" s="151">
        <f>IF(N539="základní",J539,0)</f>
        <v>0</v>
      </c>
      <c r="BF539" s="151">
        <f>IF(N539="snížená",J539,0)</f>
        <v>0</v>
      </c>
      <c r="BG539" s="151">
        <f>IF(N539="zákl. přenesená",J539,0)</f>
        <v>0</v>
      </c>
      <c r="BH539" s="151">
        <f>IF(N539="sníž. přenesená",J539,0)</f>
        <v>0</v>
      </c>
      <c r="BI539" s="151">
        <f>IF(N539="nulová",J539,0)</f>
        <v>0</v>
      </c>
      <c r="BJ539" s="18" t="s">
        <v>15</v>
      </c>
      <c r="BK539" s="151">
        <f>ROUND(I539*H539,2)</f>
        <v>0</v>
      </c>
      <c r="BL539" s="18" t="s">
        <v>82</v>
      </c>
      <c r="BM539" s="150" t="s">
        <v>701</v>
      </c>
    </row>
    <row r="540" spans="1:65" s="2" customFormat="1" ht="24.2" customHeight="1">
      <c r="A540" s="33"/>
      <c r="B540" s="138"/>
      <c r="C540" s="139" t="s">
        <v>702</v>
      </c>
      <c r="D540" s="139" t="s">
        <v>137</v>
      </c>
      <c r="E540" s="140" t="s">
        <v>703</v>
      </c>
      <c r="F540" s="141" t="s">
        <v>704</v>
      </c>
      <c r="G540" s="142" t="s">
        <v>197</v>
      </c>
      <c r="H540" s="143">
        <v>1422</v>
      </c>
      <c r="I540" s="144"/>
      <c r="J540" s="145">
        <f>ROUND(I540*H540,2)</f>
        <v>0</v>
      </c>
      <c r="K540" s="141" t="s">
        <v>3</v>
      </c>
      <c r="L540" s="34"/>
      <c r="M540" s="146" t="s">
        <v>3</v>
      </c>
      <c r="N540" s="147" t="s">
        <v>42</v>
      </c>
      <c r="O540" s="54"/>
      <c r="P540" s="148">
        <f>O540*H540</f>
        <v>0</v>
      </c>
      <c r="Q540" s="148">
        <v>0</v>
      </c>
      <c r="R540" s="148">
        <f>Q540*H540</f>
        <v>0</v>
      </c>
      <c r="S540" s="148">
        <v>0</v>
      </c>
      <c r="T540" s="149">
        <f>S540*H540</f>
        <v>0</v>
      </c>
      <c r="U540" s="33"/>
      <c r="V540" s="33"/>
      <c r="W540" s="33"/>
      <c r="X540" s="33"/>
      <c r="Y540" s="33"/>
      <c r="Z540" s="33"/>
      <c r="AA540" s="33"/>
      <c r="AB540" s="33"/>
      <c r="AC540" s="33"/>
      <c r="AD540" s="33"/>
      <c r="AE540" s="33"/>
      <c r="AR540" s="150" t="s">
        <v>82</v>
      </c>
      <c r="AT540" s="150" t="s">
        <v>137</v>
      </c>
      <c r="AU540" s="150" t="s">
        <v>149</v>
      </c>
      <c r="AY540" s="18" t="s">
        <v>135</v>
      </c>
      <c r="BE540" s="151">
        <f>IF(N540="základní",J540,0)</f>
        <v>0</v>
      </c>
      <c r="BF540" s="151">
        <f>IF(N540="snížená",J540,0)</f>
        <v>0</v>
      </c>
      <c r="BG540" s="151">
        <f>IF(N540="zákl. přenesená",J540,0)</f>
        <v>0</v>
      </c>
      <c r="BH540" s="151">
        <f>IF(N540="sníž. přenesená",J540,0)</f>
        <v>0</v>
      </c>
      <c r="BI540" s="151">
        <f>IF(N540="nulová",J540,0)</f>
        <v>0</v>
      </c>
      <c r="BJ540" s="18" t="s">
        <v>15</v>
      </c>
      <c r="BK540" s="151">
        <f>ROUND(I540*H540,2)</f>
        <v>0</v>
      </c>
      <c r="BL540" s="18" t="s">
        <v>82</v>
      </c>
      <c r="BM540" s="150" t="s">
        <v>705</v>
      </c>
    </row>
    <row r="541" spans="1:65" s="2" customFormat="1" ht="16.5" customHeight="1">
      <c r="A541" s="33"/>
      <c r="B541" s="138"/>
      <c r="C541" s="139" t="s">
        <v>706</v>
      </c>
      <c r="D541" s="139" t="s">
        <v>137</v>
      </c>
      <c r="E541" s="140" t="s">
        <v>707</v>
      </c>
      <c r="F541" s="141" t="s">
        <v>708</v>
      </c>
      <c r="G541" s="142" t="s">
        <v>197</v>
      </c>
      <c r="H541" s="143">
        <v>1422</v>
      </c>
      <c r="I541" s="144"/>
      <c r="J541" s="145">
        <f>ROUND(I541*H541,2)</f>
        <v>0</v>
      </c>
      <c r="K541" s="141" t="s">
        <v>3</v>
      </c>
      <c r="L541" s="34"/>
      <c r="M541" s="146" t="s">
        <v>3</v>
      </c>
      <c r="N541" s="147" t="s">
        <v>42</v>
      </c>
      <c r="O541" s="54"/>
      <c r="P541" s="148">
        <f>O541*H541</f>
        <v>0</v>
      </c>
      <c r="Q541" s="148">
        <v>0</v>
      </c>
      <c r="R541" s="148">
        <f>Q541*H541</f>
        <v>0</v>
      </c>
      <c r="S541" s="148">
        <v>0</v>
      </c>
      <c r="T541" s="149">
        <f>S541*H541</f>
        <v>0</v>
      </c>
      <c r="U541" s="33"/>
      <c r="V541" s="33"/>
      <c r="W541" s="33"/>
      <c r="X541" s="33"/>
      <c r="Y541" s="33"/>
      <c r="Z541" s="33"/>
      <c r="AA541" s="33"/>
      <c r="AB541" s="33"/>
      <c r="AC541" s="33"/>
      <c r="AD541" s="33"/>
      <c r="AE541" s="33"/>
      <c r="AR541" s="150" t="s">
        <v>82</v>
      </c>
      <c r="AT541" s="150" t="s">
        <v>137</v>
      </c>
      <c r="AU541" s="150" t="s">
        <v>149</v>
      </c>
      <c r="AY541" s="18" t="s">
        <v>135</v>
      </c>
      <c r="BE541" s="151">
        <f>IF(N541="základní",J541,0)</f>
        <v>0</v>
      </c>
      <c r="BF541" s="151">
        <f>IF(N541="snížená",J541,0)</f>
        <v>0</v>
      </c>
      <c r="BG541" s="151">
        <f>IF(N541="zákl. přenesená",J541,0)</f>
        <v>0</v>
      </c>
      <c r="BH541" s="151">
        <f>IF(N541="sníž. přenesená",J541,0)</f>
        <v>0</v>
      </c>
      <c r="BI541" s="151">
        <f>IF(N541="nulová",J541,0)</f>
        <v>0</v>
      </c>
      <c r="BJ541" s="18" t="s">
        <v>15</v>
      </c>
      <c r="BK541" s="151">
        <f>ROUND(I541*H541,2)</f>
        <v>0</v>
      </c>
      <c r="BL541" s="18" t="s">
        <v>82</v>
      </c>
      <c r="BM541" s="150" t="s">
        <v>709</v>
      </c>
    </row>
    <row r="542" spans="2:63" s="12" customFormat="1" ht="20.85" customHeight="1">
      <c r="B542" s="125"/>
      <c r="D542" s="126" t="s">
        <v>70</v>
      </c>
      <c r="E542" s="136" t="s">
        <v>710</v>
      </c>
      <c r="F542" s="136" t="s">
        <v>711</v>
      </c>
      <c r="I542" s="128"/>
      <c r="J542" s="137">
        <f>BK542</f>
        <v>0</v>
      </c>
      <c r="L542" s="125"/>
      <c r="M542" s="130"/>
      <c r="N542" s="131"/>
      <c r="O542" s="131"/>
      <c r="P542" s="132">
        <f>SUM(P543:P618)</f>
        <v>0</v>
      </c>
      <c r="Q542" s="131"/>
      <c r="R542" s="132">
        <f>SUM(R543:R618)</f>
        <v>0</v>
      </c>
      <c r="S542" s="131"/>
      <c r="T542" s="133">
        <f>SUM(T543:T618)</f>
        <v>445.10805500000004</v>
      </c>
      <c r="AR542" s="126" t="s">
        <v>15</v>
      </c>
      <c r="AT542" s="134" t="s">
        <v>70</v>
      </c>
      <c r="AU542" s="134" t="s">
        <v>79</v>
      </c>
      <c r="AY542" s="126" t="s">
        <v>135</v>
      </c>
      <c r="BK542" s="135">
        <f>SUM(BK543:BK618)</f>
        <v>0</v>
      </c>
    </row>
    <row r="543" spans="1:65" s="2" customFormat="1" ht="24.2" customHeight="1">
      <c r="A543" s="33"/>
      <c r="B543" s="138"/>
      <c r="C543" s="139" t="s">
        <v>712</v>
      </c>
      <c r="D543" s="139" t="s">
        <v>137</v>
      </c>
      <c r="E543" s="140" t="s">
        <v>713</v>
      </c>
      <c r="F543" s="141" t="s">
        <v>714</v>
      </c>
      <c r="G543" s="142" t="s">
        <v>239</v>
      </c>
      <c r="H543" s="143">
        <v>16.2</v>
      </c>
      <c r="I543" s="144"/>
      <c r="J543" s="145">
        <f>ROUND(I543*H543,2)</f>
        <v>0</v>
      </c>
      <c r="K543" s="141" t="s">
        <v>141</v>
      </c>
      <c r="L543" s="34"/>
      <c r="M543" s="146" t="s">
        <v>3</v>
      </c>
      <c r="N543" s="147" t="s">
        <v>42</v>
      </c>
      <c r="O543" s="54"/>
      <c r="P543" s="148">
        <f>O543*H543</f>
        <v>0</v>
      </c>
      <c r="Q543" s="148">
        <v>0</v>
      </c>
      <c r="R543" s="148">
        <f>Q543*H543</f>
        <v>0</v>
      </c>
      <c r="S543" s="148">
        <v>0</v>
      </c>
      <c r="T543" s="149">
        <f>S543*H543</f>
        <v>0</v>
      </c>
      <c r="U543" s="33"/>
      <c r="V543" s="33"/>
      <c r="W543" s="33"/>
      <c r="X543" s="33"/>
      <c r="Y543" s="33"/>
      <c r="Z543" s="33"/>
      <c r="AA543" s="33"/>
      <c r="AB543" s="33"/>
      <c r="AC543" s="33"/>
      <c r="AD543" s="33"/>
      <c r="AE543" s="33"/>
      <c r="AR543" s="150" t="s">
        <v>82</v>
      </c>
      <c r="AT543" s="150" t="s">
        <v>137</v>
      </c>
      <c r="AU543" s="150" t="s">
        <v>149</v>
      </c>
      <c r="AY543" s="18" t="s">
        <v>135</v>
      </c>
      <c r="BE543" s="151">
        <f>IF(N543="základní",J543,0)</f>
        <v>0</v>
      </c>
      <c r="BF543" s="151">
        <f>IF(N543="snížená",J543,0)</f>
        <v>0</v>
      </c>
      <c r="BG543" s="151">
        <f>IF(N543="zákl. přenesená",J543,0)</f>
        <v>0</v>
      </c>
      <c r="BH543" s="151">
        <f>IF(N543="sníž. přenesená",J543,0)</f>
        <v>0</v>
      </c>
      <c r="BI543" s="151">
        <f>IF(N543="nulová",J543,0)</f>
        <v>0</v>
      </c>
      <c r="BJ543" s="18" t="s">
        <v>15</v>
      </c>
      <c r="BK543" s="151">
        <f>ROUND(I543*H543,2)</f>
        <v>0</v>
      </c>
      <c r="BL543" s="18" t="s">
        <v>82</v>
      </c>
      <c r="BM543" s="150" t="s">
        <v>715</v>
      </c>
    </row>
    <row r="544" spans="1:47" s="2" customFormat="1" ht="11.25">
      <c r="A544" s="33"/>
      <c r="B544" s="34"/>
      <c r="C544" s="33"/>
      <c r="D544" s="152" t="s">
        <v>143</v>
      </c>
      <c r="E544" s="33"/>
      <c r="F544" s="153" t="s">
        <v>716</v>
      </c>
      <c r="G544" s="33"/>
      <c r="H544" s="33"/>
      <c r="I544" s="154"/>
      <c r="J544" s="33"/>
      <c r="K544" s="33"/>
      <c r="L544" s="34"/>
      <c r="M544" s="155"/>
      <c r="N544" s="156"/>
      <c r="O544" s="54"/>
      <c r="P544" s="54"/>
      <c r="Q544" s="54"/>
      <c r="R544" s="54"/>
      <c r="S544" s="54"/>
      <c r="T544" s="55"/>
      <c r="U544" s="33"/>
      <c r="V544" s="33"/>
      <c r="W544" s="33"/>
      <c r="X544" s="33"/>
      <c r="Y544" s="33"/>
      <c r="Z544" s="33"/>
      <c r="AA544" s="33"/>
      <c r="AB544" s="33"/>
      <c r="AC544" s="33"/>
      <c r="AD544" s="33"/>
      <c r="AE544" s="33"/>
      <c r="AT544" s="18" t="s">
        <v>143</v>
      </c>
      <c r="AU544" s="18" t="s">
        <v>149</v>
      </c>
    </row>
    <row r="545" spans="1:65" s="2" customFormat="1" ht="24.2" customHeight="1">
      <c r="A545" s="33"/>
      <c r="B545" s="138"/>
      <c r="C545" s="139" t="s">
        <v>717</v>
      </c>
      <c r="D545" s="139" t="s">
        <v>137</v>
      </c>
      <c r="E545" s="140" t="s">
        <v>718</v>
      </c>
      <c r="F545" s="141" t="s">
        <v>719</v>
      </c>
      <c r="G545" s="142" t="s">
        <v>152</v>
      </c>
      <c r="H545" s="143">
        <v>89</v>
      </c>
      <c r="I545" s="144"/>
      <c r="J545" s="145">
        <f>ROUND(I545*H545,2)</f>
        <v>0</v>
      </c>
      <c r="K545" s="141" t="s">
        <v>141</v>
      </c>
      <c r="L545" s="34"/>
      <c r="M545" s="146" t="s">
        <v>3</v>
      </c>
      <c r="N545" s="147" t="s">
        <v>42</v>
      </c>
      <c r="O545" s="54"/>
      <c r="P545" s="148">
        <f>O545*H545</f>
        <v>0</v>
      </c>
      <c r="Q545" s="148">
        <v>0</v>
      </c>
      <c r="R545" s="148">
        <f>Q545*H545</f>
        <v>0</v>
      </c>
      <c r="S545" s="148">
        <v>2.2</v>
      </c>
      <c r="T545" s="149">
        <f>S545*H545</f>
        <v>195.8</v>
      </c>
      <c r="U545" s="33"/>
      <c r="V545" s="33"/>
      <c r="W545" s="33"/>
      <c r="X545" s="33"/>
      <c r="Y545" s="33"/>
      <c r="Z545" s="33"/>
      <c r="AA545" s="33"/>
      <c r="AB545" s="33"/>
      <c r="AC545" s="33"/>
      <c r="AD545" s="33"/>
      <c r="AE545" s="33"/>
      <c r="AR545" s="150" t="s">
        <v>82</v>
      </c>
      <c r="AT545" s="150" t="s">
        <v>137</v>
      </c>
      <c r="AU545" s="150" t="s">
        <v>149</v>
      </c>
      <c r="AY545" s="18" t="s">
        <v>135</v>
      </c>
      <c r="BE545" s="151">
        <f>IF(N545="základní",J545,0)</f>
        <v>0</v>
      </c>
      <c r="BF545" s="151">
        <f>IF(N545="snížená",J545,0)</f>
        <v>0</v>
      </c>
      <c r="BG545" s="151">
        <f>IF(N545="zákl. přenesená",J545,0)</f>
        <v>0</v>
      </c>
      <c r="BH545" s="151">
        <f>IF(N545="sníž. přenesená",J545,0)</f>
        <v>0</v>
      </c>
      <c r="BI545" s="151">
        <f>IF(N545="nulová",J545,0)</f>
        <v>0</v>
      </c>
      <c r="BJ545" s="18" t="s">
        <v>15</v>
      </c>
      <c r="BK545" s="151">
        <f>ROUND(I545*H545,2)</f>
        <v>0</v>
      </c>
      <c r="BL545" s="18" t="s">
        <v>82</v>
      </c>
      <c r="BM545" s="150" t="s">
        <v>720</v>
      </c>
    </row>
    <row r="546" spans="1:47" s="2" customFormat="1" ht="11.25">
      <c r="A546" s="33"/>
      <c r="B546" s="34"/>
      <c r="C546" s="33"/>
      <c r="D546" s="152" t="s">
        <v>143</v>
      </c>
      <c r="E546" s="33"/>
      <c r="F546" s="153" t="s">
        <v>721</v>
      </c>
      <c r="G546" s="33"/>
      <c r="H546" s="33"/>
      <c r="I546" s="154"/>
      <c r="J546" s="33"/>
      <c r="K546" s="33"/>
      <c r="L546" s="34"/>
      <c r="M546" s="155"/>
      <c r="N546" s="156"/>
      <c r="O546" s="54"/>
      <c r="P546" s="54"/>
      <c r="Q546" s="54"/>
      <c r="R546" s="54"/>
      <c r="S546" s="54"/>
      <c r="T546" s="55"/>
      <c r="U546" s="33"/>
      <c r="V546" s="33"/>
      <c r="W546" s="33"/>
      <c r="X546" s="33"/>
      <c r="Y546" s="33"/>
      <c r="Z546" s="33"/>
      <c r="AA546" s="33"/>
      <c r="AB546" s="33"/>
      <c r="AC546" s="33"/>
      <c r="AD546" s="33"/>
      <c r="AE546" s="33"/>
      <c r="AT546" s="18" t="s">
        <v>143</v>
      </c>
      <c r="AU546" s="18" t="s">
        <v>149</v>
      </c>
    </row>
    <row r="547" spans="1:65" s="2" customFormat="1" ht="33" customHeight="1">
      <c r="A547" s="33"/>
      <c r="B547" s="138"/>
      <c r="C547" s="139" t="s">
        <v>722</v>
      </c>
      <c r="D547" s="139" t="s">
        <v>137</v>
      </c>
      <c r="E547" s="140" t="s">
        <v>723</v>
      </c>
      <c r="F547" s="141" t="s">
        <v>724</v>
      </c>
      <c r="G547" s="142" t="s">
        <v>152</v>
      </c>
      <c r="H547" s="143">
        <v>89</v>
      </c>
      <c r="I547" s="144"/>
      <c r="J547" s="145">
        <f>ROUND(I547*H547,2)</f>
        <v>0</v>
      </c>
      <c r="K547" s="141" t="s">
        <v>141</v>
      </c>
      <c r="L547" s="34"/>
      <c r="M547" s="146" t="s">
        <v>3</v>
      </c>
      <c r="N547" s="147" t="s">
        <v>42</v>
      </c>
      <c r="O547" s="54"/>
      <c r="P547" s="148">
        <f>O547*H547</f>
        <v>0</v>
      </c>
      <c r="Q547" s="148">
        <v>0</v>
      </c>
      <c r="R547" s="148">
        <f>Q547*H547</f>
        <v>0</v>
      </c>
      <c r="S547" s="148">
        <v>0.044</v>
      </c>
      <c r="T547" s="149">
        <f>S547*H547</f>
        <v>3.916</v>
      </c>
      <c r="U547" s="33"/>
      <c r="V547" s="33"/>
      <c r="W547" s="33"/>
      <c r="X547" s="33"/>
      <c r="Y547" s="33"/>
      <c r="Z547" s="33"/>
      <c r="AA547" s="33"/>
      <c r="AB547" s="33"/>
      <c r="AC547" s="33"/>
      <c r="AD547" s="33"/>
      <c r="AE547" s="33"/>
      <c r="AR547" s="150" t="s">
        <v>82</v>
      </c>
      <c r="AT547" s="150" t="s">
        <v>137</v>
      </c>
      <c r="AU547" s="150" t="s">
        <v>149</v>
      </c>
      <c r="AY547" s="18" t="s">
        <v>135</v>
      </c>
      <c r="BE547" s="151">
        <f>IF(N547="základní",J547,0)</f>
        <v>0</v>
      </c>
      <c r="BF547" s="151">
        <f>IF(N547="snížená",J547,0)</f>
        <v>0</v>
      </c>
      <c r="BG547" s="151">
        <f>IF(N547="zákl. přenesená",J547,0)</f>
        <v>0</v>
      </c>
      <c r="BH547" s="151">
        <f>IF(N547="sníž. přenesená",J547,0)</f>
        <v>0</v>
      </c>
      <c r="BI547" s="151">
        <f>IF(N547="nulová",J547,0)</f>
        <v>0</v>
      </c>
      <c r="BJ547" s="18" t="s">
        <v>15</v>
      </c>
      <c r="BK547" s="151">
        <f>ROUND(I547*H547,2)</f>
        <v>0</v>
      </c>
      <c r="BL547" s="18" t="s">
        <v>82</v>
      </c>
      <c r="BM547" s="150" t="s">
        <v>725</v>
      </c>
    </row>
    <row r="548" spans="1:47" s="2" customFormat="1" ht="11.25">
      <c r="A548" s="33"/>
      <c r="B548" s="34"/>
      <c r="C548" s="33"/>
      <c r="D548" s="152" t="s">
        <v>143</v>
      </c>
      <c r="E548" s="33"/>
      <c r="F548" s="153" t="s">
        <v>726</v>
      </c>
      <c r="G548" s="33"/>
      <c r="H548" s="33"/>
      <c r="I548" s="154"/>
      <c r="J548" s="33"/>
      <c r="K548" s="33"/>
      <c r="L548" s="34"/>
      <c r="M548" s="155"/>
      <c r="N548" s="156"/>
      <c r="O548" s="54"/>
      <c r="P548" s="54"/>
      <c r="Q548" s="54"/>
      <c r="R548" s="54"/>
      <c r="S548" s="54"/>
      <c r="T548" s="55"/>
      <c r="U548" s="33"/>
      <c r="V548" s="33"/>
      <c r="W548" s="33"/>
      <c r="X548" s="33"/>
      <c r="Y548" s="33"/>
      <c r="Z548" s="33"/>
      <c r="AA548" s="33"/>
      <c r="AB548" s="33"/>
      <c r="AC548" s="33"/>
      <c r="AD548" s="33"/>
      <c r="AE548" s="33"/>
      <c r="AT548" s="18" t="s">
        <v>143</v>
      </c>
      <c r="AU548" s="18" t="s">
        <v>149</v>
      </c>
    </row>
    <row r="549" spans="1:65" s="2" customFormat="1" ht="44.25" customHeight="1">
      <c r="A549" s="33"/>
      <c r="B549" s="138"/>
      <c r="C549" s="139" t="s">
        <v>616</v>
      </c>
      <c r="D549" s="139" t="s">
        <v>137</v>
      </c>
      <c r="E549" s="140" t="s">
        <v>727</v>
      </c>
      <c r="F549" s="141" t="s">
        <v>728</v>
      </c>
      <c r="G549" s="142" t="s">
        <v>140</v>
      </c>
      <c r="H549" s="143">
        <v>7756</v>
      </c>
      <c r="I549" s="144"/>
      <c r="J549" s="145">
        <f>ROUND(I549*H549,2)</f>
        <v>0</v>
      </c>
      <c r="K549" s="141" t="s">
        <v>141</v>
      </c>
      <c r="L549" s="34"/>
      <c r="M549" s="146" t="s">
        <v>3</v>
      </c>
      <c r="N549" s="147" t="s">
        <v>42</v>
      </c>
      <c r="O549" s="54"/>
      <c r="P549" s="148">
        <f>O549*H549</f>
        <v>0</v>
      </c>
      <c r="Q549" s="148">
        <v>0</v>
      </c>
      <c r="R549" s="148">
        <f>Q549*H549</f>
        <v>0</v>
      </c>
      <c r="S549" s="148">
        <v>0.01</v>
      </c>
      <c r="T549" s="149">
        <f>S549*H549</f>
        <v>77.56</v>
      </c>
      <c r="U549" s="33"/>
      <c r="V549" s="33"/>
      <c r="W549" s="33"/>
      <c r="X549" s="33"/>
      <c r="Y549" s="33"/>
      <c r="Z549" s="33"/>
      <c r="AA549" s="33"/>
      <c r="AB549" s="33"/>
      <c r="AC549" s="33"/>
      <c r="AD549" s="33"/>
      <c r="AE549" s="33"/>
      <c r="AR549" s="150" t="s">
        <v>82</v>
      </c>
      <c r="AT549" s="150" t="s">
        <v>137</v>
      </c>
      <c r="AU549" s="150" t="s">
        <v>149</v>
      </c>
      <c r="AY549" s="18" t="s">
        <v>135</v>
      </c>
      <c r="BE549" s="151">
        <f>IF(N549="základní",J549,0)</f>
        <v>0</v>
      </c>
      <c r="BF549" s="151">
        <f>IF(N549="snížená",J549,0)</f>
        <v>0</v>
      </c>
      <c r="BG549" s="151">
        <f>IF(N549="zákl. přenesená",J549,0)</f>
        <v>0</v>
      </c>
      <c r="BH549" s="151">
        <f>IF(N549="sníž. přenesená",J549,0)</f>
        <v>0</v>
      </c>
      <c r="BI549" s="151">
        <f>IF(N549="nulová",J549,0)</f>
        <v>0</v>
      </c>
      <c r="BJ549" s="18" t="s">
        <v>15</v>
      </c>
      <c r="BK549" s="151">
        <f>ROUND(I549*H549,2)</f>
        <v>0</v>
      </c>
      <c r="BL549" s="18" t="s">
        <v>82</v>
      </c>
      <c r="BM549" s="150" t="s">
        <v>729</v>
      </c>
    </row>
    <row r="550" spans="1:47" s="2" customFormat="1" ht="11.25">
      <c r="A550" s="33"/>
      <c r="B550" s="34"/>
      <c r="C550" s="33"/>
      <c r="D550" s="152" t="s">
        <v>143</v>
      </c>
      <c r="E550" s="33"/>
      <c r="F550" s="153" t="s">
        <v>730</v>
      </c>
      <c r="G550" s="33"/>
      <c r="H550" s="33"/>
      <c r="I550" s="154"/>
      <c r="J550" s="33"/>
      <c r="K550" s="33"/>
      <c r="L550" s="34"/>
      <c r="M550" s="155"/>
      <c r="N550" s="156"/>
      <c r="O550" s="54"/>
      <c r="P550" s="54"/>
      <c r="Q550" s="54"/>
      <c r="R550" s="54"/>
      <c r="S550" s="54"/>
      <c r="T550" s="55"/>
      <c r="U550" s="33"/>
      <c r="V550" s="33"/>
      <c r="W550" s="33"/>
      <c r="X550" s="33"/>
      <c r="Y550" s="33"/>
      <c r="Z550" s="33"/>
      <c r="AA550" s="33"/>
      <c r="AB550" s="33"/>
      <c r="AC550" s="33"/>
      <c r="AD550" s="33"/>
      <c r="AE550" s="33"/>
      <c r="AT550" s="18" t="s">
        <v>143</v>
      </c>
      <c r="AU550" s="18" t="s">
        <v>149</v>
      </c>
    </row>
    <row r="551" spans="1:65" s="2" customFormat="1" ht="37.9" customHeight="1">
      <c r="A551" s="33"/>
      <c r="B551" s="138"/>
      <c r="C551" s="139" t="s">
        <v>681</v>
      </c>
      <c r="D551" s="139" t="s">
        <v>137</v>
      </c>
      <c r="E551" s="140" t="s">
        <v>731</v>
      </c>
      <c r="F551" s="141" t="s">
        <v>732</v>
      </c>
      <c r="G551" s="142" t="s">
        <v>700</v>
      </c>
      <c r="H551" s="143">
        <v>20</v>
      </c>
      <c r="I551" s="144"/>
      <c r="J551" s="145">
        <f>ROUND(I551*H551,2)</f>
        <v>0</v>
      </c>
      <c r="K551" s="141" t="s">
        <v>3</v>
      </c>
      <c r="L551" s="34"/>
      <c r="M551" s="146" t="s">
        <v>3</v>
      </c>
      <c r="N551" s="147" t="s">
        <v>42</v>
      </c>
      <c r="O551" s="54"/>
      <c r="P551" s="148">
        <f>O551*H551</f>
        <v>0</v>
      </c>
      <c r="Q551" s="148">
        <v>0</v>
      </c>
      <c r="R551" s="148">
        <f>Q551*H551</f>
        <v>0</v>
      </c>
      <c r="S551" s="148">
        <v>0</v>
      </c>
      <c r="T551" s="149">
        <f>S551*H551</f>
        <v>0</v>
      </c>
      <c r="U551" s="33"/>
      <c r="V551" s="33"/>
      <c r="W551" s="33"/>
      <c r="X551" s="33"/>
      <c r="Y551" s="33"/>
      <c r="Z551" s="33"/>
      <c r="AA551" s="33"/>
      <c r="AB551" s="33"/>
      <c r="AC551" s="33"/>
      <c r="AD551" s="33"/>
      <c r="AE551" s="33"/>
      <c r="AR551" s="150" t="s">
        <v>82</v>
      </c>
      <c r="AT551" s="150" t="s">
        <v>137</v>
      </c>
      <c r="AU551" s="150" t="s">
        <v>149</v>
      </c>
      <c r="AY551" s="18" t="s">
        <v>135</v>
      </c>
      <c r="BE551" s="151">
        <f>IF(N551="základní",J551,0)</f>
        <v>0</v>
      </c>
      <c r="BF551" s="151">
        <f>IF(N551="snížená",J551,0)</f>
        <v>0</v>
      </c>
      <c r="BG551" s="151">
        <f>IF(N551="zákl. přenesená",J551,0)</f>
        <v>0</v>
      </c>
      <c r="BH551" s="151">
        <f>IF(N551="sníž. přenesená",J551,0)</f>
        <v>0</v>
      </c>
      <c r="BI551" s="151">
        <f>IF(N551="nulová",J551,0)</f>
        <v>0</v>
      </c>
      <c r="BJ551" s="18" t="s">
        <v>15</v>
      </c>
      <c r="BK551" s="151">
        <f>ROUND(I551*H551,2)</f>
        <v>0</v>
      </c>
      <c r="BL551" s="18" t="s">
        <v>82</v>
      </c>
      <c r="BM551" s="150" t="s">
        <v>733</v>
      </c>
    </row>
    <row r="552" spans="1:65" s="2" customFormat="1" ht="49.15" customHeight="1">
      <c r="A552" s="33"/>
      <c r="B552" s="138"/>
      <c r="C552" s="139" t="s">
        <v>710</v>
      </c>
      <c r="D552" s="139" t="s">
        <v>137</v>
      </c>
      <c r="E552" s="140" t="s">
        <v>734</v>
      </c>
      <c r="F552" s="141" t="s">
        <v>735</v>
      </c>
      <c r="G552" s="142" t="s">
        <v>700</v>
      </c>
      <c r="H552" s="143">
        <v>20</v>
      </c>
      <c r="I552" s="144"/>
      <c r="J552" s="145">
        <f>ROUND(I552*H552,2)</f>
        <v>0</v>
      </c>
      <c r="K552" s="141" t="s">
        <v>3</v>
      </c>
      <c r="L552" s="34"/>
      <c r="M552" s="146" t="s">
        <v>3</v>
      </c>
      <c r="N552" s="147" t="s">
        <v>42</v>
      </c>
      <c r="O552" s="54"/>
      <c r="P552" s="148">
        <f>O552*H552</f>
        <v>0</v>
      </c>
      <c r="Q552" s="148">
        <v>0</v>
      </c>
      <c r="R552" s="148">
        <f>Q552*H552</f>
        <v>0</v>
      </c>
      <c r="S552" s="148">
        <v>0</v>
      </c>
      <c r="T552" s="149">
        <f>S552*H552</f>
        <v>0</v>
      </c>
      <c r="U552" s="33"/>
      <c r="V552" s="33"/>
      <c r="W552" s="33"/>
      <c r="X552" s="33"/>
      <c r="Y552" s="33"/>
      <c r="Z552" s="33"/>
      <c r="AA552" s="33"/>
      <c r="AB552" s="33"/>
      <c r="AC552" s="33"/>
      <c r="AD552" s="33"/>
      <c r="AE552" s="33"/>
      <c r="AR552" s="150" t="s">
        <v>82</v>
      </c>
      <c r="AT552" s="150" t="s">
        <v>137</v>
      </c>
      <c r="AU552" s="150" t="s">
        <v>149</v>
      </c>
      <c r="AY552" s="18" t="s">
        <v>135</v>
      </c>
      <c r="BE552" s="151">
        <f>IF(N552="základní",J552,0)</f>
        <v>0</v>
      </c>
      <c r="BF552" s="151">
        <f>IF(N552="snížená",J552,0)</f>
        <v>0</v>
      </c>
      <c r="BG552" s="151">
        <f>IF(N552="zákl. přenesená",J552,0)</f>
        <v>0</v>
      </c>
      <c r="BH552" s="151">
        <f>IF(N552="sníž. přenesená",J552,0)</f>
        <v>0</v>
      </c>
      <c r="BI552" s="151">
        <f>IF(N552="nulová",J552,0)</f>
        <v>0</v>
      </c>
      <c r="BJ552" s="18" t="s">
        <v>15</v>
      </c>
      <c r="BK552" s="151">
        <f>ROUND(I552*H552,2)</f>
        <v>0</v>
      </c>
      <c r="BL552" s="18" t="s">
        <v>82</v>
      </c>
      <c r="BM552" s="150" t="s">
        <v>736</v>
      </c>
    </row>
    <row r="553" spans="1:65" s="2" customFormat="1" ht="16.5" customHeight="1">
      <c r="A553" s="33"/>
      <c r="B553" s="138"/>
      <c r="C553" s="139" t="s">
        <v>737</v>
      </c>
      <c r="D553" s="139" t="s">
        <v>137</v>
      </c>
      <c r="E553" s="140" t="s">
        <v>738</v>
      </c>
      <c r="F553" s="141" t="s">
        <v>739</v>
      </c>
      <c r="G553" s="142" t="s">
        <v>197</v>
      </c>
      <c r="H553" s="143">
        <v>4</v>
      </c>
      <c r="I553" s="144"/>
      <c r="J553" s="145">
        <f>ROUND(I553*H553,2)</f>
        <v>0</v>
      </c>
      <c r="K553" s="141" t="s">
        <v>3</v>
      </c>
      <c r="L553" s="34"/>
      <c r="M553" s="146" t="s">
        <v>3</v>
      </c>
      <c r="N553" s="147" t="s">
        <v>42</v>
      </c>
      <c r="O553" s="54"/>
      <c r="P553" s="148">
        <f>O553*H553</f>
        <v>0</v>
      </c>
      <c r="Q553" s="148">
        <v>0</v>
      </c>
      <c r="R553" s="148">
        <f>Q553*H553</f>
        <v>0</v>
      </c>
      <c r="S553" s="148">
        <v>0</v>
      </c>
      <c r="T553" s="149">
        <f>S553*H553</f>
        <v>0</v>
      </c>
      <c r="U553" s="33"/>
      <c r="V553" s="33"/>
      <c r="W553" s="33"/>
      <c r="X553" s="33"/>
      <c r="Y553" s="33"/>
      <c r="Z553" s="33"/>
      <c r="AA553" s="33"/>
      <c r="AB553" s="33"/>
      <c r="AC553" s="33"/>
      <c r="AD553" s="33"/>
      <c r="AE553" s="33"/>
      <c r="AR553" s="150" t="s">
        <v>82</v>
      </c>
      <c r="AT553" s="150" t="s">
        <v>137</v>
      </c>
      <c r="AU553" s="150" t="s">
        <v>149</v>
      </c>
      <c r="AY553" s="18" t="s">
        <v>135</v>
      </c>
      <c r="BE553" s="151">
        <f>IF(N553="základní",J553,0)</f>
        <v>0</v>
      </c>
      <c r="BF553" s="151">
        <f>IF(N553="snížená",J553,0)</f>
        <v>0</v>
      </c>
      <c r="BG553" s="151">
        <f>IF(N553="zákl. přenesená",J553,0)</f>
        <v>0</v>
      </c>
      <c r="BH553" s="151">
        <f>IF(N553="sníž. přenesená",J553,0)</f>
        <v>0</v>
      </c>
      <c r="BI553" s="151">
        <f>IF(N553="nulová",J553,0)</f>
        <v>0</v>
      </c>
      <c r="BJ553" s="18" t="s">
        <v>15</v>
      </c>
      <c r="BK553" s="151">
        <f>ROUND(I553*H553,2)</f>
        <v>0</v>
      </c>
      <c r="BL553" s="18" t="s">
        <v>82</v>
      </c>
      <c r="BM553" s="150" t="s">
        <v>740</v>
      </c>
    </row>
    <row r="554" spans="1:65" s="2" customFormat="1" ht="16.5" customHeight="1">
      <c r="A554" s="33"/>
      <c r="B554" s="138"/>
      <c r="C554" s="139" t="s">
        <v>741</v>
      </c>
      <c r="D554" s="139" t="s">
        <v>137</v>
      </c>
      <c r="E554" s="140" t="s">
        <v>742</v>
      </c>
      <c r="F554" s="141" t="s">
        <v>743</v>
      </c>
      <c r="G554" s="142" t="s">
        <v>197</v>
      </c>
      <c r="H554" s="143">
        <v>4</v>
      </c>
      <c r="I554" s="144"/>
      <c r="J554" s="145">
        <f>ROUND(I554*H554,2)</f>
        <v>0</v>
      </c>
      <c r="K554" s="141" t="s">
        <v>3</v>
      </c>
      <c r="L554" s="34"/>
      <c r="M554" s="146" t="s">
        <v>3</v>
      </c>
      <c r="N554" s="147" t="s">
        <v>42</v>
      </c>
      <c r="O554" s="54"/>
      <c r="P554" s="148">
        <f>O554*H554</f>
        <v>0</v>
      </c>
      <c r="Q554" s="148">
        <v>0</v>
      </c>
      <c r="R554" s="148">
        <f>Q554*H554</f>
        <v>0</v>
      </c>
      <c r="S554" s="148">
        <v>0</v>
      </c>
      <c r="T554" s="149">
        <f>S554*H554</f>
        <v>0</v>
      </c>
      <c r="U554" s="33"/>
      <c r="V554" s="33"/>
      <c r="W554" s="33"/>
      <c r="X554" s="33"/>
      <c r="Y554" s="33"/>
      <c r="Z554" s="33"/>
      <c r="AA554" s="33"/>
      <c r="AB554" s="33"/>
      <c r="AC554" s="33"/>
      <c r="AD554" s="33"/>
      <c r="AE554" s="33"/>
      <c r="AR554" s="150" t="s">
        <v>82</v>
      </c>
      <c r="AT554" s="150" t="s">
        <v>137</v>
      </c>
      <c r="AU554" s="150" t="s">
        <v>149</v>
      </c>
      <c r="AY554" s="18" t="s">
        <v>135</v>
      </c>
      <c r="BE554" s="151">
        <f>IF(N554="základní",J554,0)</f>
        <v>0</v>
      </c>
      <c r="BF554" s="151">
        <f>IF(N554="snížená",J554,0)</f>
        <v>0</v>
      </c>
      <c r="BG554" s="151">
        <f>IF(N554="zákl. přenesená",J554,0)</f>
        <v>0</v>
      </c>
      <c r="BH554" s="151">
        <f>IF(N554="sníž. přenesená",J554,0)</f>
        <v>0</v>
      </c>
      <c r="BI554" s="151">
        <f>IF(N554="nulová",J554,0)</f>
        <v>0</v>
      </c>
      <c r="BJ554" s="18" t="s">
        <v>15</v>
      </c>
      <c r="BK554" s="151">
        <f>ROUND(I554*H554,2)</f>
        <v>0</v>
      </c>
      <c r="BL554" s="18" t="s">
        <v>82</v>
      </c>
      <c r="BM554" s="150" t="s">
        <v>744</v>
      </c>
    </row>
    <row r="555" spans="1:65" s="2" customFormat="1" ht="37.9" customHeight="1">
      <c r="A555" s="33"/>
      <c r="B555" s="138"/>
      <c r="C555" s="139" t="s">
        <v>745</v>
      </c>
      <c r="D555" s="139" t="s">
        <v>137</v>
      </c>
      <c r="E555" s="140" t="s">
        <v>746</v>
      </c>
      <c r="F555" s="141" t="s">
        <v>747</v>
      </c>
      <c r="G555" s="142" t="s">
        <v>140</v>
      </c>
      <c r="H555" s="143">
        <v>44.22</v>
      </c>
      <c r="I555" s="144"/>
      <c r="J555" s="145">
        <f>ROUND(I555*H555,2)</f>
        <v>0</v>
      </c>
      <c r="K555" s="141" t="s">
        <v>141</v>
      </c>
      <c r="L555" s="34"/>
      <c r="M555" s="146" t="s">
        <v>3</v>
      </c>
      <c r="N555" s="147" t="s">
        <v>42</v>
      </c>
      <c r="O555" s="54"/>
      <c r="P555" s="148">
        <f>O555*H555</f>
        <v>0</v>
      </c>
      <c r="Q555" s="148">
        <v>0</v>
      </c>
      <c r="R555" s="148">
        <f>Q555*H555</f>
        <v>0</v>
      </c>
      <c r="S555" s="148">
        <v>0.063</v>
      </c>
      <c r="T555" s="149">
        <f>S555*H555</f>
        <v>2.78586</v>
      </c>
      <c r="U555" s="33"/>
      <c r="V555" s="33"/>
      <c r="W555" s="33"/>
      <c r="X555" s="33"/>
      <c r="Y555" s="33"/>
      <c r="Z555" s="33"/>
      <c r="AA555" s="33"/>
      <c r="AB555" s="33"/>
      <c r="AC555" s="33"/>
      <c r="AD555" s="33"/>
      <c r="AE555" s="33"/>
      <c r="AR555" s="150" t="s">
        <v>82</v>
      </c>
      <c r="AT555" s="150" t="s">
        <v>137</v>
      </c>
      <c r="AU555" s="150" t="s">
        <v>149</v>
      </c>
      <c r="AY555" s="18" t="s">
        <v>135</v>
      </c>
      <c r="BE555" s="151">
        <f>IF(N555="základní",J555,0)</f>
        <v>0</v>
      </c>
      <c r="BF555" s="151">
        <f>IF(N555="snížená",J555,0)</f>
        <v>0</v>
      </c>
      <c r="BG555" s="151">
        <f>IF(N555="zákl. přenesená",J555,0)</f>
        <v>0</v>
      </c>
      <c r="BH555" s="151">
        <f>IF(N555="sníž. přenesená",J555,0)</f>
        <v>0</v>
      </c>
      <c r="BI555" s="151">
        <f>IF(N555="nulová",J555,0)</f>
        <v>0</v>
      </c>
      <c r="BJ555" s="18" t="s">
        <v>15</v>
      </c>
      <c r="BK555" s="151">
        <f>ROUND(I555*H555,2)</f>
        <v>0</v>
      </c>
      <c r="BL555" s="18" t="s">
        <v>82</v>
      </c>
      <c r="BM555" s="150" t="s">
        <v>748</v>
      </c>
    </row>
    <row r="556" spans="1:47" s="2" customFormat="1" ht="11.25">
      <c r="A556" s="33"/>
      <c r="B556" s="34"/>
      <c r="C556" s="33"/>
      <c r="D556" s="152" t="s">
        <v>143</v>
      </c>
      <c r="E556" s="33"/>
      <c r="F556" s="153" t="s">
        <v>749</v>
      </c>
      <c r="G556" s="33"/>
      <c r="H556" s="33"/>
      <c r="I556" s="154"/>
      <c r="J556" s="33"/>
      <c r="K556" s="33"/>
      <c r="L556" s="34"/>
      <c r="M556" s="155"/>
      <c r="N556" s="156"/>
      <c r="O556" s="54"/>
      <c r="P556" s="54"/>
      <c r="Q556" s="54"/>
      <c r="R556" s="54"/>
      <c r="S556" s="54"/>
      <c r="T556" s="55"/>
      <c r="U556" s="33"/>
      <c r="V556" s="33"/>
      <c r="W556" s="33"/>
      <c r="X556" s="33"/>
      <c r="Y556" s="33"/>
      <c r="Z556" s="33"/>
      <c r="AA556" s="33"/>
      <c r="AB556" s="33"/>
      <c r="AC556" s="33"/>
      <c r="AD556" s="33"/>
      <c r="AE556" s="33"/>
      <c r="AT556" s="18" t="s">
        <v>143</v>
      </c>
      <c r="AU556" s="18" t="s">
        <v>149</v>
      </c>
    </row>
    <row r="557" spans="2:51" s="14" customFormat="1" ht="11.25">
      <c r="B557" s="176"/>
      <c r="D557" s="158" t="s">
        <v>164</v>
      </c>
      <c r="E557" s="177" t="s">
        <v>3</v>
      </c>
      <c r="F557" s="178" t="s">
        <v>307</v>
      </c>
      <c r="H557" s="177" t="s">
        <v>3</v>
      </c>
      <c r="I557" s="179"/>
      <c r="L557" s="176"/>
      <c r="M557" s="180"/>
      <c r="N557" s="181"/>
      <c r="O557" s="181"/>
      <c r="P557" s="181"/>
      <c r="Q557" s="181"/>
      <c r="R557" s="181"/>
      <c r="S557" s="181"/>
      <c r="T557" s="182"/>
      <c r="AT557" s="177" t="s">
        <v>164</v>
      </c>
      <c r="AU557" s="177" t="s">
        <v>149</v>
      </c>
      <c r="AV557" s="14" t="s">
        <v>15</v>
      </c>
      <c r="AW557" s="14" t="s">
        <v>33</v>
      </c>
      <c r="AX557" s="14" t="s">
        <v>71</v>
      </c>
      <c r="AY557" s="177" t="s">
        <v>135</v>
      </c>
    </row>
    <row r="558" spans="2:51" s="13" customFormat="1" ht="11.25">
      <c r="B558" s="157"/>
      <c r="D558" s="158" t="s">
        <v>164</v>
      </c>
      <c r="E558" s="165" t="s">
        <v>3</v>
      </c>
      <c r="F558" s="159" t="s">
        <v>750</v>
      </c>
      <c r="H558" s="160">
        <v>3.888</v>
      </c>
      <c r="I558" s="161"/>
      <c r="L558" s="157"/>
      <c r="M558" s="162"/>
      <c r="N558" s="163"/>
      <c r="O558" s="163"/>
      <c r="P558" s="163"/>
      <c r="Q558" s="163"/>
      <c r="R558" s="163"/>
      <c r="S558" s="163"/>
      <c r="T558" s="164"/>
      <c r="AT558" s="165" t="s">
        <v>164</v>
      </c>
      <c r="AU558" s="165" t="s">
        <v>149</v>
      </c>
      <c r="AV558" s="13" t="s">
        <v>79</v>
      </c>
      <c r="AW558" s="13" t="s">
        <v>33</v>
      </c>
      <c r="AX558" s="13" t="s">
        <v>71</v>
      </c>
      <c r="AY558" s="165" t="s">
        <v>135</v>
      </c>
    </row>
    <row r="559" spans="2:51" s="14" customFormat="1" ht="11.25">
      <c r="B559" s="176"/>
      <c r="D559" s="158" t="s">
        <v>164</v>
      </c>
      <c r="E559" s="177" t="s">
        <v>3</v>
      </c>
      <c r="F559" s="178" t="s">
        <v>309</v>
      </c>
      <c r="H559" s="177" t="s">
        <v>3</v>
      </c>
      <c r="I559" s="179"/>
      <c r="L559" s="176"/>
      <c r="M559" s="180"/>
      <c r="N559" s="181"/>
      <c r="O559" s="181"/>
      <c r="P559" s="181"/>
      <c r="Q559" s="181"/>
      <c r="R559" s="181"/>
      <c r="S559" s="181"/>
      <c r="T559" s="182"/>
      <c r="AT559" s="177" t="s">
        <v>164</v>
      </c>
      <c r="AU559" s="177" t="s">
        <v>149</v>
      </c>
      <c r="AV559" s="14" t="s">
        <v>15</v>
      </c>
      <c r="AW559" s="14" t="s">
        <v>33</v>
      </c>
      <c r="AX559" s="14" t="s">
        <v>71</v>
      </c>
      <c r="AY559" s="177" t="s">
        <v>135</v>
      </c>
    </row>
    <row r="560" spans="2:51" s="13" customFormat="1" ht="11.25">
      <c r="B560" s="157"/>
      <c r="D560" s="158" t="s">
        <v>164</v>
      </c>
      <c r="E560" s="165" t="s">
        <v>3</v>
      </c>
      <c r="F560" s="159" t="s">
        <v>751</v>
      </c>
      <c r="H560" s="160">
        <v>2.16</v>
      </c>
      <c r="I560" s="161"/>
      <c r="L560" s="157"/>
      <c r="M560" s="162"/>
      <c r="N560" s="163"/>
      <c r="O560" s="163"/>
      <c r="P560" s="163"/>
      <c r="Q560" s="163"/>
      <c r="R560" s="163"/>
      <c r="S560" s="163"/>
      <c r="T560" s="164"/>
      <c r="AT560" s="165" t="s">
        <v>164</v>
      </c>
      <c r="AU560" s="165" t="s">
        <v>149</v>
      </c>
      <c r="AV560" s="13" t="s">
        <v>79</v>
      </c>
      <c r="AW560" s="13" t="s">
        <v>33</v>
      </c>
      <c r="AX560" s="13" t="s">
        <v>71</v>
      </c>
      <c r="AY560" s="165" t="s">
        <v>135</v>
      </c>
    </row>
    <row r="561" spans="2:51" s="14" customFormat="1" ht="11.25">
      <c r="B561" s="176"/>
      <c r="D561" s="158" t="s">
        <v>164</v>
      </c>
      <c r="E561" s="177" t="s">
        <v>3</v>
      </c>
      <c r="F561" s="178" t="s">
        <v>311</v>
      </c>
      <c r="H561" s="177" t="s">
        <v>3</v>
      </c>
      <c r="I561" s="179"/>
      <c r="L561" s="176"/>
      <c r="M561" s="180"/>
      <c r="N561" s="181"/>
      <c r="O561" s="181"/>
      <c r="P561" s="181"/>
      <c r="Q561" s="181"/>
      <c r="R561" s="181"/>
      <c r="S561" s="181"/>
      <c r="T561" s="182"/>
      <c r="AT561" s="177" t="s">
        <v>164</v>
      </c>
      <c r="AU561" s="177" t="s">
        <v>149</v>
      </c>
      <c r="AV561" s="14" t="s">
        <v>15</v>
      </c>
      <c r="AW561" s="14" t="s">
        <v>33</v>
      </c>
      <c r="AX561" s="14" t="s">
        <v>71</v>
      </c>
      <c r="AY561" s="177" t="s">
        <v>135</v>
      </c>
    </row>
    <row r="562" spans="2:51" s="13" customFormat="1" ht="11.25">
      <c r="B562" s="157"/>
      <c r="D562" s="158" t="s">
        <v>164</v>
      </c>
      <c r="E562" s="165" t="s">
        <v>3</v>
      </c>
      <c r="F562" s="159" t="s">
        <v>752</v>
      </c>
      <c r="H562" s="160">
        <v>12.896</v>
      </c>
      <c r="I562" s="161"/>
      <c r="L562" s="157"/>
      <c r="M562" s="162"/>
      <c r="N562" s="163"/>
      <c r="O562" s="163"/>
      <c r="P562" s="163"/>
      <c r="Q562" s="163"/>
      <c r="R562" s="163"/>
      <c r="S562" s="163"/>
      <c r="T562" s="164"/>
      <c r="AT562" s="165" t="s">
        <v>164</v>
      </c>
      <c r="AU562" s="165" t="s">
        <v>149</v>
      </c>
      <c r="AV562" s="13" t="s">
        <v>79</v>
      </c>
      <c r="AW562" s="13" t="s">
        <v>33</v>
      </c>
      <c r="AX562" s="13" t="s">
        <v>71</v>
      </c>
      <c r="AY562" s="165" t="s">
        <v>135</v>
      </c>
    </row>
    <row r="563" spans="2:51" s="14" customFormat="1" ht="11.25">
      <c r="B563" s="176"/>
      <c r="D563" s="158" t="s">
        <v>164</v>
      </c>
      <c r="E563" s="177" t="s">
        <v>3</v>
      </c>
      <c r="F563" s="178" t="s">
        <v>313</v>
      </c>
      <c r="H563" s="177" t="s">
        <v>3</v>
      </c>
      <c r="I563" s="179"/>
      <c r="L563" s="176"/>
      <c r="M563" s="180"/>
      <c r="N563" s="181"/>
      <c r="O563" s="181"/>
      <c r="P563" s="181"/>
      <c r="Q563" s="181"/>
      <c r="R563" s="181"/>
      <c r="S563" s="181"/>
      <c r="T563" s="182"/>
      <c r="AT563" s="177" t="s">
        <v>164</v>
      </c>
      <c r="AU563" s="177" t="s">
        <v>149</v>
      </c>
      <c r="AV563" s="14" t="s">
        <v>15</v>
      </c>
      <c r="AW563" s="14" t="s">
        <v>33</v>
      </c>
      <c r="AX563" s="14" t="s">
        <v>71</v>
      </c>
      <c r="AY563" s="177" t="s">
        <v>135</v>
      </c>
    </row>
    <row r="564" spans="2:51" s="13" customFormat="1" ht="11.25">
      <c r="B564" s="157"/>
      <c r="D564" s="158" t="s">
        <v>164</v>
      </c>
      <c r="E564" s="165" t="s">
        <v>3</v>
      </c>
      <c r="F564" s="159" t="s">
        <v>753</v>
      </c>
      <c r="H564" s="160">
        <v>4.04</v>
      </c>
      <c r="I564" s="161"/>
      <c r="L564" s="157"/>
      <c r="M564" s="162"/>
      <c r="N564" s="163"/>
      <c r="O564" s="163"/>
      <c r="P564" s="163"/>
      <c r="Q564" s="163"/>
      <c r="R564" s="163"/>
      <c r="S564" s="163"/>
      <c r="T564" s="164"/>
      <c r="AT564" s="165" t="s">
        <v>164</v>
      </c>
      <c r="AU564" s="165" t="s">
        <v>149</v>
      </c>
      <c r="AV564" s="13" t="s">
        <v>79</v>
      </c>
      <c r="AW564" s="13" t="s">
        <v>33</v>
      </c>
      <c r="AX564" s="13" t="s">
        <v>71</v>
      </c>
      <c r="AY564" s="165" t="s">
        <v>135</v>
      </c>
    </row>
    <row r="565" spans="2:51" s="14" customFormat="1" ht="11.25">
      <c r="B565" s="176"/>
      <c r="D565" s="158" t="s">
        <v>164</v>
      </c>
      <c r="E565" s="177" t="s">
        <v>3</v>
      </c>
      <c r="F565" s="178" t="s">
        <v>315</v>
      </c>
      <c r="H565" s="177" t="s">
        <v>3</v>
      </c>
      <c r="I565" s="179"/>
      <c r="L565" s="176"/>
      <c r="M565" s="180"/>
      <c r="N565" s="181"/>
      <c r="O565" s="181"/>
      <c r="P565" s="181"/>
      <c r="Q565" s="181"/>
      <c r="R565" s="181"/>
      <c r="S565" s="181"/>
      <c r="T565" s="182"/>
      <c r="AT565" s="177" t="s">
        <v>164</v>
      </c>
      <c r="AU565" s="177" t="s">
        <v>149</v>
      </c>
      <c r="AV565" s="14" t="s">
        <v>15</v>
      </c>
      <c r="AW565" s="14" t="s">
        <v>33</v>
      </c>
      <c r="AX565" s="14" t="s">
        <v>71</v>
      </c>
      <c r="AY565" s="177" t="s">
        <v>135</v>
      </c>
    </row>
    <row r="566" spans="2:51" s="13" customFormat="1" ht="11.25">
      <c r="B566" s="157"/>
      <c r="D566" s="158" t="s">
        <v>164</v>
      </c>
      <c r="E566" s="165" t="s">
        <v>3</v>
      </c>
      <c r="F566" s="159" t="s">
        <v>754</v>
      </c>
      <c r="H566" s="160">
        <v>2.5</v>
      </c>
      <c r="I566" s="161"/>
      <c r="L566" s="157"/>
      <c r="M566" s="162"/>
      <c r="N566" s="163"/>
      <c r="O566" s="163"/>
      <c r="P566" s="163"/>
      <c r="Q566" s="163"/>
      <c r="R566" s="163"/>
      <c r="S566" s="163"/>
      <c r="T566" s="164"/>
      <c r="AT566" s="165" t="s">
        <v>164</v>
      </c>
      <c r="AU566" s="165" t="s">
        <v>149</v>
      </c>
      <c r="AV566" s="13" t="s">
        <v>79</v>
      </c>
      <c r="AW566" s="13" t="s">
        <v>33</v>
      </c>
      <c r="AX566" s="13" t="s">
        <v>71</v>
      </c>
      <c r="AY566" s="165" t="s">
        <v>135</v>
      </c>
    </row>
    <row r="567" spans="2:51" s="14" customFormat="1" ht="11.25">
      <c r="B567" s="176"/>
      <c r="D567" s="158" t="s">
        <v>164</v>
      </c>
      <c r="E567" s="177" t="s">
        <v>3</v>
      </c>
      <c r="F567" s="178" t="s">
        <v>317</v>
      </c>
      <c r="H567" s="177" t="s">
        <v>3</v>
      </c>
      <c r="I567" s="179"/>
      <c r="L567" s="176"/>
      <c r="M567" s="180"/>
      <c r="N567" s="181"/>
      <c r="O567" s="181"/>
      <c r="P567" s="181"/>
      <c r="Q567" s="181"/>
      <c r="R567" s="181"/>
      <c r="S567" s="181"/>
      <c r="T567" s="182"/>
      <c r="AT567" s="177" t="s">
        <v>164</v>
      </c>
      <c r="AU567" s="177" t="s">
        <v>149</v>
      </c>
      <c r="AV567" s="14" t="s">
        <v>15</v>
      </c>
      <c r="AW567" s="14" t="s">
        <v>33</v>
      </c>
      <c r="AX567" s="14" t="s">
        <v>71</v>
      </c>
      <c r="AY567" s="177" t="s">
        <v>135</v>
      </c>
    </row>
    <row r="568" spans="2:51" s="13" customFormat="1" ht="11.25">
      <c r="B568" s="157"/>
      <c r="D568" s="158" t="s">
        <v>164</v>
      </c>
      <c r="E568" s="165" t="s">
        <v>3</v>
      </c>
      <c r="F568" s="159" t="s">
        <v>755</v>
      </c>
      <c r="H568" s="160">
        <v>9.068</v>
      </c>
      <c r="I568" s="161"/>
      <c r="L568" s="157"/>
      <c r="M568" s="162"/>
      <c r="N568" s="163"/>
      <c r="O568" s="163"/>
      <c r="P568" s="163"/>
      <c r="Q568" s="163"/>
      <c r="R568" s="163"/>
      <c r="S568" s="163"/>
      <c r="T568" s="164"/>
      <c r="AT568" s="165" t="s">
        <v>164</v>
      </c>
      <c r="AU568" s="165" t="s">
        <v>149</v>
      </c>
      <c r="AV568" s="13" t="s">
        <v>79</v>
      </c>
      <c r="AW568" s="13" t="s">
        <v>33</v>
      </c>
      <c r="AX568" s="13" t="s">
        <v>71</v>
      </c>
      <c r="AY568" s="165" t="s">
        <v>135</v>
      </c>
    </row>
    <row r="569" spans="2:51" s="14" customFormat="1" ht="11.25">
      <c r="B569" s="176"/>
      <c r="D569" s="158" t="s">
        <v>164</v>
      </c>
      <c r="E569" s="177" t="s">
        <v>3</v>
      </c>
      <c r="F569" s="178" t="s">
        <v>319</v>
      </c>
      <c r="H569" s="177" t="s">
        <v>3</v>
      </c>
      <c r="I569" s="179"/>
      <c r="L569" s="176"/>
      <c r="M569" s="180"/>
      <c r="N569" s="181"/>
      <c r="O569" s="181"/>
      <c r="P569" s="181"/>
      <c r="Q569" s="181"/>
      <c r="R569" s="181"/>
      <c r="S569" s="181"/>
      <c r="T569" s="182"/>
      <c r="AT569" s="177" t="s">
        <v>164</v>
      </c>
      <c r="AU569" s="177" t="s">
        <v>149</v>
      </c>
      <c r="AV569" s="14" t="s">
        <v>15</v>
      </c>
      <c r="AW569" s="14" t="s">
        <v>33</v>
      </c>
      <c r="AX569" s="14" t="s">
        <v>71</v>
      </c>
      <c r="AY569" s="177" t="s">
        <v>135</v>
      </c>
    </row>
    <row r="570" spans="2:51" s="13" customFormat="1" ht="11.25">
      <c r="B570" s="157"/>
      <c r="D570" s="158" t="s">
        <v>164</v>
      </c>
      <c r="E570" s="165" t="s">
        <v>3</v>
      </c>
      <c r="F570" s="159" t="s">
        <v>756</v>
      </c>
      <c r="H570" s="160">
        <v>3.002</v>
      </c>
      <c r="I570" s="161"/>
      <c r="L570" s="157"/>
      <c r="M570" s="162"/>
      <c r="N570" s="163"/>
      <c r="O570" s="163"/>
      <c r="P570" s="163"/>
      <c r="Q570" s="163"/>
      <c r="R570" s="163"/>
      <c r="S570" s="163"/>
      <c r="T570" s="164"/>
      <c r="AT570" s="165" t="s">
        <v>164</v>
      </c>
      <c r="AU570" s="165" t="s">
        <v>149</v>
      </c>
      <c r="AV570" s="13" t="s">
        <v>79</v>
      </c>
      <c r="AW570" s="13" t="s">
        <v>33</v>
      </c>
      <c r="AX570" s="13" t="s">
        <v>71</v>
      </c>
      <c r="AY570" s="165" t="s">
        <v>135</v>
      </c>
    </row>
    <row r="571" spans="2:51" s="14" customFormat="1" ht="11.25">
      <c r="B571" s="176"/>
      <c r="D571" s="158" t="s">
        <v>164</v>
      </c>
      <c r="E571" s="177" t="s">
        <v>3</v>
      </c>
      <c r="F571" s="178" t="s">
        <v>321</v>
      </c>
      <c r="H571" s="177" t="s">
        <v>3</v>
      </c>
      <c r="I571" s="179"/>
      <c r="L571" s="176"/>
      <c r="M571" s="180"/>
      <c r="N571" s="181"/>
      <c r="O571" s="181"/>
      <c r="P571" s="181"/>
      <c r="Q571" s="181"/>
      <c r="R571" s="181"/>
      <c r="S571" s="181"/>
      <c r="T571" s="182"/>
      <c r="AT571" s="177" t="s">
        <v>164</v>
      </c>
      <c r="AU571" s="177" t="s">
        <v>149</v>
      </c>
      <c r="AV571" s="14" t="s">
        <v>15</v>
      </c>
      <c r="AW571" s="14" t="s">
        <v>33</v>
      </c>
      <c r="AX571" s="14" t="s">
        <v>71</v>
      </c>
      <c r="AY571" s="177" t="s">
        <v>135</v>
      </c>
    </row>
    <row r="572" spans="2:51" s="13" customFormat="1" ht="11.25">
      <c r="B572" s="157"/>
      <c r="D572" s="158" t="s">
        <v>164</v>
      </c>
      <c r="E572" s="165" t="s">
        <v>3</v>
      </c>
      <c r="F572" s="159" t="s">
        <v>757</v>
      </c>
      <c r="H572" s="160">
        <v>6.666</v>
      </c>
      <c r="I572" s="161"/>
      <c r="L572" s="157"/>
      <c r="M572" s="162"/>
      <c r="N572" s="163"/>
      <c r="O572" s="163"/>
      <c r="P572" s="163"/>
      <c r="Q572" s="163"/>
      <c r="R572" s="163"/>
      <c r="S572" s="163"/>
      <c r="T572" s="164"/>
      <c r="AT572" s="165" t="s">
        <v>164</v>
      </c>
      <c r="AU572" s="165" t="s">
        <v>149</v>
      </c>
      <c r="AV572" s="13" t="s">
        <v>79</v>
      </c>
      <c r="AW572" s="13" t="s">
        <v>33</v>
      </c>
      <c r="AX572" s="13" t="s">
        <v>71</v>
      </c>
      <c r="AY572" s="165" t="s">
        <v>135</v>
      </c>
    </row>
    <row r="573" spans="2:51" s="15" customFormat="1" ht="11.25">
      <c r="B573" s="183"/>
      <c r="D573" s="158" t="s">
        <v>164</v>
      </c>
      <c r="E573" s="184" t="s">
        <v>3</v>
      </c>
      <c r="F573" s="185" t="s">
        <v>215</v>
      </c>
      <c r="H573" s="186">
        <v>44.22</v>
      </c>
      <c r="I573" s="187"/>
      <c r="L573" s="183"/>
      <c r="M573" s="188"/>
      <c r="N573" s="189"/>
      <c r="O573" s="189"/>
      <c r="P573" s="189"/>
      <c r="Q573" s="189"/>
      <c r="R573" s="189"/>
      <c r="S573" s="189"/>
      <c r="T573" s="190"/>
      <c r="AT573" s="184" t="s">
        <v>164</v>
      </c>
      <c r="AU573" s="184" t="s">
        <v>149</v>
      </c>
      <c r="AV573" s="15" t="s">
        <v>82</v>
      </c>
      <c r="AW573" s="15" t="s">
        <v>33</v>
      </c>
      <c r="AX573" s="15" t="s">
        <v>15</v>
      </c>
      <c r="AY573" s="184" t="s">
        <v>135</v>
      </c>
    </row>
    <row r="574" spans="1:65" s="2" customFormat="1" ht="33" customHeight="1">
      <c r="A574" s="33"/>
      <c r="B574" s="138"/>
      <c r="C574" s="139" t="s">
        <v>758</v>
      </c>
      <c r="D574" s="139" t="s">
        <v>137</v>
      </c>
      <c r="E574" s="140" t="s">
        <v>759</v>
      </c>
      <c r="F574" s="141" t="s">
        <v>760</v>
      </c>
      <c r="G574" s="142" t="s">
        <v>140</v>
      </c>
      <c r="H574" s="143">
        <v>3.888</v>
      </c>
      <c r="I574" s="144"/>
      <c r="J574" s="145">
        <f>ROUND(I574*H574,2)</f>
        <v>0</v>
      </c>
      <c r="K574" s="141" t="s">
        <v>141</v>
      </c>
      <c r="L574" s="34"/>
      <c r="M574" s="146" t="s">
        <v>3</v>
      </c>
      <c r="N574" s="147" t="s">
        <v>42</v>
      </c>
      <c r="O574" s="54"/>
      <c r="P574" s="148">
        <f>O574*H574</f>
        <v>0</v>
      </c>
      <c r="Q574" s="148">
        <v>0</v>
      </c>
      <c r="R574" s="148">
        <f>Q574*H574</f>
        <v>0</v>
      </c>
      <c r="S574" s="148">
        <v>0.062</v>
      </c>
      <c r="T574" s="149">
        <f>S574*H574</f>
        <v>0.241056</v>
      </c>
      <c r="U574" s="33"/>
      <c r="V574" s="33"/>
      <c r="W574" s="33"/>
      <c r="X574" s="33"/>
      <c r="Y574" s="33"/>
      <c r="Z574" s="33"/>
      <c r="AA574" s="33"/>
      <c r="AB574" s="33"/>
      <c r="AC574" s="33"/>
      <c r="AD574" s="33"/>
      <c r="AE574" s="33"/>
      <c r="AR574" s="150" t="s">
        <v>82</v>
      </c>
      <c r="AT574" s="150" t="s">
        <v>137</v>
      </c>
      <c r="AU574" s="150" t="s">
        <v>149</v>
      </c>
      <c r="AY574" s="18" t="s">
        <v>135</v>
      </c>
      <c r="BE574" s="151">
        <f>IF(N574="základní",J574,0)</f>
        <v>0</v>
      </c>
      <c r="BF574" s="151">
        <f>IF(N574="snížená",J574,0)</f>
        <v>0</v>
      </c>
      <c r="BG574" s="151">
        <f>IF(N574="zákl. přenesená",J574,0)</f>
        <v>0</v>
      </c>
      <c r="BH574" s="151">
        <f>IF(N574="sníž. přenesená",J574,0)</f>
        <v>0</v>
      </c>
      <c r="BI574" s="151">
        <f>IF(N574="nulová",J574,0)</f>
        <v>0</v>
      </c>
      <c r="BJ574" s="18" t="s">
        <v>15</v>
      </c>
      <c r="BK574" s="151">
        <f>ROUND(I574*H574,2)</f>
        <v>0</v>
      </c>
      <c r="BL574" s="18" t="s">
        <v>82</v>
      </c>
      <c r="BM574" s="150" t="s">
        <v>761</v>
      </c>
    </row>
    <row r="575" spans="1:47" s="2" customFormat="1" ht="11.25">
      <c r="A575" s="33"/>
      <c r="B575" s="34"/>
      <c r="C575" s="33"/>
      <c r="D575" s="152" t="s">
        <v>143</v>
      </c>
      <c r="E575" s="33"/>
      <c r="F575" s="153" t="s">
        <v>762</v>
      </c>
      <c r="G575" s="33"/>
      <c r="H575" s="33"/>
      <c r="I575" s="154"/>
      <c r="J575" s="33"/>
      <c r="K575" s="33"/>
      <c r="L575" s="34"/>
      <c r="M575" s="155"/>
      <c r="N575" s="156"/>
      <c r="O575" s="54"/>
      <c r="P575" s="54"/>
      <c r="Q575" s="54"/>
      <c r="R575" s="54"/>
      <c r="S575" s="54"/>
      <c r="T575" s="55"/>
      <c r="U575" s="33"/>
      <c r="V575" s="33"/>
      <c r="W575" s="33"/>
      <c r="X575" s="33"/>
      <c r="Y575" s="33"/>
      <c r="Z575" s="33"/>
      <c r="AA575" s="33"/>
      <c r="AB575" s="33"/>
      <c r="AC575" s="33"/>
      <c r="AD575" s="33"/>
      <c r="AE575" s="33"/>
      <c r="AT575" s="18" t="s">
        <v>143</v>
      </c>
      <c r="AU575" s="18" t="s">
        <v>149</v>
      </c>
    </row>
    <row r="576" spans="2:51" s="14" customFormat="1" ht="11.25">
      <c r="B576" s="176"/>
      <c r="D576" s="158" t="s">
        <v>164</v>
      </c>
      <c r="E576" s="177" t="s">
        <v>3</v>
      </c>
      <c r="F576" s="178" t="s">
        <v>763</v>
      </c>
      <c r="H576" s="177" t="s">
        <v>3</v>
      </c>
      <c r="I576" s="179"/>
      <c r="L576" s="176"/>
      <c r="M576" s="180"/>
      <c r="N576" s="181"/>
      <c r="O576" s="181"/>
      <c r="P576" s="181"/>
      <c r="Q576" s="181"/>
      <c r="R576" s="181"/>
      <c r="S576" s="181"/>
      <c r="T576" s="182"/>
      <c r="AT576" s="177" t="s">
        <v>164</v>
      </c>
      <c r="AU576" s="177" t="s">
        <v>149</v>
      </c>
      <c r="AV576" s="14" t="s">
        <v>15</v>
      </c>
      <c r="AW576" s="14" t="s">
        <v>33</v>
      </c>
      <c r="AX576" s="14" t="s">
        <v>71</v>
      </c>
      <c r="AY576" s="177" t="s">
        <v>135</v>
      </c>
    </row>
    <row r="577" spans="2:51" s="13" customFormat="1" ht="11.25">
      <c r="B577" s="157"/>
      <c r="D577" s="158" t="s">
        <v>164</v>
      </c>
      <c r="E577" s="165" t="s">
        <v>3</v>
      </c>
      <c r="F577" s="159" t="s">
        <v>764</v>
      </c>
      <c r="H577" s="160">
        <v>3.888</v>
      </c>
      <c r="I577" s="161"/>
      <c r="L577" s="157"/>
      <c r="M577" s="162"/>
      <c r="N577" s="163"/>
      <c r="O577" s="163"/>
      <c r="P577" s="163"/>
      <c r="Q577" s="163"/>
      <c r="R577" s="163"/>
      <c r="S577" s="163"/>
      <c r="T577" s="164"/>
      <c r="AT577" s="165" t="s">
        <v>164</v>
      </c>
      <c r="AU577" s="165" t="s">
        <v>149</v>
      </c>
      <c r="AV577" s="13" t="s">
        <v>79</v>
      </c>
      <c r="AW577" s="13" t="s">
        <v>33</v>
      </c>
      <c r="AX577" s="13" t="s">
        <v>15</v>
      </c>
      <c r="AY577" s="165" t="s">
        <v>135</v>
      </c>
    </row>
    <row r="578" spans="1:65" s="2" customFormat="1" ht="33" customHeight="1">
      <c r="A578" s="33"/>
      <c r="B578" s="138"/>
      <c r="C578" s="139" t="s">
        <v>765</v>
      </c>
      <c r="D578" s="139" t="s">
        <v>137</v>
      </c>
      <c r="E578" s="140" t="s">
        <v>766</v>
      </c>
      <c r="F578" s="141" t="s">
        <v>767</v>
      </c>
      <c r="G578" s="142" t="s">
        <v>140</v>
      </c>
      <c r="H578" s="143">
        <v>3.878</v>
      </c>
      <c r="I578" s="144"/>
      <c r="J578" s="145">
        <f>ROUND(I578*H578,2)</f>
        <v>0</v>
      </c>
      <c r="K578" s="141" t="s">
        <v>141</v>
      </c>
      <c r="L578" s="34"/>
      <c r="M578" s="146" t="s">
        <v>3</v>
      </c>
      <c r="N578" s="147" t="s">
        <v>42</v>
      </c>
      <c r="O578" s="54"/>
      <c r="P578" s="148">
        <f>O578*H578</f>
        <v>0</v>
      </c>
      <c r="Q578" s="148">
        <v>0</v>
      </c>
      <c r="R578" s="148">
        <f>Q578*H578</f>
        <v>0</v>
      </c>
      <c r="S578" s="148">
        <v>0.073</v>
      </c>
      <c r="T578" s="149">
        <f>S578*H578</f>
        <v>0.283094</v>
      </c>
      <c r="U578" s="33"/>
      <c r="V578" s="33"/>
      <c r="W578" s="33"/>
      <c r="X578" s="33"/>
      <c r="Y578" s="33"/>
      <c r="Z578" s="33"/>
      <c r="AA578" s="33"/>
      <c r="AB578" s="33"/>
      <c r="AC578" s="33"/>
      <c r="AD578" s="33"/>
      <c r="AE578" s="33"/>
      <c r="AR578" s="150" t="s">
        <v>82</v>
      </c>
      <c r="AT578" s="150" t="s">
        <v>137</v>
      </c>
      <c r="AU578" s="150" t="s">
        <v>149</v>
      </c>
      <c r="AY578" s="18" t="s">
        <v>135</v>
      </c>
      <c r="BE578" s="151">
        <f>IF(N578="základní",J578,0)</f>
        <v>0</v>
      </c>
      <c r="BF578" s="151">
        <f>IF(N578="snížená",J578,0)</f>
        <v>0</v>
      </c>
      <c r="BG578" s="151">
        <f>IF(N578="zákl. přenesená",J578,0)</f>
        <v>0</v>
      </c>
      <c r="BH578" s="151">
        <f>IF(N578="sníž. přenesená",J578,0)</f>
        <v>0</v>
      </c>
      <c r="BI578" s="151">
        <f>IF(N578="nulová",J578,0)</f>
        <v>0</v>
      </c>
      <c r="BJ578" s="18" t="s">
        <v>15</v>
      </c>
      <c r="BK578" s="151">
        <f>ROUND(I578*H578,2)</f>
        <v>0</v>
      </c>
      <c r="BL578" s="18" t="s">
        <v>82</v>
      </c>
      <c r="BM578" s="150" t="s">
        <v>768</v>
      </c>
    </row>
    <row r="579" spans="1:47" s="2" customFormat="1" ht="11.25">
      <c r="A579" s="33"/>
      <c r="B579" s="34"/>
      <c r="C579" s="33"/>
      <c r="D579" s="152" t="s">
        <v>143</v>
      </c>
      <c r="E579" s="33"/>
      <c r="F579" s="153" t="s">
        <v>769</v>
      </c>
      <c r="G579" s="33"/>
      <c r="H579" s="33"/>
      <c r="I579" s="154"/>
      <c r="J579" s="33"/>
      <c r="K579" s="33"/>
      <c r="L579" s="34"/>
      <c r="M579" s="155"/>
      <c r="N579" s="156"/>
      <c r="O579" s="54"/>
      <c r="P579" s="54"/>
      <c r="Q579" s="54"/>
      <c r="R579" s="54"/>
      <c r="S579" s="54"/>
      <c r="T579" s="55"/>
      <c r="U579" s="33"/>
      <c r="V579" s="33"/>
      <c r="W579" s="33"/>
      <c r="X579" s="33"/>
      <c r="Y579" s="33"/>
      <c r="Z579" s="33"/>
      <c r="AA579" s="33"/>
      <c r="AB579" s="33"/>
      <c r="AC579" s="33"/>
      <c r="AD579" s="33"/>
      <c r="AE579" s="33"/>
      <c r="AT579" s="18" t="s">
        <v>143</v>
      </c>
      <c r="AU579" s="18" t="s">
        <v>149</v>
      </c>
    </row>
    <row r="580" spans="2:51" s="14" customFormat="1" ht="11.25">
      <c r="B580" s="176"/>
      <c r="D580" s="158" t="s">
        <v>164</v>
      </c>
      <c r="E580" s="177" t="s">
        <v>3</v>
      </c>
      <c r="F580" s="178" t="s">
        <v>297</v>
      </c>
      <c r="H580" s="177" t="s">
        <v>3</v>
      </c>
      <c r="I580" s="179"/>
      <c r="L580" s="176"/>
      <c r="M580" s="180"/>
      <c r="N580" s="181"/>
      <c r="O580" s="181"/>
      <c r="P580" s="181"/>
      <c r="Q580" s="181"/>
      <c r="R580" s="181"/>
      <c r="S580" s="181"/>
      <c r="T580" s="182"/>
      <c r="AT580" s="177" t="s">
        <v>164</v>
      </c>
      <c r="AU580" s="177" t="s">
        <v>149</v>
      </c>
      <c r="AV580" s="14" t="s">
        <v>15</v>
      </c>
      <c r="AW580" s="14" t="s">
        <v>33</v>
      </c>
      <c r="AX580" s="14" t="s">
        <v>71</v>
      </c>
      <c r="AY580" s="177" t="s">
        <v>135</v>
      </c>
    </row>
    <row r="581" spans="2:51" s="13" customFormat="1" ht="11.25">
      <c r="B581" s="157"/>
      <c r="D581" s="158" t="s">
        <v>164</v>
      </c>
      <c r="E581" s="165" t="s">
        <v>3</v>
      </c>
      <c r="F581" s="159" t="s">
        <v>770</v>
      </c>
      <c r="H581" s="160">
        <v>3.2</v>
      </c>
      <c r="I581" s="161"/>
      <c r="L581" s="157"/>
      <c r="M581" s="162"/>
      <c r="N581" s="163"/>
      <c r="O581" s="163"/>
      <c r="P581" s="163"/>
      <c r="Q581" s="163"/>
      <c r="R581" s="163"/>
      <c r="S581" s="163"/>
      <c r="T581" s="164"/>
      <c r="AT581" s="165" t="s">
        <v>164</v>
      </c>
      <c r="AU581" s="165" t="s">
        <v>149</v>
      </c>
      <c r="AV581" s="13" t="s">
        <v>79</v>
      </c>
      <c r="AW581" s="13" t="s">
        <v>33</v>
      </c>
      <c r="AX581" s="13" t="s">
        <v>71</v>
      </c>
      <c r="AY581" s="165" t="s">
        <v>135</v>
      </c>
    </row>
    <row r="582" spans="2:51" s="14" customFormat="1" ht="11.25">
      <c r="B582" s="176"/>
      <c r="D582" s="158" t="s">
        <v>164</v>
      </c>
      <c r="E582" s="177" t="s">
        <v>3</v>
      </c>
      <c r="F582" s="178" t="s">
        <v>771</v>
      </c>
      <c r="H582" s="177" t="s">
        <v>3</v>
      </c>
      <c r="I582" s="179"/>
      <c r="L582" s="176"/>
      <c r="M582" s="180"/>
      <c r="N582" s="181"/>
      <c r="O582" s="181"/>
      <c r="P582" s="181"/>
      <c r="Q582" s="181"/>
      <c r="R582" s="181"/>
      <c r="S582" s="181"/>
      <c r="T582" s="182"/>
      <c r="AT582" s="177" t="s">
        <v>164</v>
      </c>
      <c r="AU582" s="177" t="s">
        <v>149</v>
      </c>
      <c r="AV582" s="14" t="s">
        <v>15</v>
      </c>
      <c r="AW582" s="14" t="s">
        <v>33</v>
      </c>
      <c r="AX582" s="14" t="s">
        <v>71</v>
      </c>
      <c r="AY582" s="177" t="s">
        <v>135</v>
      </c>
    </row>
    <row r="583" spans="2:51" s="13" customFormat="1" ht="11.25">
      <c r="B583" s="157"/>
      <c r="D583" s="158" t="s">
        <v>164</v>
      </c>
      <c r="E583" s="165" t="s">
        <v>3</v>
      </c>
      <c r="F583" s="159" t="s">
        <v>772</v>
      </c>
      <c r="H583" s="160">
        <v>0.678</v>
      </c>
      <c r="I583" s="161"/>
      <c r="L583" s="157"/>
      <c r="M583" s="162"/>
      <c r="N583" s="163"/>
      <c r="O583" s="163"/>
      <c r="P583" s="163"/>
      <c r="Q583" s="163"/>
      <c r="R583" s="163"/>
      <c r="S583" s="163"/>
      <c r="T583" s="164"/>
      <c r="AT583" s="165" t="s">
        <v>164</v>
      </c>
      <c r="AU583" s="165" t="s">
        <v>149</v>
      </c>
      <c r="AV583" s="13" t="s">
        <v>79</v>
      </c>
      <c r="AW583" s="13" t="s">
        <v>33</v>
      </c>
      <c r="AX583" s="13" t="s">
        <v>71</v>
      </c>
      <c r="AY583" s="165" t="s">
        <v>135</v>
      </c>
    </row>
    <row r="584" spans="2:51" s="15" customFormat="1" ht="11.25">
      <c r="B584" s="183"/>
      <c r="D584" s="158" t="s">
        <v>164</v>
      </c>
      <c r="E584" s="184" t="s">
        <v>3</v>
      </c>
      <c r="F584" s="185" t="s">
        <v>215</v>
      </c>
      <c r="H584" s="186">
        <v>3.878</v>
      </c>
      <c r="I584" s="187"/>
      <c r="L584" s="183"/>
      <c r="M584" s="188"/>
      <c r="N584" s="189"/>
      <c r="O584" s="189"/>
      <c r="P584" s="189"/>
      <c r="Q584" s="189"/>
      <c r="R584" s="189"/>
      <c r="S584" s="189"/>
      <c r="T584" s="190"/>
      <c r="AT584" s="184" t="s">
        <v>164</v>
      </c>
      <c r="AU584" s="184" t="s">
        <v>149</v>
      </c>
      <c r="AV584" s="15" t="s">
        <v>82</v>
      </c>
      <c r="AW584" s="15" t="s">
        <v>33</v>
      </c>
      <c r="AX584" s="15" t="s">
        <v>15</v>
      </c>
      <c r="AY584" s="184" t="s">
        <v>135</v>
      </c>
    </row>
    <row r="585" spans="1:65" s="2" customFormat="1" ht="33" customHeight="1">
      <c r="A585" s="33"/>
      <c r="B585" s="138"/>
      <c r="C585" s="139" t="s">
        <v>773</v>
      </c>
      <c r="D585" s="139" t="s">
        <v>137</v>
      </c>
      <c r="E585" s="140" t="s">
        <v>774</v>
      </c>
      <c r="F585" s="141" t="s">
        <v>775</v>
      </c>
      <c r="G585" s="142" t="s">
        <v>140</v>
      </c>
      <c r="H585" s="143">
        <v>1283.625</v>
      </c>
      <c r="I585" s="144"/>
      <c r="J585" s="145">
        <f>ROUND(I585*H585,2)</f>
        <v>0</v>
      </c>
      <c r="K585" s="141" t="s">
        <v>141</v>
      </c>
      <c r="L585" s="34"/>
      <c r="M585" s="146" t="s">
        <v>3</v>
      </c>
      <c r="N585" s="147" t="s">
        <v>42</v>
      </c>
      <c r="O585" s="54"/>
      <c r="P585" s="148">
        <f>O585*H585</f>
        <v>0</v>
      </c>
      <c r="Q585" s="148">
        <v>0</v>
      </c>
      <c r="R585" s="148">
        <f>Q585*H585</f>
        <v>0</v>
      </c>
      <c r="S585" s="148">
        <v>0.059</v>
      </c>
      <c r="T585" s="149">
        <f>S585*H585</f>
        <v>75.733875</v>
      </c>
      <c r="U585" s="33"/>
      <c r="V585" s="33"/>
      <c r="W585" s="33"/>
      <c r="X585" s="33"/>
      <c r="Y585" s="33"/>
      <c r="Z585" s="33"/>
      <c r="AA585" s="33"/>
      <c r="AB585" s="33"/>
      <c r="AC585" s="33"/>
      <c r="AD585" s="33"/>
      <c r="AE585" s="33"/>
      <c r="AR585" s="150" t="s">
        <v>82</v>
      </c>
      <c r="AT585" s="150" t="s">
        <v>137</v>
      </c>
      <c r="AU585" s="150" t="s">
        <v>149</v>
      </c>
      <c r="AY585" s="18" t="s">
        <v>135</v>
      </c>
      <c r="BE585" s="151">
        <f>IF(N585="základní",J585,0)</f>
        <v>0</v>
      </c>
      <c r="BF585" s="151">
        <f>IF(N585="snížená",J585,0)</f>
        <v>0</v>
      </c>
      <c r="BG585" s="151">
        <f>IF(N585="zákl. přenesená",J585,0)</f>
        <v>0</v>
      </c>
      <c r="BH585" s="151">
        <f>IF(N585="sníž. přenesená",J585,0)</f>
        <v>0</v>
      </c>
      <c r="BI585" s="151">
        <f>IF(N585="nulová",J585,0)</f>
        <v>0</v>
      </c>
      <c r="BJ585" s="18" t="s">
        <v>15</v>
      </c>
      <c r="BK585" s="151">
        <f>ROUND(I585*H585,2)</f>
        <v>0</v>
      </c>
      <c r="BL585" s="18" t="s">
        <v>82</v>
      </c>
      <c r="BM585" s="150" t="s">
        <v>776</v>
      </c>
    </row>
    <row r="586" spans="1:47" s="2" customFormat="1" ht="11.25">
      <c r="A586" s="33"/>
      <c r="B586" s="34"/>
      <c r="C586" s="33"/>
      <c r="D586" s="152" t="s">
        <v>143</v>
      </c>
      <c r="E586" s="33"/>
      <c r="F586" s="153" t="s">
        <v>777</v>
      </c>
      <c r="G586" s="33"/>
      <c r="H586" s="33"/>
      <c r="I586" s="154"/>
      <c r="J586" s="33"/>
      <c r="K586" s="33"/>
      <c r="L586" s="34"/>
      <c r="M586" s="155"/>
      <c r="N586" s="156"/>
      <c r="O586" s="54"/>
      <c r="P586" s="54"/>
      <c r="Q586" s="54"/>
      <c r="R586" s="54"/>
      <c r="S586" s="54"/>
      <c r="T586" s="55"/>
      <c r="U586" s="33"/>
      <c r="V586" s="33"/>
      <c r="W586" s="33"/>
      <c r="X586" s="33"/>
      <c r="Y586" s="33"/>
      <c r="Z586" s="33"/>
      <c r="AA586" s="33"/>
      <c r="AB586" s="33"/>
      <c r="AC586" s="33"/>
      <c r="AD586" s="33"/>
      <c r="AE586" s="33"/>
      <c r="AT586" s="18" t="s">
        <v>143</v>
      </c>
      <c r="AU586" s="18" t="s">
        <v>149</v>
      </c>
    </row>
    <row r="587" spans="2:51" s="14" customFormat="1" ht="11.25">
      <c r="B587" s="176"/>
      <c r="D587" s="158" t="s">
        <v>164</v>
      </c>
      <c r="E587" s="177" t="s">
        <v>3</v>
      </c>
      <c r="F587" s="178" t="s">
        <v>283</v>
      </c>
      <c r="H587" s="177" t="s">
        <v>3</v>
      </c>
      <c r="I587" s="179"/>
      <c r="L587" s="176"/>
      <c r="M587" s="180"/>
      <c r="N587" s="181"/>
      <c r="O587" s="181"/>
      <c r="P587" s="181"/>
      <c r="Q587" s="181"/>
      <c r="R587" s="181"/>
      <c r="S587" s="181"/>
      <c r="T587" s="182"/>
      <c r="AT587" s="177" t="s">
        <v>164</v>
      </c>
      <c r="AU587" s="177" t="s">
        <v>149</v>
      </c>
      <c r="AV587" s="14" t="s">
        <v>15</v>
      </c>
      <c r="AW587" s="14" t="s">
        <v>33</v>
      </c>
      <c r="AX587" s="14" t="s">
        <v>71</v>
      </c>
      <c r="AY587" s="177" t="s">
        <v>135</v>
      </c>
    </row>
    <row r="588" spans="2:51" s="13" customFormat="1" ht="11.25">
      <c r="B588" s="157"/>
      <c r="D588" s="158" t="s">
        <v>164</v>
      </c>
      <c r="E588" s="165" t="s">
        <v>3</v>
      </c>
      <c r="F588" s="159" t="s">
        <v>778</v>
      </c>
      <c r="H588" s="160">
        <v>523.8</v>
      </c>
      <c r="I588" s="161"/>
      <c r="L588" s="157"/>
      <c r="M588" s="162"/>
      <c r="N588" s="163"/>
      <c r="O588" s="163"/>
      <c r="P588" s="163"/>
      <c r="Q588" s="163"/>
      <c r="R588" s="163"/>
      <c r="S588" s="163"/>
      <c r="T588" s="164"/>
      <c r="AT588" s="165" t="s">
        <v>164</v>
      </c>
      <c r="AU588" s="165" t="s">
        <v>149</v>
      </c>
      <c r="AV588" s="13" t="s">
        <v>79</v>
      </c>
      <c r="AW588" s="13" t="s">
        <v>33</v>
      </c>
      <c r="AX588" s="13" t="s">
        <v>71</v>
      </c>
      <c r="AY588" s="165" t="s">
        <v>135</v>
      </c>
    </row>
    <row r="589" spans="2:51" s="14" customFormat="1" ht="11.25">
      <c r="B589" s="176"/>
      <c r="D589" s="158" t="s">
        <v>164</v>
      </c>
      <c r="E589" s="177" t="s">
        <v>3</v>
      </c>
      <c r="F589" s="178" t="s">
        <v>285</v>
      </c>
      <c r="H589" s="177" t="s">
        <v>3</v>
      </c>
      <c r="I589" s="179"/>
      <c r="L589" s="176"/>
      <c r="M589" s="180"/>
      <c r="N589" s="181"/>
      <c r="O589" s="181"/>
      <c r="P589" s="181"/>
      <c r="Q589" s="181"/>
      <c r="R589" s="181"/>
      <c r="S589" s="181"/>
      <c r="T589" s="182"/>
      <c r="AT589" s="177" t="s">
        <v>164</v>
      </c>
      <c r="AU589" s="177" t="s">
        <v>149</v>
      </c>
      <c r="AV589" s="14" t="s">
        <v>15</v>
      </c>
      <c r="AW589" s="14" t="s">
        <v>33</v>
      </c>
      <c r="AX589" s="14" t="s">
        <v>71</v>
      </c>
      <c r="AY589" s="177" t="s">
        <v>135</v>
      </c>
    </row>
    <row r="590" spans="2:51" s="13" customFormat="1" ht="11.25">
      <c r="B590" s="157"/>
      <c r="D590" s="158" t="s">
        <v>164</v>
      </c>
      <c r="E590" s="165" t="s">
        <v>3</v>
      </c>
      <c r="F590" s="159" t="s">
        <v>779</v>
      </c>
      <c r="H590" s="160">
        <v>321.84</v>
      </c>
      <c r="I590" s="161"/>
      <c r="L590" s="157"/>
      <c r="M590" s="162"/>
      <c r="N590" s="163"/>
      <c r="O590" s="163"/>
      <c r="P590" s="163"/>
      <c r="Q590" s="163"/>
      <c r="R590" s="163"/>
      <c r="S590" s="163"/>
      <c r="T590" s="164"/>
      <c r="AT590" s="165" t="s">
        <v>164</v>
      </c>
      <c r="AU590" s="165" t="s">
        <v>149</v>
      </c>
      <c r="AV590" s="13" t="s">
        <v>79</v>
      </c>
      <c r="AW590" s="13" t="s">
        <v>33</v>
      </c>
      <c r="AX590" s="13" t="s">
        <v>71</v>
      </c>
      <c r="AY590" s="165" t="s">
        <v>135</v>
      </c>
    </row>
    <row r="591" spans="2:51" s="14" customFormat="1" ht="11.25">
      <c r="B591" s="176"/>
      <c r="D591" s="158" t="s">
        <v>164</v>
      </c>
      <c r="E591" s="177" t="s">
        <v>3</v>
      </c>
      <c r="F591" s="178" t="s">
        <v>291</v>
      </c>
      <c r="H591" s="177" t="s">
        <v>3</v>
      </c>
      <c r="I591" s="179"/>
      <c r="L591" s="176"/>
      <c r="M591" s="180"/>
      <c r="N591" s="181"/>
      <c r="O591" s="181"/>
      <c r="P591" s="181"/>
      <c r="Q591" s="181"/>
      <c r="R591" s="181"/>
      <c r="S591" s="181"/>
      <c r="T591" s="182"/>
      <c r="AT591" s="177" t="s">
        <v>164</v>
      </c>
      <c r="AU591" s="177" t="s">
        <v>149</v>
      </c>
      <c r="AV591" s="14" t="s">
        <v>15</v>
      </c>
      <c r="AW591" s="14" t="s">
        <v>33</v>
      </c>
      <c r="AX591" s="14" t="s">
        <v>71</v>
      </c>
      <c r="AY591" s="177" t="s">
        <v>135</v>
      </c>
    </row>
    <row r="592" spans="2:51" s="13" customFormat="1" ht="11.25">
      <c r="B592" s="157"/>
      <c r="D592" s="158" t="s">
        <v>164</v>
      </c>
      <c r="E592" s="165" t="s">
        <v>3</v>
      </c>
      <c r="F592" s="159" t="s">
        <v>780</v>
      </c>
      <c r="H592" s="160">
        <v>162</v>
      </c>
      <c r="I592" s="161"/>
      <c r="L592" s="157"/>
      <c r="M592" s="162"/>
      <c r="N592" s="163"/>
      <c r="O592" s="163"/>
      <c r="P592" s="163"/>
      <c r="Q592" s="163"/>
      <c r="R592" s="163"/>
      <c r="S592" s="163"/>
      <c r="T592" s="164"/>
      <c r="AT592" s="165" t="s">
        <v>164</v>
      </c>
      <c r="AU592" s="165" t="s">
        <v>149</v>
      </c>
      <c r="AV592" s="13" t="s">
        <v>79</v>
      </c>
      <c r="AW592" s="13" t="s">
        <v>33</v>
      </c>
      <c r="AX592" s="13" t="s">
        <v>71</v>
      </c>
      <c r="AY592" s="165" t="s">
        <v>135</v>
      </c>
    </row>
    <row r="593" spans="2:51" s="14" customFormat="1" ht="11.25">
      <c r="B593" s="176"/>
      <c r="D593" s="158" t="s">
        <v>164</v>
      </c>
      <c r="E593" s="177" t="s">
        <v>3</v>
      </c>
      <c r="F593" s="178" t="s">
        <v>293</v>
      </c>
      <c r="H593" s="177" t="s">
        <v>3</v>
      </c>
      <c r="I593" s="179"/>
      <c r="L593" s="176"/>
      <c r="M593" s="180"/>
      <c r="N593" s="181"/>
      <c r="O593" s="181"/>
      <c r="P593" s="181"/>
      <c r="Q593" s="181"/>
      <c r="R593" s="181"/>
      <c r="S593" s="181"/>
      <c r="T593" s="182"/>
      <c r="AT593" s="177" t="s">
        <v>164</v>
      </c>
      <c r="AU593" s="177" t="s">
        <v>149</v>
      </c>
      <c r="AV593" s="14" t="s">
        <v>15</v>
      </c>
      <c r="AW593" s="14" t="s">
        <v>33</v>
      </c>
      <c r="AX593" s="14" t="s">
        <v>71</v>
      </c>
      <c r="AY593" s="177" t="s">
        <v>135</v>
      </c>
    </row>
    <row r="594" spans="2:51" s="13" customFormat="1" ht="11.25">
      <c r="B594" s="157"/>
      <c r="D594" s="158" t="s">
        <v>164</v>
      </c>
      <c r="E594" s="165" t="s">
        <v>3</v>
      </c>
      <c r="F594" s="159" t="s">
        <v>781</v>
      </c>
      <c r="H594" s="160">
        <v>116.1</v>
      </c>
      <c r="I594" s="161"/>
      <c r="L594" s="157"/>
      <c r="M594" s="162"/>
      <c r="N594" s="163"/>
      <c r="O594" s="163"/>
      <c r="P594" s="163"/>
      <c r="Q594" s="163"/>
      <c r="R594" s="163"/>
      <c r="S594" s="163"/>
      <c r="T594" s="164"/>
      <c r="AT594" s="165" t="s">
        <v>164</v>
      </c>
      <c r="AU594" s="165" t="s">
        <v>149</v>
      </c>
      <c r="AV594" s="13" t="s">
        <v>79</v>
      </c>
      <c r="AW594" s="13" t="s">
        <v>33</v>
      </c>
      <c r="AX594" s="13" t="s">
        <v>71</v>
      </c>
      <c r="AY594" s="165" t="s">
        <v>135</v>
      </c>
    </row>
    <row r="595" spans="2:51" s="14" customFormat="1" ht="11.25">
      <c r="B595" s="176"/>
      <c r="D595" s="158" t="s">
        <v>164</v>
      </c>
      <c r="E595" s="177" t="s">
        <v>3</v>
      </c>
      <c r="F595" s="178" t="s">
        <v>295</v>
      </c>
      <c r="H595" s="177" t="s">
        <v>3</v>
      </c>
      <c r="I595" s="179"/>
      <c r="L595" s="176"/>
      <c r="M595" s="180"/>
      <c r="N595" s="181"/>
      <c r="O595" s="181"/>
      <c r="P595" s="181"/>
      <c r="Q595" s="181"/>
      <c r="R595" s="181"/>
      <c r="S595" s="181"/>
      <c r="T595" s="182"/>
      <c r="AT595" s="177" t="s">
        <v>164</v>
      </c>
      <c r="AU595" s="177" t="s">
        <v>149</v>
      </c>
      <c r="AV595" s="14" t="s">
        <v>15</v>
      </c>
      <c r="AW595" s="14" t="s">
        <v>33</v>
      </c>
      <c r="AX595" s="14" t="s">
        <v>71</v>
      </c>
      <c r="AY595" s="177" t="s">
        <v>135</v>
      </c>
    </row>
    <row r="596" spans="2:51" s="13" customFormat="1" ht="11.25">
      <c r="B596" s="157"/>
      <c r="D596" s="158" t="s">
        <v>164</v>
      </c>
      <c r="E596" s="165" t="s">
        <v>3</v>
      </c>
      <c r="F596" s="159" t="s">
        <v>782</v>
      </c>
      <c r="H596" s="160">
        <v>54.18</v>
      </c>
      <c r="I596" s="161"/>
      <c r="L596" s="157"/>
      <c r="M596" s="162"/>
      <c r="N596" s="163"/>
      <c r="O596" s="163"/>
      <c r="P596" s="163"/>
      <c r="Q596" s="163"/>
      <c r="R596" s="163"/>
      <c r="S596" s="163"/>
      <c r="T596" s="164"/>
      <c r="AT596" s="165" t="s">
        <v>164</v>
      </c>
      <c r="AU596" s="165" t="s">
        <v>149</v>
      </c>
      <c r="AV596" s="13" t="s">
        <v>79</v>
      </c>
      <c r="AW596" s="13" t="s">
        <v>33</v>
      </c>
      <c r="AX596" s="13" t="s">
        <v>71</v>
      </c>
      <c r="AY596" s="165" t="s">
        <v>135</v>
      </c>
    </row>
    <row r="597" spans="2:51" s="14" customFormat="1" ht="11.25">
      <c r="B597" s="176"/>
      <c r="D597" s="158" t="s">
        <v>164</v>
      </c>
      <c r="E597" s="177" t="s">
        <v>3</v>
      </c>
      <c r="F597" s="178" t="s">
        <v>303</v>
      </c>
      <c r="H597" s="177" t="s">
        <v>3</v>
      </c>
      <c r="I597" s="179"/>
      <c r="L597" s="176"/>
      <c r="M597" s="180"/>
      <c r="N597" s="181"/>
      <c r="O597" s="181"/>
      <c r="P597" s="181"/>
      <c r="Q597" s="181"/>
      <c r="R597" s="181"/>
      <c r="S597" s="181"/>
      <c r="T597" s="182"/>
      <c r="AT597" s="177" t="s">
        <v>164</v>
      </c>
      <c r="AU597" s="177" t="s">
        <v>149</v>
      </c>
      <c r="AV597" s="14" t="s">
        <v>15</v>
      </c>
      <c r="AW597" s="14" t="s">
        <v>33</v>
      </c>
      <c r="AX597" s="14" t="s">
        <v>71</v>
      </c>
      <c r="AY597" s="177" t="s">
        <v>135</v>
      </c>
    </row>
    <row r="598" spans="2:51" s="13" customFormat="1" ht="11.25">
      <c r="B598" s="157"/>
      <c r="D598" s="158" t="s">
        <v>164</v>
      </c>
      <c r="E598" s="165" t="s">
        <v>3</v>
      </c>
      <c r="F598" s="159" t="s">
        <v>783</v>
      </c>
      <c r="H598" s="160">
        <v>86.445</v>
      </c>
      <c r="I598" s="161"/>
      <c r="L598" s="157"/>
      <c r="M598" s="162"/>
      <c r="N598" s="163"/>
      <c r="O598" s="163"/>
      <c r="P598" s="163"/>
      <c r="Q598" s="163"/>
      <c r="R598" s="163"/>
      <c r="S598" s="163"/>
      <c r="T598" s="164"/>
      <c r="AT598" s="165" t="s">
        <v>164</v>
      </c>
      <c r="AU598" s="165" t="s">
        <v>149</v>
      </c>
      <c r="AV598" s="13" t="s">
        <v>79</v>
      </c>
      <c r="AW598" s="13" t="s">
        <v>33</v>
      </c>
      <c r="AX598" s="13" t="s">
        <v>71</v>
      </c>
      <c r="AY598" s="165" t="s">
        <v>135</v>
      </c>
    </row>
    <row r="599" spans="2:51" s="14" customFormat="1" ht="11.25">
      <c r="B599" s="176"/>
      <c r="D599" s="158" t="s">
        <v>164</v>
      </c>
      <c r="E599" s="177" t="s">
        <v>3</v>
      </c>
      <c r="F599" s="178" t="s">
        <v>305</v>
      </c>
      <c r="H599" s="177" t="s">
        <v>3</v>
      </c>
      <c r="I599" s="179"/>
      <c r="L599" s="176"/>
      <c r="M599" s="180"/>
      <c r="N599" s="181"/>
      <c r="O599" s="181"/>
      <c r="P599" s="181"/>
      <c r="Q599" s="181"/>
      <c r="R599" s="181"/>
      <c r="S599" s="181"/>
      <c r="T599" s="182"/>
      <c r="AT599" s="177" t="s">
        <v>164</v>
      </c>
      <c r="AU599" s="177" t="s">
        <v>149</v>
      </c>
      <c r="AV599" s="14" t="s">
        <v>15</v>
      </c>
      <c r="AW599" s="14" t="s">
        <v>33</v>
      </c>
      <c r="AX599" s="14" t="s">
        <v>71</v>
      </c>
      <c r="AY599" s="177" t="s">
        <v>135</v>
      </c>
    </row>
    <row r="600" spans="2:51" s="13" customFormat="1" ht="11.25">
      <c r="B600" s="157"/>
      <c r="D600" s="158" t="s">
        <v>164</v>
      </c>
      <c r="E600" s="165" t="s">
        <v>3</v>
      </c>
      <c r="F600" s="159" t="s">
        <v>784</v>
      </c>
      <c r="H600" s="160">
        <v>17.82</v>
      </c>
      <c r="I600" s="161"/>
      <c r="L600" s="157"/>
      <c r="M600" s="162"/>
      <c r="N600" s="163"/>
      <c r="O600" s="163"/>
      <c r="P600" s="163"/>
      <c r="Q600" s="163"/>
      <c r="R600" s="163"/>
      <c r="S600" s="163"/>
      <c r="T600" s="164"/>
      <c r="AT600" s="165" t="s">
        <v>164</v>
      </c>
      <c r="AU600" s="165" t="s">
        <v>149</v>
      </c>
      <c r="AV600" s="13" t="s">
        <v>79</v>
      </c>
      <c r="AW600" s="13" t="s">
        <v>33</v>
      </c>
      <c r="AX600" s="13" t="s">
        <v>71</v>
      </c>
      <c r="AY600" s="165" t="s">
        <v>135</v>
      </c>
    </row>
    <row r="601" spans="2:51" s="14" customFormat="1" ht="11.25">
      <c r="B601" s="176"/>
      <c r="D601" s="158" t="s">
        <v>164</v>
      </c>
      <c r="E601" s="177" t="s">
        <v>3</v>
      </c>
      <c r="F601" s="178" t="s">
        <v>785</v>
      </c>
      <c r="H601" s="177" t="s">
        <v>3</v>
      </c>
      <c r="I601" s="179"/>
      <c r="L601" s="176"/>
      <c r="M601" s="180"/>
      <c r="N601" s="181"/>
      <c r="O601" s="181"/>
      <c r="P601" s="181"/>
      <c r="Q601" s="181"/>
      <c r="R601" s="181"/>
      <c r="S601" s="181"/>
      <c r="T601" s="182"/>
      <c r="AT601" s="177" t="s">
        <v>164</v>
      </c>
      <c r="AU601" s="177" t="s">
        <v>149</v>
      </c>
      <c r="AV601" s="14" t="s">
        <v>15</v>
      </c>
      <c r="AW601" s="14" t="s">
        <v>33</v>
      </c>
      <c r="AX601" s="14" t="s">
        <v>71</v>
      </c>
      <c r="AY601" s="177" t="s">
        <v>135</v>
      </c>
    </row>
    <row r="602" spans="2:51" s="13" customFormat="1" ht="11.25">
      <c r="B602" s="157"/>
      <c r="D602" s="158" t="s">
        <v>164</v>
      </c>
      <c r="E602" s="165" t="s">
        <v>3</v>
      </c>
      <c r="F602" s="159" t="s">
        <v>786</v>
      </c>
      <c r="H602" s="160">
        <v>1.44</v>
      </c>
      <c r="I602" s="161"/>
      <c r="L602" s="157"/>
      <c r="M602" s="162"/>
      <c r="N602" s="163"/>
      <c r="O602" s="163"/>
      <c r="P602" s="163"/>
      <c r="Q602" s="163"/>
      <c r="R602" s="163"/>
      <c r="S602" s="163"/>
      <c r="T602" s="164"/>
      <c r="AT602" s="165" t="s">
        <v>164</v>
      </c>
      <c r="AU602" s="165" t="s">
        <v>149</v>
      </c>
      <c r="AV602" s="13" t="s">
        <v>79</v>
      </c>
      <c r="AW602" s="13" t="s">
        <v>33</v>
      </c>
      <c r="AX602" s="13" t="s">
        <v>71</v>
      </c>
      <c r="AY602" s="165" t="s">
        <v>135</v>
      </c>
    </row>
    <row r="603" spans="2:51" s="15" customFormat="1" ht="11.25">
      <c r="B603" s="183"/>
      <c r="D603" s="158" t="s">
        <v>164</v>
      </c>
      <c r="E603" s="184" t="s">
        <v>3</v>
      </c>
      <c r="F603" s="185" t="s">
        <v>215</v>
      </c>
      <c r="H603" s="186">
        <v>1283.625</v>
      </c>
      <c r="I603" s="187"/>
      <c r="L603" s="183"/>
      <c r="M603" s="188"/>
      <c r="N603" s="189"/>
      <c r="O603" s="189"/>
      <c r="P603" s="189"/>
      <c r="Q603" s="189"/>
      <c r="R603" s="189"/>
      <c r="S603" s="189"/>
      <c r="T603" s="190"/>
      <c r="AT603" s="184" t="s">
        <v>164</v>
      </c>
      <c r="AU603" s="184" t="s">
        <v>149</v>
      </c>
      <c r="AV603" s="15" t="s">
        <v>82</v>
      </c>
      <c r="AW603" s="15" t="s">
        <v>33</v>
      </c>
      <c r="AX603" s="15" t="s">
        <v>15</v>
      </c>
      <c r="AY603" s="184" t="s">
        <v>135</v>
      </c>
    </row>
    <row r="604" spans="1:65" s="2" customFormat="1" ht="33" customHeight="1">
      <c r="A604" s="33"/>
      <c r="B604" s="138"/>
      <c r="C604" s="139" t="s">
        <v>787</v>
      </c>
      <c r="D604" s="139" t="s">
        <v>137</v>
      </c>
      <c r="E604" s="140" t="s">
        <v>788</v>
      </c>
      <c r="F604" s="141" t="s">
        <v>789</v>
      </c>
      <c r="G604" s="142" t="s">
        <v>140</v>
      </c>
      <c r="H604" s="143">
        <v>1640.67</v>
      </c>
      <c r="I604" s="144"/>
      <c r="J604" s="145">
        <f>ROUND(I604*H604,2)</f>
        <v>0</v>
      </c>
      <c r="K604" s="141" t="s">
        <v>141</v>
      </c>
      <c r="L604" s="34"/>
      <c r="M604" s="146" t="s">
        <v>3</v>
      </c>
      <c r="N604" s="147" t="s">
        <v>42</v>
      </c>
      <c r="O604" s="54"/>
      <c r="P604" s="148">
        <f>O604*H604</f>
        <v>0</v>
      </c>
      <c r="Q604" s="148">
        <v>0</v>
      </c>
      <c r="R604" s="148">
        <f>Q604*H604</f>
        <v>0</v>
      </c>
      <c r="S604" s="148">
        <v>0.051</v>
      </c>
      <c r="T604" s="149">
        <f>S604*H604</f>
        <v>83.67417</v>
      </c>
      <c r="U604" s="33"/>
      <c r="V604" s="33"/>
      <c r="W604" s="33"/>
      <c r="X604" s="33"/>
      <c r="Y604" s="33"/>
      <c r="Z604" s="33"/>
      <c r="AA604" s="33"/>
      <c r="AB604" s="33"/>
      <c r="AC604" s="33"/>
      <c r="AD604" s="33"/>
      <c r="AE604" s="33"/>
      <c r="AR604" s="150" t="s">
        <v>82</v>
      </c>
      <c r="AT604" s="150" t="s">
        <v>137</v>
      </c>
      <c r="AU604" s="150" t="s">
        <v>149</v>
      </c>
      <c r="AY604" s="18" t="s">
        <v>135</v>
      </c>
      <c r="BE604" s="151">
        <f>IF(N604="základní",J604,0)</f>
        <v>0</v>
      </c>
      <c r="BF604" s="151">
        <f>IF(N604="snížená",J604,0)</f>
        <v>0</v>
      </c>
      <c r="BG604" s="151">
        <f>IF(N604="zákl. přenesená",J604,0)</f>
        <v>0</v>
      </c>
      <c r="BH604" s="151">
        <f>IF(N604="sníž. přenesená",J604,0)</f>
        <v>0</v>
      </c>
      <c r="BI604" s="151">
        <f>IF(N604="nulová",J604,0)</f>
        <v>0</v>
      </c>
      <c r="BJ604" s="18" t="s">
        <v>15</v>
      </c>
      <c r="BK604" s="151">
        <f>ROUND(I604*H604,2)</f>
        <v>0</v>
      </c>
      <c r="BL604" s="18" t="s">
        <v>82</v>
      </c>
      <c r="BM604" s="150" t="s">
        <v>790</v>
      </c>
    </row>
    <row r="605" spans="1:47" s="2" customFormat="1" ht="11.25">
      <c r="A605" s="33"/>
      <c r="B605" s="34"/>
      <c r="C605" s="33"/>
      <c r="D605" s="152" t="s">
        <v>143</v>
      </c>
      <c r="E605" s="33"/>
      <c r="F605" s="153" t="s">
        <v>791</v>
      </c>
      <c r="G605" s="33"/>
      <c r="H605" s="33"/>
      <c r="I605" s="154"/>
      <c r="J605" s="33"/>
      <c r="K605" s="33"/>
      <c r="L605" s="34"/>
      <c r="M605" s="155"/>
      <c r="N605" s="156"/>
      <c r="O605" s="54"/>
      <c r="P605" s="54"/>
      <c r="Q605" s="54"/>
      <c r="R605" s="54"/>
      <c r="S605" s="54"/>
      <c r="T605" s="55"/>
      <c r="U605" s="33"/>
      <c r="V605" s="33"/>
      <c r="W605" s="33"/>
      <c r="X605" s="33"/>
      <c r="Y605" s="33"/>
      <c r="Z605" s="33"/>
      <c r="AA605" s="33"/>
      <c r="AB605" s="33"/>
      <c r="AC605" s="33"/>
      <c r="AD605" s="33"/>
      <c r="AE605" s="33"/>
      <c r="AT605" s="18" t="s">
        <v>143</v>
      </c>
      <c r="AU605" s="18" t="s">
        <v>149</v>
      </c>
    </row>
    <row r="606" spans="2:51" s="14" customFormat="1" ht="11.25">
      <c r="B606" s="176"/>
      <c r="D606" s="158" t="s">
        <v>164</v>
      </c>
      <c r="E606" s="177" t="s">
        <v>3</v>
      </c>
      <c r="F606" s="178" t="s">
        <v>287</v>
      </c>
      <c r="H606" s="177" t="s">
        <v>3</v>
      </c>
      <c r="I606" s="179"/>
      <c r="L606" s="176"/>
      <c r="M606" s="180"/>
      <c r="N606" s="181"/>
      <c r="O606" s="181"/>
      <c r="P606" s="181"/>
      <c r="Q606" s="181"/>
      <c r="R606" s="181"/>
      <c r="S606" s="181"/>
      <c r="T606" s="182"/>
      <c r="AT606" s="177" t="s">
        <v>164</v>
      </c>
      <c r="AU606" s="177" t="s">
        <v>149</v>
      </c>
      <c r="AV606" s="14" t="s">
        <v>15</v>
      </c>
      <c r="AW606" s="14" t="s">
        <v>33</v>
      </c>
      <c r="AX606" s="14" t="s">
        <v>71</v>
      </c>
      <c r="AY606" s="177" t="s">
        <v>135</v>
      </c>
    </row>
    <row r="607" spans="2:51" s="13" customFormat="1" ht="11.25">
      <c r="B607" s="157"/>
      <c r="D607" s="158" t="s">
        <v>164</v>
      </c>
      <c r="E607" s="165" t="s">
        <v>3</v>
      </c>
      <c r="F607" s="159" t="s">
        <v>792</v>
      </c>
      <c r="H607" s="160">
        <v>522.72</v>
      </c>
      <c r="I607" s="161"/>
      <c r="L607" s="157"/>
      <c r="M607" s="162"/>
      <c r="N607" s="163"/>
      <c r="O607" s="163"/>
      <c r="P607" s="163"/>
      <c r="Q607" s="163"/>
      <c r="R607" s="163"/>
      <c r="S607" s="163"/>
      <c r="T607" s="164"/>
      <c r="AT607" s="165" t="s">
        <v>164</v>
      </c>
      <c r="AU607" s="165" t="s">
        <v>149</v>
      </c>
      <c r="AV607" s="13" t="s">
        <v>79</v>
      </c>
      <c r="AW607" s="13" t="s">
        <v>33</v>
      </c>
      <c r="AX607" s="13" t="s">
        <v>71</v>
      </c>
      <c r="AY607" s="165" t="s">
        <v>135</v>
      </c>
    </row>
    <row r="608" spans="2:51" s="14" customFormat="1" ht="11.25">
      <c r="B608" s="176"/>
      <c r="D608" s="158" t="s">
        <v>164</v>
      </c>
      <c r="E608" s="177" t="s">
        <v>3</v>
      </c>
      <c r="F608" s="178" t="s">
        <v>289</v>
      </c>
      <c r="H608" s="177" t="s">
        <v>3</v>
      </c>
      <c r="I608" s="179"/>
      <c r="L608" s="176"/>
      <c r="M608" s="180"/>
      <c r="N608" s="181"/>
      <c r="O608" s="181"/>
      <c r="P608" s="181"/>
      <c r="Q608" s="181"/>
      <c r="R608" s="181"/>
      <c r="S608" s="181"/>
      <c r="T608" s="182"/>
      <c r="AT608" s="177" t="s">
        <v>164</v>
      </c>
      <c r="AU608" s="177" t="s">
        <v>149</v>
      </c>
      <c r="AV608" s="14" t="s">
        <v>15</v>
      </c>
      <c r="AW608" s="14" t="s">
        <v>33</v>
      </c>
      <c r="AX608" s="14" t="s">
        <v>71</v>
      </c>
      <c r="AY608" s="177" t="s">
        <v>135</v>
      </c>
    </row>
    <row r="609" spans="2:51" s="13" customFormat="1" ht="11.25">
      <c r="B609" s="157"/>
      <c r="D609" s="158" t="s">
        <v>164</v>
      </c>
      <c r="E609" s="165" t="s">
        <v>3</v>
      </c>
      <c r="F609" s="159" t="s">
        <v>793</v>
      </c>
      <c r="H609" s="160">
        <v>1058.4</v>
      </c>
      <c r="I609" s="161"/>
      <c r="L609" s="157"/>
      <c r="M609" s="162"/>
      <c r="N609" s="163"/>
      <c r="O609" s="163"/>
      <c r="P609" s="163"/>
      <c r="Q609" s="163"/>
      <c r="R609" s="163"/>
      <c r="S609" s="163"/>
      <c r="T609" s="164"/>
      <c r="AT609" s="165" t="s">
        <v>164</v>
      </c>
      <c r="AU609" s="165" t="s">
        <v>149</v>
      </c>
      <c r="AV609" s="13" t="s">
        <v>79</v>
      </c>
      <c r="AW609" s="13" t="s">
        <v>33</v>
      </c>
      <c r="AX609" s="13" t="s">
        <v>71</v>
      </c>
      <c r="AY609" s="165" t="s">
        <v>135</v>
      </c>
    </row>
    <row r="610" spans="2:51" s="14" customFormat="1" ht="11.25">
      <c r="B610" s="176"/>
      <c r="D610" s="158" t="s">
        <v>164</v>
      </c>
      <c r="E610" s="177" t="s">
        <v>3</v>
      </c>
      <c r="F610" s="178" t="s">
        <v>299</v>
      </c>
      <c r="H610" s="177" t="s">
        <v>3</v>
      </c>
      <c r="I610" s="179"/>
      <c r="L610" s="176"/>
      <c r="M610" s="180"/>
      <c r="N610" s="181"/>
      <c r="O610" s="181"/>
      <c r="P610" s="181"/>
      <c r="Q610" s="181"/>
      <c r="R610" s="181"/>
      <c r="S610" s="181"/>
      <c r="T610" s="182"/>
      <c r="AT610" s="177" t="s">
        <v>164</v>
      </c>
      <c r="AU610" s="177" t="s">
        <v>149</v>
      </c>
      <c r="AV610" s="14" t="s">
        <v>15</v>
      </c>
      <c r="AW610" s="14" t="s">
        <v>33</v>
      </c>
      <c r="AX610" s="14" t="s">
        <v>71</v>
      </c>
      <c r="AY610" s="177" t="s">
        <v>135</v>
      </c>
    </row>
    <row r="611" spans="2:51" s="13" customFormat="1" ht="11.25">
      <c r="B611" s="157"/>
      <c r="D611" s="158" t="s">
        <v>164</v>
      </c>
      <c r="E611" s="165" t="s">
        <v>3</v>
      </c>
      <c r="F611" s="159" t="s">
        <v>373</v>
      </c>
      <c r="H611" s="160">
        <v>20.25</v>
      </c>
      <c r="I611" s="161"/>
      <c r="L611" s="157"/>
      <c r="M611" s="162"/>
      <c r="N611" s="163"/>
      <c r="O611" s="163"/>
      <c r="P611" s="163"/>
      <c r="Q611" s="163"/>
      <c r="R611" s="163"/>
      <c r="S611" s="163"/>
      <c r="T611" s="164"/>
      <c r="AT611" s="165" t="s">
        <v>164</v>
      </c>
      <c r="AU611" s="165" t="s">
        <v>149</v>
      </c>
      <c r="AV611" s="13" t="s">
        <v>79</v>
      </c>
      <c r="AW611" s="13" t="s">
        <v>33</v>
      </c>
      <c r="AX611" s="13" t="s">
        <v>71</v>
      </c>
      <c r="AY611" s="165" t="s">
        <v>135</v>
      </c>
    </row>
    <row r="612" spans="2:51" s="14" customFormat="1" ht="11.25">
      <c r="B612" s="176"/>
      <c r="D612" s="158" t="s">
        <v>164</v>
      </c>
      <c r="E612" s="177" t="s">
        <v>3</v>
      </c>
      <c r="F612" s="178" t="s">
        <v>301</v>
      </c>
      <c r="H612" s="177" t="s">
        <v>3</v>
      </c>
      <c r="I612" s="179"/>
      <c r="L612" s="176"/>
      <c r="M612" s="180"/>
      <c r="N612" s="181"/>
      <c r="O612" s="181"/>
      <c r="P612" s="181"/>
      <c r="Q612" s="181"/>
      <c r="R612" s="181"/>
      <c r="S612" s="181"/>
      <c r="T612" s="182"/>
      <c r="AT612" s="177" t="s">
        <v>164</v>
      </c>
      <c r="AU612" s="177" t="s">
        <v>149</v>
      </c>
      <c r="AV612" s="14" t="s">
        <v>15</v>
      </c>
      <c r="AW612" s="14" t="s">
        <v>33</v>
      </c>
      <c r="AX612" s="14" t="s">
        <v>71</v>
      </c>
      <c r="AY612" s="177" t="s">
        <v>135</v>
      </c>
    </row>
    <row r="613" spans="2:51" s="13" customFormat="1" ht="11.25">
      <c r="B613" s="157"/>
      <c r="D613" s="158" t="s">
        <v>164</v>
      </c>
      <c r="E613" s="165" t="s">
        <v>3</v>
      </c>
      <c r="F613" s="159" t="s">
        <v>794</v>
      </c>
      <c r="H613" s="160">
        <v>36.3</v>
      </c>
      <c r="I613" s="161"/>
      <c r="L613" s="157"/>
      <c r="M613" s="162"/>
      <c r="N613" s="163"/>
      <c r="O613" s="163"/>
      <c r="P613" s="163"/>
      <c r="Q613" s="163"/>
      <c r="R613" s="163"/>
      <c r="S613" s="163"/>
      <c r="T613" s="164"/>
      <c r="AT613" s="165" t="s">
        <v>164</v>
      </c>
      <c r="AU613" s="165" t="s">
        <v>149</v>
      </c>
      <c r="AV613" s="13" t="s">
        <v>79</v>
      </c>
      <c r="AW613" s="13" t="s">
        <v>33</v>
      </c>
      <c r="AX613" s="13" t="s">
        <v>71</v>
      </c>
      <c r="AY613" s="165" t="s">
        <v>135</v>
      </c>
    </row>
    <row r="614" spans="2:51" s="14" customFormat="1" ht="11.25">
      <c r="B614" s="176"/>
      <c r="D614" s="158" t="s">
        <v>164</v>
      </c>
      <c r="E614" s="177" t="s">
        <v>3</v>
      </c>
      <c r="F614" s="178" t="s">
        <v>795</v>
      </c>
      <c r="H614" s="177" t="s">
        <v>3</v>
      </c>
      <c r="I614" s="179"/>
      <c r="L614" s="176"/>
      <c r="M614" s="180"/>
      <c r="N614" s="181"/>
      <c r="O614" s="181"/>
      <c r="P614" s="181"/>
      <c r="Q614" s="181"/>
      <c r="R614" s="181"/>
      <c r="S614" s="181"/>
      <c r="T614" s="182"/>
      <c r="AT614" s="177" t="s">
        <v>164</v>
      </c>
      <c r="AU614" s="177" t="s">
        <v>149</v>
      </c>
      <c r="AV614" s="14" t="s">
        <v>15</v>
      </c>
      <c r="AW614" s="14" t="s">
        <v>33</v>
      </c>
      <c r="AX614" s="14" t="s">
        <v>71</v>
      </c>
      <c r="AY614" s="177" t="s">
        <v>135</v>
      </c>
    </row>
    <row r="615" spans="2:51" s="13" customFormat="1" ht="11.25">
      <c r="B615" s="157"/>
      <c r="D615" s="158" t="s">
        <v>164</v>
      </c>
      <c r="E615" s="165" t="s">
        <v>3</v>
      </c>
      <c r="F615" s="159" t="s">
        <v>796</v>
      </c>
      <c r="H615" s="160">
        <v>3</v>
      </c>
      <c r="I615" s="161"/>
      <c r="L615" s="157"/>
      <c r="M615" s="162"/>
      <c r="N615" s="163"/>
      <c r="O615" s="163"/>
      <c r="P615" s="163"/>
      <c r="Q615" s="163"/>
      <c r="R615" s="163"/>
      <c r="S615" s="163"/>
      <c r="T615" s="164"/>
      <c r="AT615" s="165" t="s">
        <v>164</v>
      </c>
      <c r="AU615" s="165" t="s">
        <v>149</v>
      </c>
      <c r="AV615" s="13" t="s">
        <v>79</v>
      </c>
      <c r="AW615" s="13" t="s">
        <v>33</v>
      </c>
      <c r="AX615" s="13" t="s">
        <v>71</v>
      </c>
      <c r="AY615" s="165" t="s">
        <v>135</v>
      </c>
    </row>
    <row r="616" spans="2:51" s="15" customFormat="1" ht="11.25">
      <c r="B616" s="183"/>
      <c r="D616" s="158" t="s">
        <v>164</v>
      </c>
      <c r="E616" s="184" t="s">
        <v>3</v>
      </c>
      <c r="F616" s="185" t="s">
        <v>215</v>
      </c>
      <c r="H616" s="186">
        <v>1640.67</v>
      </c>
      <c r="I616" s="187"/>
      <c r="L616" s="183"/>
      <c r="M616" s="188"/>
      <c r="N616" s="189"/>
      <c r="O616" s="189"/>
      <c r="P616" s="189"/>
      <c r="Q616" s="189"/>
      <c r="R616" s="189"/>
      <c r="S616" s="189"/>
      <c r="T616" s="190"/>
      <c r="AT616" s="184" t="s">
        <v>164</v>
      </c>
      <c r="AU616" s="184" t="s">
        <v>149</v>
      </c>
      <c r="AV616" s="15" t="s">
        <v>82</v>
      </c>
      <c r="AW616" s="15" t="s">
        <v>33</v>
      </c>
      <c r="AX616" s="15" t="s">
        <v>15</v>
      </c>
      <c r="AY616" s="184" t="s">
        <v>135</v>
      </c>
    </row>
    <row r="617" spans="1:65" s="2" customFormat="1" ht="16.5" customHeight="1">
      <c r="A617" s="33"/>
      <c r="B617" s="138"/>
      <c r="C617" s="139" t="s">
        <v>797</v>
      </c>
      <c r="D617" s="139" t="s">
        <v>137</v>
      </c>
      <c r="E617" s="140" t="s">
        <v>798</v>
      </c>
      <c r="F617" s="141" t="s">
        <v>799</v>
      </c>
      <c r="G617" s="142" t="s">
        <v>197</v>
      </c>
      <c r="H617" s="143">
        <v>368</v>
      </c>
      <c r="I617" s="144"/>
      <c r="J617" s="145">
        <f>ROUND(I617*H617,2)</f>
        <v>0</v>
      </c>
      <c r="K617" s="141" t="s">
        <v>3</v>
      </c>
      <c r="L617" s="34"/>
      <c r="M617" s="146" t="s">
        <v>3</v>
      </c>
      <c r="N617" s="147" t="s">
        <v>42</v>
      </c>
      <c r="O617" s="54"/>
      <c r="P617" s="148">
        <f>O617*H617</f>
        <v>0</v>
      </c>
      <c r="Q617" s="148">
        <v>0</v>
      </c>
      <c r="R617" s="148">
        <f>Q617*H617</f>
        <v>0</v>
      </c>
      <c r="S617" s="148">
        <v>0</v>
      </c>
      <c r="T617" s="149">
        <f>S617*H617</f>
        <v>0</v>
      </c>
      <c r="U617" s="33"/>
      <c r="V617" s="33"/>
      <c r="W617" s="33"/>
      <c r="X617" s="33"/>
      <c r="Y617" s="33"/>
      <c r="Z617" s="33"/>
      <c r="AA617" s="33"/>
      <c r="AB617" s="33"/>
      <c r="AC617" s="33"/>
      <c r="AD617" s="33"/>
      <c r="AE617" s="33"/>
      <c r="AR617" s="150" t="s">
        <v>82</v>
      </c>
      <c r="AT617" s="150" t="s">
        <v>137</v>
      </c>
      <c r="AU617" s="150" t="s">
        <v>149</v>
      </c>
      <c r="AY617" s="18" t="s">
        <v>135</v>
      </c>
      <c r="BE617" s="151">
        <f>IF(N617="základní",J617,0)</f>
        <v>0</v>
      </c>
      <c r="BF617" s="151">
        <f>IF(N617="snížená",J617,0)</f>
        <v>0</v>
      </c>
      <c r="BG617" s="151">
        <f>IF(N617="zákl. přenesená",J617,0)</f>
        <v>0</v>
      </c>
      <c r="BH617" s="151">
        <f>IF(N617="sníž. přenesená",J617,0)</f>
        <v>0</v>
      </c>
      <c r="BI617" s="151">
        <f>IF(N617="nulová",J617,0)</f>
        <v>0</v>
      </c>
      <c r="BJ617" s="18" t="s">
        <v>15</v>
      </c>
      <c r="BK617" s="151">
        <f>ROUND(I617*H617,2)</f>
        <v>0</v>
      </c>
      <c r="BL617" s="18" t="s">
        <v>82</v>
      </c>
      <c r="BM617" s="150" t="s">
        <v>800</v>
      </c>
    </row>
    <row r="618" spans="1:65" s="2" customFormat="1" ht="24.2" customHeight="1">
      <c r="A618" s="33"/>
      <c r="B618" s="138"/>
      <c r="C618" s="139" t="s">
        <v>801</v>
      </c>
      <c r="D618" s="139" t="s">
        <v>137</v>
      </c>
      <c r="E618" s="140" t="s">
        <v>802</v>
      </c>
      <c r="F618" s="141" t="s">
        <v>803</v>
      </c>
      <c r="G618" s="142" t="s">
        <v>174</v>
      </c>
      <c r="H618" s="143">
        <v>5.114</v>
      </c>
      <c r="I618" s="144"/>
      <c r="J618" s="145">
        <f>ROUND(I618*H618,2)</f>
        <v>0</v>
      </c>
      <c r="K618" s="141" t="s">
        <v>3</v>
      </c>
      <c r="L618" s="34"/>
      <c r="M618" s="146" t="s">
        <v>3</v>
      </c>
      <c r="N618" s="147" t="s">
        <v>42</v>
      </c>
      <c r="O618" s="54"/>
      <c r="P618" s="148">
        <f>O618*H618</f>
        <v>0</v>
      </c>
      <c r="Q618" s="148">
        <v>0</v>
      </c>
      <c r="R618" s="148">
        <f>Q618*H618</f>
        <v>0</v>
      </c>
      <c r="S618" s="148">
        <v>1</v>
      </c>
      <c r="T618" s="149">
        <f>S618*H618</f>
        <v>5.114</v>
      </c>
      <c r="U618" s="33"/>
      <c r="V618" s="33"/>
      <c r="W618" s="33"/>
      <c r="X618" s="33"/>
      <c r="Y618" s="33"/>
      <c r="Z618" s="33"/>
      <c r="AA618" s="33"/>
      <c r="AB618" s="33"/>
      <c r="AC618" s="33"/>
      <c r="AD618" s="33"/>
      <c r="AE618" s="33"/>
      <c r="AR618" s="150" t="s">
        <v>82</v>
      </c>
      <c r="AT618" s="150" t="s">
        <v>137</v>
      </c>
      <c r="AU618" s="150" t="s">
        <v>149</v>
      </c>
      <c r="AY618" s="18" t="s">
        <v>135</v>
      </c>
      <c r="BE618" s="151">
        <f>IF(N618="základní",J618,0)</f>
        <v>0</v>
      </c>
      <c r="BF618" s="151">
        <f>IF(N618="snížená",J618,0)</f>
        <v>0</v>
      </c>
      <c r="BG618" s="151">
        <f>IF(N618="zákl. přenesená",J618,0)</f>
        <v>0</v>
      </c>
      <c r="BH618" s="151">
        <f>IF(N618="sníž. přenesená",J618,0)</f>
        <v>0</v>
      </c>
      <c r="BI618" s="151">
        <f>IF(N618="nulová",J618,0)</f>
        <v>0</v>
      </c>
      <c r="BJ618" s="18" t="s">
        <v>15</v>
      </c>
      <c r="BK618" s="151">
        <f>ROUND(I618*H618,2)</f>
        <v>0</v>
      </c>
      <c r="BL618" s="18" t="s">
        <v>82</v>
      </c>
      <c r="BM618" s="150" t="s">
        <v>804</v>
      </c>
    </row>
    <row r="619" spans="2:63" s="12" customFormat="1" ht="22.9" customHeight="1">
      <c r="B619" s="125"/>
      <c r="D619" s="126" t="s">
        <v>70</v>
      </c>
      <c r="E619" s="136" t="s">
        <v>805</v>
      </c>
      <c r="F619" s="136" t="s">
        <v>806</v>
      </c>
      <c r="I619" s="128"/>
      <c r="J619" s="137">
        <f>BK619</f>
        <v>0</v>
      </c>
      <c r="L619" s="125"/>
      <c r="M619" s="130"/>
      <c r="N619" s="131"/>
      <c r="O619" s="131"/>
      <c r="P619" s="132">
        <f>SUM(P620:P628)</f>
        <v>0</v>
      </c>
      <c r="Q619" s="131"/>
      <c r="R619" s="132">
        <f>SUM(R620:R628)</f>
        <v>0</v>
      </c>
      <c r="S619" s="131"/>
      <c r="T619" s="133">
        <f>SUM(T620:T628)</f>
        <v>0</v>
      </c>
      <c r="AR619" s="126" t="s">
        <v>15</v>
      </c>
      <c r="AT619" s="134" t="s">
        <v>70</v>
      </c>
      <c r="AU619" s="134" t="s">
        <v>15</v>
      </c>
      <c r="AY619" s="126" t="s">
        <v>135</v>
      </c>
      <c r="BK619" s="135">
        <f>SUM(BK620:BK628)</f>
        <v>0</v>
      </c>
    </row>
    <row r="620" spans="1:65" s="2" customFormat="1" ht="44.25" customHeight="1">
      <c r="A620" s="33"/>
      <c r="B620" s="138"/>
      <c r="C620" s="139" t="s">
        <v>807</v>
      </c>
      <c r="D620" s="139" t="s">
        <v>137</v>
      </c>
      <c r="E620" s="140" t="s">
        <v>808</v>
      </c>
      <c r="F620" s="141" t="s">
        <v>809</v>
      </c>
      <c r="G620" s="142" t="s">
        <v>174</v>
      </c>
      <c r="H620" s="143">
        <v>640.416</v>
      </c>
      <c r="I620" s="144"/>
      <c r="J620" s="145">
        <f>ROUND(I620*H620,2)</f>
        <v>0</v>
      </c>
      <c r="K620" s="141" t="s">
        <v>141</v>
      </c>
      <c r="L620" s="34"/>
      <c r="M620" s="146" t="s">
        <v>3</v>
      </c>
      <c r="N620" s="147" t="s">
        <v>42</v>
      </c>
      <c r="O620" s="54"/>
      <c r="P620" s="148">
        <f>O620*H620</f>
        <v>0</v>
      </c>
      <c r="Q620" s="148">
        <v>0</v>
      </c>
      <c r="R620" s="148">
        <f>Q620*H620</f>
        <v>0</v>
      </c>
      <c r="S620" s="148">
        <v>0</v>
      </c>
      <c r="T620" s="149">
        <f>S620*H620</f>
        <v>0</v>
      </c>
      <c r="U620" s="33"/>
      <c r="V620" s="33"/>
      <c r="W620" s="33"/>
      <c r="X620" s="33"/>
      <c r="Y620" s="33"/>
      <c r="Z620" s="33"/>
      <c r="AA620" s="33"/>
      <c r="AB620" s="33"/>
      <c r="AC620" s="33"/>
      <c r="AD620" s="33"/>
      <c r="AE620" s="33"/>
      <c r="AR620" s="150" t="s">
        <v>82</v>
      </c>
      <c r="AT620" s="150" t="s">
        <v>137</v>
      </c>
      <c r="AU620" s="150" t="s">
        <v>79</v>
      </c>
      <c r="AY620" s="18" t="s">
        <v>135</v>
      </c>
      <c r="BE620" s="151">
        <f>IF(N620="základní",J620,0)</f>
        <v>0</v>
      </c>
      <c r="BF620" s="151">
        <f>IF(N620="snížená",J620,0)</f>
        <v>0</v>
      </c>
      <c r="BG620" s="151">
        <f>IF(N620="zákl. přenesená",J620,0)</f>
        <v>0</v>
      </c>
      <c r="BH620" s="151">
        <f>IF(N620="sníž. přenesená",J620,0)</f>
        <v>0</v>
      </c>
      <c r="BI620" s="151">
        <f>IF(N620="nulová",J620,0)</f>
        <v>0</v>
      </c>
      <c r="BJ620" s="18" t="s">
        <v>15</v>
      </c>
      <c r="BK620" s="151">
        <f>ROUND(I620*H620,2)</f>
        <v>0</v>
      </c>
      <c r="BL620" s="18" t="s">
        <v>82</v>
      </c>
      <c r="BM620" s="150" t="s">
        <v>810</v>
      </c>
    </row>
    <row r="621" spans="1:47" s="2" customFormat="1" ht="11.25">
      <c r="A621" s="33"/>
      <c r="B621" s="34"/>
      <c r="C621" s="33"/>
      <c r="D621" s="152" t="s">
        <v>143</v>
      </c>
      <c r="E621" s="33"/>
      <c r="F621" s="153" t="s">
        <v>811</v>
      </c>
      <c r="G621" s="33"/>
      <c r="H621" s="33"/>
      <c r="I621" s="154"/>
      <c r="J621" s="33"/>
      <c r="K621" s="33"/>
      <c r="L621" s="34"/>
      <c r="M621" s="155"/>
      <c r="N621" s="156"/>
      <c r="O621" s="54"/>
      <c r="P621" s="54"/>
      <c r="Q621" s="54"/>
      <c r="R621" s="54"/>
      <c r="S621" s="54"/>
      <c r="T621" s="55"/>
      <c r="U621" s="33"/>
      <c r="V621" s="33"/>
      <c r="W621" s="33"/>
      <c r="X621" s="33"/>
      <c r="Y621" s="33"/>
      <c r="Z621" s="33"/>
      <c r="AA621" s="33"/>
      <c r="AB621" s="33"/>
      <c r="AC621" s="33"/>
      <c r="AD621" s="33"/>
      <c r="AE621" s="33"/>
      <c r="AT621" s="18" t="s">
        <v>143</v>
      </c>
      <c r="AU621" s="18" t="s">
        <v>79</v>
      </c>
    </row>
    <row r="622" spans="1:65" s="2" customFormat="1" ht="33" customHeight="1">
      <c r="A622" s="33"/>
      <c r="B622" s="138"/>
      <c r="C622" s="139" t="s">
        <v>812</v>
      </c>
      <c r="D622" s="139" t="s">
        <v>137</v>
      </c>
      <c r="E622" s="140" t="s">
        <v>813</v>
      </c>
      <c r="F622" s="141" t="s">
        <v>814</v>
      </c>
      <c r="G622" s="142" t="s">
        <v>174</v>
      </c>
      <c r="H622" s="143">
        <v>640.416</v>
      </c>
      <c r="I622" s="144"/>
      <c r="J622" s="145">
        <f>ROUND(I622*H622,2)</f>
        <v>0</v>
      </c>
      <c r="K622" s="141" t="s">
        <v>141</v>
      </c>
      <c r="L622" s="34"/>
      <c r="M622" s="146" t="s">
        <v>3</v>
      </c>
      <c r="N622" s="147" t="s">
        <v>42</v>
      </c>
      <c r="O622" s="54"/>
      <c r="P622" s="148">
        <f>O622*H622</f>
        <v>0</v>
      </c>
      <c r="Q622" s="148">
        <v>0</v>
      </c>
      <c r="R622" s="148">
        <f>Q622*H622</f>
        <v>0</v>
      </c>
      <c r="S622" s="148">
        <v>0</v>
      </c>
      <c r="T622" s="149">
        <f>S622*H622</f>
        <v>0</v>
      </c>
      <c r="U622" s="33"/>
      <c r="V622" s="33"/>
      <c r="W622" s="33"/>
      <c r="X622" s="33"/>
      <c r="Y622" s="33"/>
      <c r="Z622" s="33"/>
      <c r="AA622" s="33"/>
      <c r="AB622" s="33"/>
      <c r="AC622" s="33"/>
      <c r="AD622" s="33"/>
      <c r="AE622" s="33"/>
      <c r="AR622" s="150" t="s">
        <v>82</v>
      </c>
      <c r="AT622" s="150" t="s">
        <v>137</v>
      </c>
      <c r="AU622" s="150" t="s">
        <v>79</v>
      </c>
      <c r="AY622" s="18" t="s">
        <v>135</v>
      </c>
      <c r="BE622" s="151">
        <f>IF(N622="základní",J622,0)</f>
        <v>0</v>
      </c>
      <c r="BF622" s="151">
        <f>IF(N622="snížená",J622,0)</f>
        <v>0</v>
      </c>
      <c r="BG622" s="151">
        <f>IF(N622="zákl. přenesená",J622,0)</f>
        <v>0</v>
      </c>
      <c r="BH622" s="151">
        <f>IF(N622="sníž. přenesená",J622,0)</f>
        <v>0</v>
      </c>
      <c r="BI622" s="151">
        <f>IF(N622="nulová",J622,0)</f>
        <v>0</v>
      </c>
      <c r="BJ622" s="18" t="s">
        <v>15</v>
      </c>
      <c r="BK622" s="151">
        <f>ROUND(I622*H622,2)</f>
        <v>0</v>
      </c>
      <c r="BL622" s="18" t="s">
        <v>82</v>
      </c>
      <c r="BM622" s="150" t="s">
        <v>815</v>
      </c>
    </row>
    <row r="623" spans="1:47" s="2" customFormat="1" ht="11.25">
      <c r="A623" s="33"/>
      <c r="B623" s="34"/>
      <c r="C623" s="33"/>
      <c r="D623" s="152" t="s">
        <v>143</v>
      </c>
      <c r="E623" s="33"/>
      <c r="F623" s="153" t="s">
        <v>816</v>
      </c>
      <c r="G623" s="33"/>
      <c r="H623" s="33"/>
      <c r="I623" s="154"/>
      <c r="J623" s="33"/>
      <c r="K623" s="33"/>
      <c r="L623" s="34"/>
      <c r="M623" s="155"/>
      <c r="N623" s="156"/>
      <c r="O623" s="54"/>
      <c r="P623" s="54"/>
      <c r="Q623" s="54"/>
      <c r="R623" s="54"/>
      <c r="S623" s="54"/>
      <c r="T623" s="55"/>
      <c r="U623" s="33"/>
      <c r="V623" s="33"/>
      <c r="W623" s="33"/>
      <c r="X623" s="33"/>
      <c r="Y623" s="33"/>
      <c r="Z623" s="33"/>
      <c r="AA623" s="33"/>
      <c r="AB623" s="33"/>
      <c r="AC623" s="33"/>
      <c r="AD623" s="33"/>
      <c r="AE623" s="33"/>
      <c r="AT623" s="18" t="s">
        <v>143</v>
      </c>
      <c r="AU623" s="18" t="s">
        <v>79</v>
      </c>
    </row>
    <row r="624" spans="1:65" s="2" customFormat="1" ht="44.25" customHeight="1">
      <c r="A624" s="33"/>
      <c r="B624" s="138"/>
      <c r="C624" s="139" t="s">
        <v>817</v>
      </c>
      <c r="D624" s="139" t="s">
        <v>137</v>
      </c>
      <c r="E624" s="140" t="s">
        <v>818</v>
      </c>
      <c r="F624" s="141" t="s">
        <v>819</v>
      </c>
      <c r="G624" s="142" t="s">
        <v>174</v>
      </c>
      <c r="H624" s="143">
        <v>12808.32</v>
      </c>
      <c r="I624" s="144"/>
      <c r="J624" s="145">
        <f>ROUND(I624*H624,2)</f>
        <v>0</v>
      </c>
      <c r="K624" s="141" t="s">
        <v>141</v>
      </c>
      <c r="L624" s="34"/>
      <c r="M624" s="146" t="s">
        <v>3</v>
      </c>
      <c r="N624" s="147" t="s">
        <v>42</v>
      </c>
      <c r="O624" s="54"/>
      <c r="P624" s="148">
        <f>O624*H624</f>
        <v>0</v>
      </c>
      <c r="Q624" s="148">
        <v>0</v>
      </c>
      <c r="R624" s="148">
        <f>Q624*H624</f>
        <v>0</v>
      </c>
      <c r="S624" s="148">
        <v>0</v>
      </c>
      <c r="T624" s="149">
        <f>S624*H624</f>
        <v>0</v>
      </c>
      <c r="U624" s="33"/>
      <c r="V624" s="33"/>
      <c r="W624" s="33"/>
      <c r="X624" s="33"/>
      <c r="Y624" s="33"/>
      <c r="Z624" s="33"/>
      <c r="AA624" s="33"/>
      <c r="AB624" s="33"/>
      <c r="AC624" s="33"/>
      <c r="AD624" s="33"/>
      <c r="AE624" s="33"/>
      <c r="AR624" s="150" t="s">
        <v>82</v>
      </c>
      <c r="AT624" s="150" t="s">
        <v>137</v>
      </c>
      <c r="AU624" s="150" t="s">
        <v>79</v>
      </c>
      <c r="AY624" s="18" t="s">
        <v>135</v>
      </c>
      <c r="BE624" s="151">
        <f>IF(N624="základní",J624,0)</f>
        <v>0</v>
      </c>
      <c r="BF624" s="151">
        <f>IF(N624="snížená",J624,0)</f>
        <v>0</v>
      </c>
      <c r="BG624" s="151">
        <f>IF(N624="zákl. přenesená",J624,0)</f>
        <v>0</v>
      </c>
      <c r="BH624" s="151">
        <f>IF(N624="sníž. přenesená",J624,0)</f>
        <v>0</v>
      </c>
      <c r="BI624" s="151">
        <f>IF(N624="nulová",J624,0)</f>
        <v>0</v>
      </c>
      <c r="BJ624" s="18" t="s">
        <v>15</v>
      </c>
      <c r="BK624" s="151">
        <f>ROUND(I624*H624,2)</f>
        <v>0</v>
      </c>
      <c r="BL624" s="18" t="s">
        <v>82</v>
      </c>
      <c r="BM624" s="150" t="s">
        <v>820</v>
      </c>
    </row>
    <row r="625" spans="1:47" s="2" customFormat="1" ht="11.25">
      <c r="A625" s="33"/>
      <c r="B625" s="34"/>
      <c r="C625" s="33"/>
      <c r="D625" s="152" t="s">
        <v>143</v>
      </c>
      <c r="E625" s="33"/>
      <c r="F625" s="153" t="s">
        <v>821</v>
      </c>
      <c r="G625" s="33"/>
      <c r="H625" s="33"/>
      <c r="I625" s="154"/>
      <c r="J625" s="33"/>
      <c r="K625" s="33"/>
      <c r="L625" s="34"/>
      <c r="M625" s="155"/>
      <c r="N625" s="156"/>
      <c r="O625" s="54"/>
      <c r="P625" s="54"/>
      <c r="Q625" s="54"/>
      <c r="R625" s="54"/>
      <c r="S625" s="54"/>
      <c r="T625" s="55"/>
      <c r="U625" s="33"/>
      <c r="V625" s="33"/>
      <c r="W625" s="33"/>
      <c r="X625" s="33"/>
      <c r="Y625" s="33"/>
      <c r="Z625" s="33"/>
      <c r="AA625" s="33"/>
      <c r="AB625" s="33"/>
      <c r="AC625" s="33"/>
      <c r="AD625" s="33"/>
      <c r="AE625" s="33"/>
      <c r="AT625" s="18" t="s">
        <v>143</v>
      </c>
      <c r="AU625" s="18" t="s">
        <v>79</v>
      </c>
    </row>
    <row r="626" spans="2:51" s="13" customFormat="1" ht="11.25">
      <c r="B626" s="157"/>
      <c r="D626" s="158" t="s">
        <v>164</v>
      </c>
      <c r="F626" s="159" t="s">
        <v>822</v>
      </c>
      <c r="H626" s="160">
        <v>12808.32</v>
      </c>
      <c r="I626" s="161"/>
      <c r="L626" s="157"/>
      <c r="M626" s="162"/>
      <c r="N626" s="163"/>
      <c r="O626" s="163"/>
      <c r="P626" s="163"/>
      <c r="Q626" s="163"/>
      <c r="R626" s="163"/>
      <c r="S626" s="163"/>
      <c r="T626" s="164"/>
      <c r="AT626" s="165" t="s">
        <v>164</v>
      </c>
      <c r="AU626" s="165" t="s">
        <v>79</v>
      </c>
      <c r="AV626" s="13" t="s">
        <v>79</v>
      </c>
      <c r="AW626" s="13" t="s">
        <v>4</v>
      </c>
      <c r="AX626" s="13" t="s">
        <v>15</v>
      </c>
      <c r="AY626" s="165" t="s">
        <v>135</v>
      </c>
    </row>
    <row r="627" spans="1:65" s="2" customFormat="1" ht="44.25" customHeight="1">
      <c r="A627" s="33"/>
      <c r="B627" s="138"/>
      <c r="C627" s="139" t="s">
        <v>823</v>
      </c>
      <c r="D627" s="139" t="s">
        <v>137</v>
      </c>
      <c r="E627" s="140" t="s">
        <v>824</v>
      </c>
      <c r="F627" s="141" t="s">
        <v>825</v>
      </c>
      <c r="G627" s="142" t="s">
        <v>174</v>
      </c>
      <c r="H627" s="143">
        <v>640.416</v>
      </c>
      <c r="I627" s="144"/>
      <c r="J627" s="145">
        <f>ROUND(I627*H627,2)</f>
        <v>0</v>
      </c>
      <c r="K627" s="141" t="s">
        <v>141</v>
      </c>
      <c r="L627" s="34"/>
      <c r="M627" s="146" t="s">
        <v>3</v>
      </c>
      <c r="N627" s="147" t="s">
        <v>42</v>
      </c>
      <c r="O627" s="54"/>
      <c r="P627" s="148">
        <f>O627*H627</f>
        <v>0</v>
      </c>
      <c r="Q627" s="148">
        <v>0</v>
      </c>
      <c r="R627" s="148">
        <f>Q627*H627</f>
        <v>0</v>
      </c>
      <c r="S627" s="148">
        <v>0</v>
      </c>
      <c r="T627" s="149">
        <f>S627*H627</f>
        <v>0</v>
      </c>
      <c r="U627" s="33"/>
      <c r="V627" s="33"/>
      <c r="W627" s="33"/>
      <c r="X627" s="33"/>
      <c r="Y627" s="33"/>
      <c r="Z627" s="33"/>
      <c r="AA627" s="33"/>
      <c r="AB627" s="33"/>
      <c r="AC627" s="33"/>
      <c r="AD627" s="33"/>
      <c r="AE627" s="33"/>
      <c r="AR627" s="150" t="s">
        <v>82</v>
      </c>
      <c r="AT627" s="150" t="s">
        <v>137</v>
      </c>
      <c r="AU627" s="150" t="s">
        <v>79</v>
      </c>
      <c r="AY627" s="18" t="s">
        <v>135</v>
      </c>
      <c r="BE627" s="151">
        <f>IF(N627="základní",J627,0)</f>
        <v>0</v>
      </c>
      <c r="BF627" s="151">
        <f>IF(N627="snížená",J627,0)</f>
        <v>0</v>
      </c>
      <c r="BG627" s="151">
        <f>IF(N627="zákl. přenesená",J627,0)</f>
        <v>0</v>
      </c>
      <c r="BH627" s="151">
        <f>IF(N627="sníž. přenesená",J627,0)</f>
        <v>0</v>
      </c>
      <c r="BI627" s="151">
        <f>IF(N627="nulová",J627,0)</f>
        <v>0</v>
      </c>
      <c r="BJ627" s="18" t="s">
        <v>15</v>
      </c>
      <c r="BK627" s="151">
        <f>ROUND(I627*H627,2)</f>
        <v>0</v>
      </c>
      <c r="BL627" s="18" t="s">
        <v>82</v>
      </c>
      <c r="BM627" s="150" t="s">
        <v>826</v>
      </c>
    </row>
    <row r="628" spans="1:47" s="2" customFormat="1" ht="11.25">
      <c r="A628" s="33"/>
      <c r="B628" s="34"/>
      <c r="C628" s="33"/>
      <c r="D628" s="152" t="s">
        <v>143</v>
      </c>
      <c r="E628" s="33"/>
      <c r="F628" s="153" t="s">
        <v>827</v>
      </c>
      <c r="G628" s="33"/>
      <c r="H628" s="33"/>
      <c r="I628" s="154"/>
      <c r="J628" s="33"/>
      <c r="K628" s="33"/>
      <c r="L628" s="34"/>
      <c r="M628" s="155"/>
      <c r="N628" s="156"/>
      <c r="O628" s="54"/>
      <c r="P628" s="54"/>
      <c r="Q628" s="54"/>
      <c r="R628" s="54"/>
      <c r="S628" s="54"/>
      <c r="T628" s="55"/>
      <c r="U628" s="33"/>
      <c r="V628" s="33"/>
      <c r="W628" s="33"/>
      <c r="X628" s="33"/>
      <c r="Y628" s="33"/>
      <c r="Z628" s="33"/>
      <c r="AA628" s="33"/>
      <c r="AB628" s="33"/>
      <c r="AC628" s="33"/>
      <c r="AD628" s="33"/>
      <c r="AE628" s="33"/>
      <c r="AT628" s="18" t="s">
        <v>143</v>
      </c>
      <c r="AU628" s="18" t="s">
        <v>79</v>
      </c>
    </row>
    <row r="629" spans="2:63" s="12" customFormat="1" ht="22.9" customHeight="1">
      <c r="B629" s="125"/>
      <c r="D629" s="126" t="s">
        <v>70</v>
      </c>
      <c r="E629" s="136" t="s">
        <v>828</v>
      </c>
      <c r="F629" s="136" t="s">
        <v>829</v>
      </c>
      <c r="I629" s="128"/>
      <c r="J629" s="137">
        <f>BK629</f>
        <v>0</v>
      </c>
      <c r="L629" s="125"/>
      <c r="M629" s="130"/>
      <c r="N629" s="131"/>
      <c r="O629" s="131"/>
      <c r="P629" s="132">
        <f>SUM(P630:P631)</f>
        <v>0</v>
      </c>
      <c r="Q629" s="131"/>
      <c r="R629" s="132">
        <f>SUM(R630:R631)</f>
        <v>0</v>
      </c>
      <c r="S629" s="131"/>
      <c r="T629" s="133">
        <f>SUM(T630:T631)</f>
        <v>0</v>
      </c>
      <c r="AR629" s="126" t="s">
        <v>15</v>
      </c>
      <c r="AT629" s="134" t="s">
        <v>70</v>
      </c>
      <c r="AU629" s="134" t="s">
        <v>15</v>
      </c>
      <c r="AY629" s="126" t="s">
        <v>135</v>
      </c>
      <c r="BK629" s="135">
        <f>SUM(BK630:BK631)</f>
        <v>0</v>
      </c>
    </row>
    <row r="630" spans="1:65" s="2" customFormat="1" ht="55.5" customHeight="1">
      <c r="A630" s="33"/>
      <c r="B630" s="138"/>
      <c r="C630" s="139" t="s">
        <v>830</v>
      </c>
      <c r="D630" s="139" t="s">
        <v>137</v>
      </c>
      <c r="E630" s="140" t="s">
        <v>831</v>
      </c>
      <c r="F630" s="141" t="s">
        <v>832</v>
      </c>
      <c r="G630" s="142" t="s">
        <v>174</v>
      </c>
      <c r="H630" s="143">
        <v>1202.815</v>
      </c>
      <c r="I630" s="144"/>
      <c r="J630" s="145">
        <f>ROUND(I630*H630,2)</f>
        <v>0</v>
      </c>
      <c r="K630" s="141" t="s">
        <v>141</v>
      </c>
      <c r="L630" s="34"/>
      <c r="M630" s="146" t="s">
        <v>3</v>
      </c>
      <c r="N630" s="147" t="s">
        <v>42</v>
      </c>
      <c r="O630" s="54"/>
      <c r="P630" s="148">
        <f>O630*H630</f>
        <v>0</v>
      </c>
      <c r="Q630" s="148">
        <v>0</v>
      </c>
      <c r="R630" s="148">
        <f>Q630*H630</f>
        <v>0</v>
      </c>
      <c r="S630" s="148">
        <v>0</v>
      </c>
      <c r="T630" s="149">
        <f>S630*H630</f>
        <v>0</v>
      </c>
      <c r="U630" s="33"/>
      <c r="V630" s="33"/>
      <c r="W630" s="33"/>
      <c r="X630" s="33"/>
      <c r="Y630" s="33"/>
      <c r="Z630" s="33"/>
      <c r="AA630" s="33"/>
      <c r="AB630" s="33"/>
      <c r="AC630" s="33"/>
      <c r="AD630" s="33"/>
      <c r="AE630" s="33"/>
      <c r="AR630" s="150" t="s">
        <v>82</v>
      </c>
      <c r="AT630" s="150" t="s">
        <v>137</v>
      </c>
      <c r="AU630" s="150" t="s">
        <v>79</v>
      </c>
      <c r="AY630" s="18" t="s">
        <v>135</v>
      </c>
      <c r="BE630" s="151">
        <f>IF(N630="základní",J630,0)</f>
        <v>0</v>
      </c>
      <c r="BF630" s="151">
        <f>IF(N630="snížená",J630,0)</f>
        <v>0</v>
      </c>
      <c r="BG630" s="151">
        <f>IF(N630="zákl. přenesená",J630,0)</f>
        <v>0</v>
      </c>
      <c r="BH630" s="151">
        <f>IF(N630="sníž. přenesená",J630,0)</f>
        <v>0</v>
      </c>
      <c r="BI630" s="151">
        <f>IF(N630="nulová",J630,0)</f>
        <v>0</v>
      </c>
      <c r="BJ630" s="18" t="s">
        <v>15</v>
      </c>
      <c r="BK630" s="151">
        <f>ROUND(I630*H630,2)</f>
        <v>0</v>
      </c>
      <c r="BL630" s="18" t="s">
        <v>82</v>
      </c>
      <c r="BM630" s="150" t="s">
        <v>833</v>
      </c>
    </row>
    <row r="631" spans="1:47" s="2" customFormat="1" ht="11.25">
      <c r="A631" s="33"/>
      <c r="B631" s="34"/>
      <c r="C631" s="33"/>
      <c r="D631" s="152" t="s">
        <v>143</v>
      </c>
      <c r="E631" s="33"/>
      <c r="F631" s="153" t="s">
        <v>834</v>
      </c>
      <c r="G631" s="33"/>
      <c r="H631" s="33"/>
      <c r="I631" s="154"/>
      <c r="J631" s="33"/>
      <c r="K631" s="33"/>
      <c r="L631" s="34"/>
      <c r="M631" s="155"/>
      <c r="N631" s="156"/>
      <c r="O631" s="54"/>
      <c r="P631" s="54"/>
      <c r="Q631" s="54"/>
      <c r="R631" s="54"/>
      <c r="S631" s="54"/>
      <c r="T631" s="55"/>
      <c r="U631" s="33"/>
      <c r="V631" s="33"/>
      <c r="W631" s="33"/>
      <c r="X631" s="33"/>
      <c r="Y631" s="33"/>
      <c r="Z631" s="33"/>
      <c r="AA631" s="33"/>
      <c r="AB631" s="33"/>
      <c r="AC631" s="33"/>
      <c r="AD631" s="33"/>
      <c r="AE631" s="33"/>
      <c r="AT631" s="18" t="s">
        <v>143</v>
      </c>
      <c r="AU631" s="18" t="s">
        <v>79</v>
      </c>
    </row>
    <row r="632" spans="2:63" s="12" customFormat="1" ht="25.9" customHeight="1">
      <c r="B632" s="125"/>
      <c r="D632" s="126" t="s">
        <v>70</v>
      </c>
      <c r="E632" s="127" t="s">
        <v>835</v>
      </c>
      <c r="F632" s="127" t="s">
        <v>836</v>
      </c>
      <c r="I632" s="128"/>
      <c r="J632" s="129">
        <f>BK632</f>
        <v>0</v>
      </c>
      <c r="L632" s="125"/>
      <c r="M632" s="130"/>
      <c r="N632" s="131"/>
      <c r="O632" s="131"/>
      <c r="P632" s="132">
        <f>P633+P640+P651+P655+P657+P677+P728+P822+P871+P873</f>
        <v>0</v>
      </c>
      <c r="Q632" s="131"/>
      <c r="R632" s="132">
        <f>R633+R640+R651+R655+R657+R677+R728+R822+R871+R873</f>
        <v>34.351392000000004</v>
      </c>
      <c r="S632" s="131"/>
      <c r="T632" s="133">
        <f>T633+T640+T651+T655+T657+T677+T728+T822+T871+T873</f>
        <v>143.448432</v>
      </c>
      <c r="AR632" s="126" t="s">
        <v>79</v>
      </c>
      <c r="AT632" s="134" t="s">
        <v>70</v>
      </c>
      <c r="AU632" s="134" t="s">
        <v>71</v>
      </c>
      <c r="AY632" s="126" t="s">
        <v>135</v>
      </c>
      <c r="BK632" s="135">
        <f>BK633+BK640+BK651+BK655+BK657+BK677+BK728+BK822+BK871+BK873</f>
        <v>0</v>
      </c>
    </row>
    <row r="633" spans="2:63" s="12" customFormat="1" ht="22.9" customHeight="1">
      <c r="B633" s="125"/>
      <c r="D633" s="126" t="s">
        <v>70</v>
      </c>
      <c r="E633" s="136" t="s">
        <v>837</v>
      </c>
      <c r="F633" s="136" t="s">
        <v>838</v>
      </c>
      <c r="I633" s="128"/>
      <c r="J633" s="137">
        <f>BK633</f>
        <v>0</v>
      </c>
      <c r="L633" s="125"/>
      <c r="M633" s="130"/>
      <c r="N633" s="131"/>
      <c r="O633" s="131"/>
      <c r="P633" s="132">
        <f>SUM(P634:P639)</f>
        <v>0</v>
      </c>
      <c r="Q633" s="131"/>
      <c r="R633" s="132">
        <f>SUM(R634:R639)</f>
        <v>0.29200000000000004</v>
      </c>
      <c r="S633" s="131"/>
      <c r="T633" s="133">
        <f>SUM(T634:T639)</f>
        <v>0</v>
      </c>
      <c r="AR633" s="126" t="s">
        <v>79</v>
      </c>
      <c r="AT633" s="134" t="s">
        <v>70</v>
      </c>
      <c r="AU633" s="134" t="s">
        <v>15</v>
      </c>
      <c r="AY633" s="126" t="s">
        <v>135</v>
      </c>
      <c r="BK633" s="135">
        <f>SUM(BK634:BK639)</f>
        <v>0</v>
      </c>
    </row>
    <row r="634" spans="1:65" s="2" customFormat="1" ht="44.25" customHeight="1">
      <c r="A634" s="33"/>
      <c r="B634" s="138"/>
      <c r="C634" s="139" t="s">
        <v>839</v>
      </c>
      <c r="D634" s="139" t="s">
        <v>137</v>
      </c>
      <c r="E634" s="140" t="s">
        <v>840</v>
      </c>
      <c r="F634" s="141" t="s">
        <v>841</v>
      </c>
      <c r="G634" s="142" t="s">
        <v>140</v>
      </c>
      <c r="H634" s="143">
        <v>300</v>
      </c>
      <c r="I634" s="144"/>
      <c r="J634" s="145">
        <f>ROUND(I634*H634,2)</f>
        <v>0</v>
      </c>
      <c r="K634" s="141" t="s">
        <v>141</v>
      </c>
      <c r="L634" s="34"/>
      <c r="M634" s="146" t="s">
        <v>3</v>
      </c>
      <c r="N634" s="147" t="s">
        <v>42</v>
      </c>
      <c r="O634" s="54"/>
      <c r="P634" s="148">
        <f>O634*H634</f>
        <v>0</v>
      </c>
      <c r="Q634" s="148">
        <v>0.0008</v>
      </c>
      <c r="R634" s="148">
        <f>Q634*H634</f>
        <v>0.24000000000000002</v>
      </c>
      <c r="S634" s="148">
        <v>0</v>
      </c>
      <c r="T634" s="149">
        <f>S634*H634</f>
        <v>0</v>
      </c>
      <c r="U634" s="33"/>
      <c r="V634" s="33"/>
      <c r="W634" s="33"/>
      <c r="X634" s="33"/>
      <c r="Y634" s="33"/>
      <c r="Z634" s="33"/>
      <c r="AA634" s="33"/>
      <c r="AB634" s="33"/>
      <c r="AC634" s="33"/>
      <c r="AD634" s="33"/>
      <c r="AE634" s="33"/>
      <c r="AR634" s="150" t="s">
        <v>226</v>
      </c>
      <c r="AT634" s="150" t="s">
        <v>137</v>
      </c>
      <c r="AU634" s="150" t="s">
        <v>79</v>
      </c>
      <c r="AY634" s="18" t="s">
        <v>135</v>
      </c>
      <c r="BE634" s="151">
        <f>IF(N634="základní",J634,0)</f>
        <v>0</v>
      </c>
      <c r="BF634" s="151">
        <f>IF(N634="snížená",J634,0)</f>
        <v>0</v>
      </c>
      <c r="BG634" s="151">
        <f>IF(N634="zákl. přenesená",J634,0)</f>
        <v>0</v>
      </c>
      <c r="BH634" s="151">
        <f>IF(N634="sníž. přenesená",J634,0)</f>
        <v>0</v>
      </c>
      <c r="BI634" s="151">
        <f>IF(N634="nulová",J634,0)</f>
        <v>0</v>
      </c>
      <c r="BJ634" s="18" t="s">
        <v>15</v>
      </c>
      <c r="BK634" s="151">
        <f>ROUND(I634*H634,2)</f>
        <v>0</v>
      </c>
      <c r="BL634" s="18" t="s">
        <v>226</v>
      </c>
      <c r="BM634" s="150" t="s">
        <v>842</v>
      </c>
    </row>
    <row r="635" spans="1:47" s="2" customFormat="1" ht="11.25">
      <c r="A635" s="33"/>
      <c r="B635" s="34"/>
      <c r="C635" s="33"/>
      <c r="D635" s="152" t="s">
        <v>143</v>
      </c>
      <c r="E635" s="33"/>
      <c r="F635" s="153" t="s">
        <v>843</v>
      </c>
      <c r="G635" s="33"/>
      <c r="H635" s="33"/>
      <c r="I635" s="154"/>
      <c r="J635" s="33"/>
      <c r="K635" s="33"/>
      <c r="L635" s="34"/>
      <c r="M635" s="155"/>
      <c r="N635" s="156"/>
      <c r="O635" s="54"/>
      <c r="P635" s="54"/>
      <c r="Q635" s="54"/>
      <c r="R635" s="54"/>
      <c r="S635" s="54"/>
      <c r="T635" s="55"/>
      <c r="U635" s="33"/>
      <c r="V635" s="33"/>
      <c r="W635" s="33"/>
      <c r="X635" s="33"/>
      <c r="Y635" s="33"/>
      <c r="Z635" s="33"/>
      <c r="AA635" s="33"/>
      <c r="AB635" s="33"/>
      <c r="AC635" s="33"/>
      <c r="AD635" s="33"/>
      <c r="AE635" s="33"/>
      <c r="AT635" s="18" t="s">
        <v>143</v>
      </c>
      <c r="AU635" s="18" t="s">
        <v>79</v>
      </c>
    </row>
    <row r="636" spans="1:65" s="2" customFormat="1" ht="33" customHeight="1">
      <c r="A636" s="33"/>
      <c r="B636" s="138"/>
      <c r="C636" s="139" t="s">
        <v>844</v>
      </c>
      <c r="D636" s="139" t="s">
        <v>137</v>
      </c>
      <c r="E636" s="140" t="s">
        <v>845</v>
      </c>
      <c r="F636" s="141" t="s">
        <v>846</v>
      </c>
      <c r="G636" s="142" t="s">
        <v>239</v>
      </c>
      <c r="H636" s="143">
        <v>325</v>
      </c>
      <c r="I636" s="144"/>
      <c r="J636" s="145">
        <f>ROUND(I636*H636,2)</f>
        <v>0</v>
      </c>
      <c r="K636" s="141" t="s">
        <v>141</v>
      </c>
      <c r="L636" s="34"/>
      <c r="M636" s="146" t="s">
        <v>3</v>
      </c>
      <c r="N636" s="147" t="s">
        <v>42</v>
      </c>
      <c r="O636" s="54"/>
      <c r="P636" s="148">
        <f>O636*H636</f>
        <v>0</v>
      </c>
      <c r="Q636" s="148">
        <v>0.00016</v>
      </c>
      <c r="R636" s="148">
        <f>Q636*H636</f>
        <v>0.052000000000000005</v>
      </c>
      <c r="S636" s="148">
        <v>0</v>
      </c>
      <c r="T636" s="149">
        <f>S636*H636</f>
        <v>0</v>
      </c>
      <c r="U636" s="33"/>
      <c r="V636" s="33"/>
      <c r="W636" s="33"/>
      <c r="X636" s="33"/>
      <c r="Y636" s="33"/>
      <c r="Z636" s="33"/>
      <c r="AA636" s="33"/>
      <c r="AB636" s="33"/>
      <c r="AC636" s="33"/>
      <c r="AD636" s="33"/>
      <c r="AE636" s="33"/>
      <c r="AR636" s="150" t="s">
        <v>226</v>
      </c>
      <c r="AT636" s="150" t="s">
        <v>137</v>
      </c>
      <c r="AU636" s="150" t="s">
        <v>79</v>
      </c>
      <c r="AY636" s="18" t="s">
        <v>135</v>
      </c>
      <c r="BE636" s="151">
        <f>IF(N636="základní",J636,0)</f>
        <v>0</v>
      </c>
      <c r="BF636" s="151">
        <f>IF(N636="snížená",J636,0)</f>
        <v>0</v>
      </c>
      <c r="BG636" s="151">
        <f>IF(N636="zákl. přenesená",J636,0)</f>
        <v>0</v>
      </c>
      <c r="BH636" s="151">
        <f>IF(N636="sníž. přenesená",J636,0)</f>
        <v>0</v>
      </c>
      <c r="BI636" s="151">
        <f>IF(N636="nulová",J636,0)</f>
        <v>0</v>
      </c>
      <c r="BJ636" s="18" t="s">
        <v>15</v>
      </c>
      <c r="BK636" s="151">
        <f>ROUND(I636*H636,2)</f>
        <v>0</v>
      </c>
      <c r="BL636" s="18" t="s">
        <v>226</v>
      </c>
      <c r="BM636" s="150" t="s">
        <v>847</v>
      </c>
    </row>
    <row r="637" spans="1:47" s="2" customFormat="1" ht="11.25">
      <c r="A637" s="33"/>
      <c r="B637" s="34"/>
      <c r="C637" s="33"/>
      <c r="D637" s="152" t="s">
        <v>143</v>
      </c>
      <c r="E637" s="33"/>
      <c r="F637" s="153" t="s">
        <v>848</v>
      </c>
      <c r="G637" s="33"/>
      <c r="H637" s="33"/>
      <c r="I637" s="154"/>
      <c r="J637" s="33"/>
      <c r="K637" s="33"/>
      <c r="L637" s="34"/>
      <c r="M637" s="155"/>
      <c r="N637" s="156"/>
      <c r="O637" s="54"/>
      <c r="P637" s="54"/>
      <c r="Q637" s="54"/>
      <c r="R637" s="54"/>
      <c r="S637" s="54"/>
      <c r="T637" s="55"/>
      <c r="U637" s="33"/>
      <c r="V637" s="33"/>
      <c r="W637" s="33"/>
      <c r="X637" s="33"/>
      <c r="Y637" s="33"/>
      <c r="Z637" s="33"/>
      <c r="AA637" s="33"/>
      <c r="AB637" s="33"/>
      <c r="AC637" s="33"/>
      <c r="AD637" s="33"/>
      <c r="AE637" s="33"/>
      <c r="AT637" s="18" t="s">
        <v>143</v>
      </c>
      <c r="AU637" s="18" t="s">
        <v>79</v>
      </c>
    </row>
    <row r="638" spans="1:65" s="2" customFormat="1" ht="49.15" customHeight="1">
      <c r="A638" s="33"/>
      <c r="B638" s="138"/>
      <c r="C638" s="139" t="s">
        <v>849</v>
      </c>
      <c r="D638" s="139" t="s">
        <v>137</v>
      </c>
      <c r="E638" s="140" t="s">
        <v>850</v>
      </c>
      <c r="F638" s="141" t="s">
        <v>851</v>
      </c>
      <c r="G638" s="142" t="s">
        <v>852</v>
      </c>
      <c r="H638" s="191"/>
      <c r="I638" s="144"/>
      <c r="J638" s="145">
        <f>ROUND(I638*H638,2)</f>
        <v>0</v>
      </c>
      <c r="K638" s="141" t="s">
        <v>141</v>
      </c>
      <c r="L638" s="34"/>
      <c r="M638" s="146" t="s">
        <v>3</v>
      </c>
      <c r="N638" s="147" t="s">
        <v>42</v>
      </c>
      <c r="O638" s="54"/>
      <c r="P638" s="148">
        <f>O638*H638</f>
        <v>0</v>
      </c>
      <c r="Q638" s="148">
        <v>0</v>
      </c>
      <c r="R638" s="148">
        <f>Q638*H638</f>
        <v>0</v>
      </c>
      <c r="S638" s="148">
        <v>0</v>
      </c>
      <c r="T638" s="149">
        <f>S638*H638</f>
        <v>0</v>
      </c>
      <c r="U638" s="33"/>
      <c r="V638" s="33"/>
      <c r="W638" s="33"/>
      <c r="X638" s="33"/>
      <c r="Y638" s="33"/>
      <c r="Z638" s="33"/>
      <c r="AA638" s="33"/>
      <c r="AB638" s="33"/>
      <c r="AC638" s="33"/>
      <c r="AD638" s="33"/>
      <c r="AE638" s="33"/>
      <c r="AR638" s="150" t="s">
        <v>226</v>
      </c>
      <c r="AT638" s="150" t="s">
        <v>137</v>
      </c>
      <c r="AU638" s="150" t="s">
        <v>79</v>
      </c>
      <c r="AY638" s="18" t="s">
        <v>135</v>
      </c>
      <c r="BE638" s="151">
        <f>IF(N638="základní",J638,0)</f>
        <v>0</v>
      </c>
      <c r="BF638" s="151">
        <f>IF(N638="snížená",J638,0)</f>
        <v>0</v>
      </c>
      <c r="BG638" s="151">
        <f>IF(N638="zákl. přenesená",J638,0)</f>
        <v>0</v>
      </c>
      <c r="BH638" s="151">
        <f>IF(N638="sníž. přenesená",J638,0)</f>
        <v>0</v>
      </c>
      <c r="BI638" s="151">
        <f>IF(N638="nulová",J638,0)</f>
        <v>0</v>
      </c>
      <c r="BJ638" s="18" t="s">
        <v>15</v>
      </c>
      <c r="BK638" s="151">
        <f>ROUND(I638*H638,2)</f>
        <v>0</v>
      </c>
      <c r="BL638" s="18" t="s">
        <v>226</v>
      </c>
      <c r="BM638" s="150" t="s">
        <v>853</v>
      </c>
    </row>
    <row r="639" spans="1:47" s="2" customFormat="1" ht="11.25">
      <c r="A639" s="33"/>
      <c r="B639" s="34"/>
      <c r="C639" s="33"/>
      <c r="D639" s="152" t="s">
        <v>143</v>
      </c>
      <c r="E639" s="33"/>
      <c r="F639" s="153" t="s">
        <v>854</v>
      </c>
      <c r="G639" s="33"/>
      <c r="H639" s="33"/>
      <c r="I639" s="154"/>
      <c r="J639" s="33"/>
      <c r="K639" s="33"/>
      <c r="L639" s="34"/>
      <c r="M639" s="155"/>
      <c r="N639" s="156"/>
      <c r="O639" s="54"/>
      <c r="P639" s="54"/>
      <c r="Q639" s="54"/>
      <c r="R639" s="54"/>
      <c r="S639" s="54"/>
      <c r="T639" s="55"/>
      <c r="U639" s="33"/>
      <c r="V639" s="33"/>
      <c r="W639" s="33"/>
      <c r="X639" s="33"/>
      <c r="Y639" s="33"/>
      <c r="Z639" s="33"/>
      <c r="AA639" s="33"/>
      <c r="AB639" s="33"/>
      <c r="AC639" s="33"/>
      <c r="AD639" s="33"/>
      <c r="AE639" s="33"/>
      <c r="AT639" s="18" t="s">
        <v>143</v>
      </c>
      <c r="AU639" s="18" t="s">
        <v>79</v>
      </c>
    </row>
    <row r="640" spans="2:63" s="12" customFormat="1" ht="22.9" customHeight="1">
      <c r="B640" s="125"/>
      <c r="D640" s="126" t="s">
        <v>70</v>
      </c>
      <c r="E640" s="136" t="s">
        <v>855</v>
      </c>
      <c r="F640" s="136" t="s">
        <v>856</v>
      </c>
      <c r="I640" s="128"/>
      <c r="J640" s="137">
        <f>BK640</f>
        <v>0</v>
      </c>
      <c r="L640" s="125"/>
      <c r="M640" s="130"/>
      <c r="N640" s="131"/>
      <c r="O640" s="131"/>
      <c r="P640" s="132">
        <f>SUM(P641:P650)</f>
        <v>0</v>
      </c>
      <c r="Q640" s="131"/>
      <c r="R640" s="132">
        <f>SUM(R641:R650)</f>
        <v>4.321350000000001</v>
      </c>
      <c r="S640" s="131"/>
      <c r="T640" s="133">
        <f>SUM(T641:T650)</f>
        <v>0</v>
      </c>
      <c r="AR640" s="126" t="s">
        <v>79</v>
      </c>
      <c r="AT640" s="134" t="s">
        <v>70</v>
      </c>
      <c r="AU640" s="134" t="s">
        <v>15</v>
      </c>
      <c r="AY640" s="126" t="s">
        <v>135</v>
      </c>
      <c r="BK640" s="135">
        <f>SUM(BK641:BK650)</f>
        <v>0</v>
      </c>
    </row>
    <row r="641" spans="1:65" s="2" customFormat="1" ht="37.9" customHeight="1">
      <c r="A641" s="33"/>
      <c r="B641" s="138"/>
      <c r="C641" s="139" t="s">
        <v>857</v>
      </c>
      <c r="D641" s="139" t="s">
        <v>137</v>
      </c>
      <c r="E641" s="140" t="s">
        <v>858</v>
      </c>
      <c r="F641" s="141" t="s">
        <v>859</v>
      </c>
      <c r="G641" s="142" t="s">
        <v>140</v>
      </c>
      <c r="H641" s="143">
        <v>890</v>
      </c>
      <c r="I641" s="144"/>
      <c r="J641" s="145">
        <f>ROUND(I641*H641,2)</f>
        <v>0</v>
      </c>
      <c r="K641" s="141" t="s">
        <v>141</v>
      </c>
      <c r="L641" s="34"/>
      <c r="M641" s="146" t="s">
        <v>3</v>
      </c>
      <c r="N641" s="147" t="s">
        <v>42</v>
      </c>
      <c r="O641" s="54"/>
      <c r="P641" s="148">
        <f>O641*H641</f>
        <v>0</v>
      </c>
      <c r="Q641" s="148">
        <v>0</v>
      </c>
      <c r="R641" s="148">
        <f>Q641*H641</f>
        <v>0</v>
      </c>
      <c r="S641" s="148">
        <v>0</v>
      </c>
      <c r="T641" s="149">
        <f>S641*H641</f>
        <v>0</v>
      </c>
      <c r="U641" s="33"/>
      <c r="V641" s="33"/>
      <c r="W641" s="33"/>
      <c r="X641" s="33"/>
      <c r="Y641" s="33"/>
      <c r="Z641" s="33"/>
      <c r="AA641" s="33"/>
      <c r="AB641" s="33"/>
      <c r="AC641" s="33"/>
      <c r="AD641" s="33"/>
      <c r="AE641" s="33"/>
      <c r="AR641" s="150" t="s">
        <v>226</v>
      </c>
      <c r="AT641" s="150" t="s">
        <v>137</v>
      </c>
      <c r="AU641" s="150" t="s">
        <v>79</v>
      </c>
      <c r="AY641" s="18" t="s">
        <v>135</v>
      </c>
      <c r="BE641" s="151">
        <f>IF(N641="základní",J641,0)</f>
        <v>0</v>
      </c>
      <c r="BF641" s="151">
        <f>IF(N641="snížená",J641,0)</f>
        <v>0</v>
      </c>
      <c r="BG641" s="151">
        <f>IF(N641="zákl. přenesená",J641,0)</f>
        <v>0</v>
      </c>
      <c r="BH641" s="151">
        <f>IF(N641="sníž. přenesená",J641,0)</f>
        <v>0</v>
      </c>
      <c r="BI641" s="151">
        <f>IF(N641="nulová",J641,0)</f>
        <v>0</v>
      </c>
      <c r="BJ641" s="18" t="s">
        <v>15</v>
      </c>
      <c r="BK641" s="151">
        <f>ROUND(I641*H641,2)</f>
        <v>0</v>
      </c>
      <c r="BL641" s="18" t="s">
        <v>226</v>
      </c>
      <c r="BM641" s="150" t="s">
        <v>860</v>
      </c>
    </row>
    <row r="642" spans="1:47" s="2" customFormat="1" ht="11.25">
      <c r="A642" s="33"/>
      <c r="B642" s="34"/>
      <c r="C642" s="33"/>
      <c r="D642" s="152" t="s">
        <v>143</v>
      </c>
      <c r="E642" s="33"/>
      <c r="F642" s="153" t="s">
        <v>861</v>
      </c>
      <c r="G642" s="33"/>
      <c r="H642" s="33"/>
      <c r="I642" s="154"/>
      <c r="J642" s="33"/>
      <c r="K642" s="33"/>
      <c r="L642" s="34"/>
      <c r="M642" s="155"/>
      <c r="N642" s="156"/>
      <c r="O642" s="54"/>
      <c r="P642" s="54"/>
      <c r="Q642" s="54"/>
      <c r="R642" s="54"/>
      <c r="S642" s="54"/>
      <c r="T642" s="55"/>
      <c r="U642" s="33"/>
      <c r="V642" s="33"/>
      <c r="W642" s="33"/>
      <c r="X642" s="33"/>
      <c r="Y642" s="33"/>
      <c r="Z642" s="33"/>
      <c r="AA642" s="33"/>
      <c r="AB642" s="33"/>
      <c r="AC642" s="33"/>
      <c r="AD642" s="33"/>
      <c r="AE642" s="33"/>
      <c r="AT642" s="18" t="s">
        <v>143</v>
      </c>
      <c r="AU642" s="18" t="s">
        <v>79</v>
      </c>
    </row>
    <row r="643" spans="1:65" s="2" customFormat="1" ht="24.2" customHeight="1">
      <c r="A643" s="33"/>
      <c r="B643" s="138"/>
      <c r="C643" s="166" t="s">
        <v>862</v>
      </c>
      <c r="D643" s="166" t="s">
        <v>184</v>
      </c>
      <c r="E643" s="167" t="s">
        <v>863</v>
      </c>
      <c r="F643" s="168" t="s">
        <v>864</v>
      </c>
      <c r="G643" s="169" t="s">
        <v>140</v>
      </c>
      <c r="H643" s="170">
        <v>934.5</v>
      </c>
      <c r="I643" s="171"/>
      <c r="J643" s="172">
        <f>ROUND(I643*H643,2)</f>
        <v>0</v>
      </c>
      <c r="K643" s="168" t="s">
        <v>141</v>
      </c>
      <c r="L643" s="173"/>
      <c r="M643" s="174" t="s">
        <v>3</v>
      </c>
      <c r="N643" s="175" t="s">
        <v>42</v>
      </c>
      <c r="O643" s="54"/>
      <c r="P643" s="148">
        <f>O643*H643</f>
        <v>0</v>
      </c>
      <c r="Q643" s="148">
        <v>0.0015</v>
      </c>
      <c r="R643" s="148">
        <f>Q643*H643</f>
        <v>1.40175</v>
      </c>
      <c r="S643" s="148">
        <v>0</v>
      </c>
      <c r="T643" s="149">
        <f>S643*H643</f>
        <v>0</v>
      </c>
      <c r="U643" s="33"/>
      <c r="V643" s="33"/>
      <c r="W643" s="33"/>
      <c r="X643" s="33"/>
      <c r="Y643" s="33"/>
      <c r="Z643" s="33"/>
      <c r="AA643" s="33"/>
      <c r="AB643" s="33"/>
      <c r="AC643" s="33"/>
      <c r="AD643" s="33"/>
      <c r="AE643" s="33"/>
      <c r="AR643" s="150" t="s">
        <v>384</v>
      </c>
      <c r="AT643" s="150" t="s">
        <v>184</v>
      </c>
      <c r="AU643" s="150" t="s">
        <v>79</v>
      </c>
      <c r="AY643" s="18" t="s">
        <v>135</v>
      </c>
      <c r="BE643" s="151">
        <f>IF(N643="základní",J643,0)</f>
        <v>0</v>
      </c>
      <c r="BF643" s="151">
        <f>IF(N643="snížená",J643,0)</f>
        <v>0</v>
      </c>
      <c r="BG643" s="151">
        <f>IF(N643="zákl. přenesená",J643,0)</f>
        <v>0</v>
      </c>
      <c r="BH643" s="151">
        <f>IF(N643="sníž. přenesená",J643,0)</f>
        <v>0</v>
      </c>
      <c r="BI643" s="151">
        <f>IF(N643="nulová",J643,0)</f>
        <v>0</v>
      </c>
      <c r="BJ643" s="18" t="s">
        <v>15</v>
      </c>
      <c r="BK643" s="151">
        <f>ROUND(I643*H643,2)</f>
        <v>0</v>
      </c>
      <c r="BL643" s="18" t="s">
        <v>226</v>
      </c>
      <c r="BM643" s="150" t="s">
        <v>865</v>
      </c>
    </row>
    <row r="644" spans="2:51" s="13" customFormat="1" ht="11.25">
      <c r="B644" s="157"/>
      <c r="D644" s="158" t="s">
        <v>164</v>
      </c>
      <c r="F644" s="159" t="s">
        <v>866</v>
      </c>
      <c r="H644" s="160">
        <v>934.5</v>
      </c>
      <c r="I644" s="161"/>
      <c r="L644" s="157"/>
      <c r="M644" s="162"/>
      <c r="N644" s="163"/>
      <c r="O644" s="163"/>
      <c r="P644" s="163"/>
      <c r="Q644" s="163"/>
      <c r="R644" s="163"/>
      <c r="S644" s="163"/>
      <c r="T644" s="164"/>
      <c r="AT644" s="165" t="s">
        <v>164</v>
      </c>
      <c r="AU644" s="165" t="s">
        <v>79</v>
      </c>
      <c r="AV644" s="13" t="s">
        <v>79</v>
      </c>
      <c r="AW644" s="13" t="s">
        <v>4</v>
      </c>
      <c r="AX644" s="13" t="s">
        <v>15</v>
      </c>
      <c r="AY644" s="165" t="s">
        <v>135</v>
      </c>
    </row>
    <row r="645" spans="1:65" s="2" customFormat="1" ht="44.25" customHeight="1">
      <c r="A645" s="33"/>
      <c r="B645" s="138"/>
      <c r="C645" s="139" t="s">
        <v>867</v>
      </c>
      <c r="D645" s="139" t="s">
        <v>137</v>
      </c>
      <c r="E645" s="140" t="s">
        <v>868</v>
      </c>
      <c r="F645" s="141" t="s">
        <v>869</v>
      </c>
      <c r="G645" s="142" t="s">
        <v>140</v>
      </c>
      <c r="H645" s="143">
        <v>300</v>
      </c>
      <c r="I645" s="144"/>
      <c r="J645" s="145">
        <f>ROUND(I645*H645,2)</f>
        <v>0</v>
      </c>
      <c r="K645" s="141" t="s">
        <v>141</v>
      </c>
      <c r="L645" s="34"/>
      <c r="M645" s="146" t="s">
        <v>3</v>
      </c>
      <c r="N645" s="147" t="s">
        <v>42</v>
      </c>
      <c r="O645" s="54"/>
      <c r="P645" s="148">
        <f>O645*H645</f>
        <v>0</v>
      </c>
      <c r="Q645" s="148">
        <v>0.00606</v>
      </c>
      <c r="R645" s="148">
        <f>Q645*H645</f>
        <v>1.818</v>
      </c>
      <c r="S645" s="148">
        <v>0</v>
      </c>
      <c r="T645" s="149">
        <f>S645*H645</f>
        <v>0</v>
      </c>
      <c r="U645" s="33"/>
      <c r="V645" s="33"/>
      <c r="W645" s="33"/>
      <c r="X645" s="33"/>
      <c r="Y645" s="33"/>
      <c r="Z645" s="33"/>
      <c r="AA645" s="33"/>
      <c r="AB645" s="33"/>
      <c r="AC645" s="33"/>
      <c r="AD645" s="33"/>
      <c r="AE645" s="33"/>
      <c r="AR645" s="150" t="s">
        <v>226</v>
      </c>
      <c r="AT645" s="150" t="s">
        <v>137</v>
      </c>
      <c r="AU645" s="150" t="s">
        <v>79</v>
      </c>
      <c r="AY645" s="18" t="s">
        <v>135</v>
      </c>
      <c r="BE645" s="151">
        <f>IF(N645="základní",J645,0)</f>
        <v>0</v>
      </c>
      <c r="BF645" s="151">
        <f>IF(N645="snížená",J645,0)</f>
        <v>0</v>
      </c>
      <c r="BG645" s="151">
        <f>IF(N645="zákl. přenesená",J645,0)</f>
        <v>0</v>
      </c>
      <c r="BH645" s="151">
        <f>IF(N645="sníž. přenesená",J645,0)</f>
        <v>0</v>
      </c>
      <c r="BI645" s="151">
        <f>IF(N645="nulová",J645,0)</f>
        <v>0</v>
      </c>
      <c r="BJ645" s="18" t="s">
        <v>15</v>
      </c>
      <c r="BK645" s="151">
        <f>ROUND(I645*H645,2)</f>
        <v>0</v>
      </c>
      <c r="BL645" s="18" t="s">
        <v>226</v>
      </c>
      <c r="BM645" s="150" t="s">
        <v>870</v>
      </c>
    </row>
    <row r="646" spans="1:47" s="2" customFormat="1" ht="11.25">
      <c r="A646" s="33"/>
      <c r="B646" s="34"/>
      <c r="C646" s="33"/>
      <c r="D646" s="152" t="s">
        <v>143</v>
      </c>
      <c r="E646" s="33"/>
      <c r="F646" s="153" t="s">
        <v>871</v>
      </c>
      <c r="G646" s="33"/>
      <c r="H646" s="33"/>
      <c r="I646" s="154"/>
      <c r="J646" s="33"/>
      <c r="K646" s="33"/>
      <c r="L646" s="34"/>
      <c r="M646" s="155"/>
      <c r="N646" s="156"/>
      <c r="O646" s="54"/>
      <c r="P646" s="54"/>
      <c r="Q646" s="54"/>
      <c r="R646" s="54"/>
      <c r="S646" s="54"/>
      <c r="T646" s="55"/>
      <c r="U646" s="33"/>
      <c r="V646" s="33"/>
      <c r="W646" s="33"/>
      <c r="X646" s="33"/>
      <c r="Y646" s="33"/>
      <c r="Z646" s="33"/>
      <c r="AA646" s="33"/>
      <c r="AB646" s="33"/>
      <c r="AC646" s="33"/>
      <c r="AD646" s="33"/>
      <c r="AE646" s="33"/>
      <c r="AT646" s="18" t="s">
        <v>143</v>
      </c>
      <c r="AU646" s="18" t="s">
        <v>79</v>
      </c>
    </row>
    <row r="647" spans="1:65" s="2" customFormat="1" ht="24.2" customHeight="1">
      <c r="A647" s="33"/>
      <c r="B647" s="138"/>
      <c r="C647" s="166" t="s">
        <v>872</v>
      </c>
      <c r="D647" s="166" t="s">
        <v>184</v>
      </c>
      <c r="E647" s="167" t="s">
        <v>873</v>
      </c>
      <c r="F647" s="168" t="s">
        <v>449</v>
      </c>
      <c r="G647" s="169" t="s">
        <v>140</v>
      </c>
      <c r="H647" s="170">
        <v>306</v>
      </c>
      <c r="I647" s="171"/>
      <c r="J647" s="172">
        <f>ROUND(I647*H647,2)</f>
        <v>0</v>
      </c>
      <c r="K647" s="168" t="s">
        <v>141</v>
      </c>
      <c r="L647" s="173"/>
      <c r="M647" s="174" t="s">
        <v>3</v>
      </c>
      <c r="N647" s="175" t="s">
        <v>42</v>
      </c>
      <c r="O647" s="54"/>
      <c r="P647" s="148">
        <f>O647*H647</f>
        <v>0</v>
      </c>
      <c r="Q647" s="148">
        <v>0.0036</v>
      </c>
      <c r="R647" s="148">
        <f>Q647*H647</f>
        <v>1.1016</v>
      </c>
      <c r="S647" s="148">
        <v>0</v>
      </c>
      <c r="T647" s="149">
        <f>S647*H647</f>
        <v>0</v>
      </c>
      <c r="U647" s="33"/>
      <c r="V647" s="33"/>
      <c r="W647" s="33"/>
      <c r="X647" s="33"/>
      <c r="Y647" s="33"/>
      <c r="Z647" s="33"/>
      <c r="AA647" s="33"/>
      <c r="AB647" s="33"/>
      <c r="AC647" s="33"/>
      <c r="AD647" s="33"/>
      <c r="AE647" s="33"/>
      <c r="AR647" s="150" t="s">
        <v>384</v>
      </c>
      <c r="AT647" s="150" t="s">
        <v>184</v>
      </c>
      <c r="AU647" s="150" t="s">
        <v>79</v>
      </c>
      <c r="AY647" s="18" t="s">
        <v>135</v>
      </c>
      <c r="BE647" s="151">
        <f>IF(N647="základní",J647,0)</f>
        <v>0</v>
      </c>
      <c r="BF647" s="151">
        <f>IF(N647="snížená",J647,0)</f>
        <v>0</v>
      </c>
      <c r="BG647" s="151">
        <f>IF(N647="zákl. přenesená",J647,0)</f>
        <v>0</v>
      </c>
      <c r="BH647" s="151">
        <f>IF(N647="sníž. přenesená",J647,0)</f>
        <v>0</v>
      </c>
      <c r="BI647" s="151">
        <f>IF(N647="nulová",J647,0)</f>
        <v>0</v>
      </c>
      <c r="BJ647" s="18" t="s">
        <v>15</v>
      </c>
      <c r="BK647" s="151">
        <f>ROUND(I647*H647,2)</f>
        <v>0</v>
      </c>
      <c r="BL647" s="18" t="s">
        <v>226</v>
      </c>
      <c r="BM647" s="150" t="s">
        <v>874</v>
      </c>
    </row>
    <row r="648" spans="2:51" s="13" customFormat="1" ht="11.25">
      <c r="B648" s="157"/>
      <c r="D648" s="158" t="s">
        <v>164</v>
      </c>
      <c r="F648" s="159" t="s">
        <v>875</v>
      </c>
      <c r="H648" s="160">
        <v>306</v>
      </c>
      <c r="I648" s="161"/>
      <c r="L648" s="157"/>
      <c r="M648" s="162"/>
      <c r="N648" s="163"/>
      <c r="O648" s="163"/>
      <c r="P648" s="163"/>
      <c r="Q648" s="163"/>
      <c r="R648" s="163"/>
      <c r="S648" s="163"/>
      <c r="T648" s="164"/>
      <c r="AT648" s="165" t="s">
        <v>164</v>
      </c>
      <c r="AU648" s="165" t="s">
        <v>79</v>
      </c>
      <c r="AV648" s="13" t="s">
        <v>79</v>
      </c>
      <c r="AW648" s="13" t="s">
        <v>4</v>
      </c>
      <c r="AX648" s="13" t="s">
        <v>15</v>
      </c>
      <c r="AY648" s="165" t="s">
        <v>135</v>
      </c>
    </row>
    <row r="649" spans="1:65" s="2" customFormat="1" ht="44.25" customHeight="1">
      <c r="A649" s="33"/>
      <c r="B649" s="138"/>
      <c r="C649" s="139" t="s">
        <v>876</v>
      </c>
      <c r="D649" s="139" t="s">
        <v>137</v>
      </c>
      <c r="E649" s="140" t="s">
        <v>877</v>
      </c>
      <c r="F649" s="141" t="s">
        <v>878</v>
      </c>
      <c r="G649" s="142" t="s">
        <v>852</v>
      </c>
      <c r="H649" s="191"/>
      <c r="I649" s="144"/>
      <c r="J649" s="145">
        <f>ROUND(I649*H649,2)</f>
        <v>0</v>
      </c>
      <c r="K649" s="141" t="s">
        <v>141</v>
      </c>
      <c r="L649" s="34"/>
      <c r="M649" s="146" t="s">
        <v>3</v>
      </c>
      <c r="N649" s="147" t="s">
        <v>42</v>
      </c>
      <c r="O649" s="54"/>
      <c r="P649" s="148">
        <f>O649*H649</f>
        <v>0</v>
      </c>
      <c r="Q649" s="148">
        <v>0</v>
      </c>
      <c r="R649" s="148">
        <f>Q649*H649</f>
        <v>0</v>
      </c>
      <c r="S649" s="148">
        <v>0</v>
      </c>
      <c r="T649" s="149">
        <f>S649*H649</f>
        <v>0</v>
      </c>
      <c r="U649" s="33"/>
      <c r="V649" s="33"/>
      <c r="W649" s="33"/>
      <c r="X649" s="33"/>
      <c r="Y649" s="33"/>
      <c r="Z649" s="33"/>
      <c r="AA649" s="33"/>
      <c r="AB649" s="33"/>
      <c r="AC649" s="33"/>
      <c r="AD649" s="33"/>
      <c r="AE649" s="33"/>
      <c r="AR649" s="150" t="s">
        <v>226</v>
      </c>
      <c r="AT649" s="150" t="s">
        <v>137</v>
      </c>
      <c r="AU649" s="150" t="s">
        <v>79</v>
      </c>
      <c r="AY649" s="18" t="s">
        <v>135</v>
      </c>
      <c r="BE649" s="151">
        <f>IF(N649="základní",J649,0)</f>
        <v>0</v>
      </c>
      <c r="BF649" s="151">
        <f>IF(N649="snížená",J649,0)</f>
        <v>0</v>
      </c>
      <c r="BG649" s="151">
        <f>IF(N649="zákl. přenesená",J649,0)</f>
        <v>0</v>
      </c>
      <c r="BH649" s="151">
        <f>IF(N649="sníž. přenesená",J649,0)</f>
        <v>0</v>
      </c>
      <c r="BI649" s="151">
        <f>IF(N649="nulová",J649,0)</f>
        <v>0</v>
      </c>
      <c r="BJ649" s="18" t="s">
        <v>15</v>
      </c>
      <c r="BK649" s="151">
        <f>ROUND(I649*H649,2)</f>
        <v>0</v>
      </c>
      <c r="BL649" s="18" t="s">
        <v>226</v>
      </c>
      <c r="BM649" s="150" t="s">
        <v>879</v>
      </c>
    </row>
    <row r="650" spans="1:47" s="2" customFormat="1" ht="11.25">
      <c r="A650" s="33"/>
      <c r="B650" s="34"/>
      <c r="C650" s="33"/>
      <c r="D650" s="152" t="s">
        <v>143</v>
      </c>
      <c r="E650" s="33"/>
      <c r="F650" s="153" t="s">
        <v>880</v>
      </c>
      <c r="G650" s="33"/>
      <c r="H650" s="33"/>
      <c r="I650" s="154"/>
      <c r="J650" s="33"/>
      <c r="K650" s="33"/>
      <c r="L650" s="34"/>
      <c r="M650" s="155"/>
      <c r="N650" s="156"/>
      <c r="O650" s="54"/>
      <c r="P650" s="54"/>
      <c r="Q650" s="54"/>
      <c r="R650" s="54"/>
      <c r="S650" s="54"/>
      <c r="T650" s="55"/>
      <c r="U650" s="33"/>
      <c r="V650" s="33"/>
      <c r="W650" s="33"/>
      <c r="X650" s="33"/>
      <c r="Y650" s="33"/>
      <c r="Z650" s="33"/>
      <c r="AA650" s="33"/>
      <c r="AB650" s="33"/>
      <c r="AC650" s="33"/>
      <c r="AD650" s="33"/>
      <c r="AE650" s="33"/>
      <c r="AT650" s="18" t="s">
        <v>143</v>
      </c>
      <c r="AU650" s="18" t="s">
        <v>79</v>
      </c>
    </row>
    <row r="651" spans="2:63" s="12" customFormat="1" ht="22.9" customHeight="1">
      <c r="B651" s="125"/>
      <c r="D651" s="126" t="s">
        <v>70</v>
      </c>
      <c r="E651" s="136" t="s">
        <v>881</v>
      </c>
      <c r="F651" s="136" t="s">
        <v>882</v>
      </c>
      <c r="I651" s="128"/>
      <c r="J651" s="137">
        <f>BK651</f>
        <v>0</v>
      </c>
      <c r="L651" s="125"/>
      <c r="M651" s="130"/>
      <c r="N651" s="131"/>
      <c r="O651" s="131"/>
      <c r="P651" s="132">
        <f>SUM(P652:P654)</f>
        <v>0</v>
      </c>
      <c r="Q651" s="131"/>
      <c r="R651" s="132">
        <f>SUM(R652:R654)</f>
        <v>0</v>
      </c>
      <c r="S651" s="131"/>
      <c r="T651" s="133">
        <f>SUM(T652:T654)</f>
        <v>0</v>
      </c>
      <c r="AR651" s="126" t="s">
        <v>79</v>
      </c>
      <c r="AT651" s="134" t="s">
        <v>70</v>
      </c>
      <c r="AU651" s="134" t="s">
        <v>15</v>
      </c>
      <c r="AY651" s="126" t="s">
        <v>135</v>
      </c>
      <c r="BK651" s="135">
        <f>SUM(BK652:BK654)</f>
        <v>0</v>
      </c>
    </row>
    <row r="652" spans="1:65" s="2" customFormat="1" ht="16.5" customHeight="1">
      <c r="A652" s="33"/>
      <c r="B652" s="138"/>
      <c r="C652" s="139" t="s">
        <v>883</v>
      </c>
      <c r="D652" s="139" t="s">
        <v>137</v>
      </c>
      <c r="E652" s="140" t="s">
        <v>884</v>
      </c>
      <c r="F652" s="141" t="s">
        <v>885</v>
      </c>
      <c r="G652" s="142" t="s">
        <v>192</v>
      </c>
      <c r="H652" s="143">
        <v>1</v>
      </c>
      <c r="I652" s="144"/>
      <c r="J652" s="145">
        <f>ROUND(I652*H652,2)</f>
        <v>0</v>
      </c>
      <c r="K652" s="141" t="s">
        <v>3</v>
      </c>
      <c r="L652" s="34"/>
      <c r="M652" s="146" t="s">
        <v>3</v>
      </c>
      <c r="N652" s="147" t="s">
        <v>42</v>
      </c>
      <c r="O652" s="54"/>
      <c r="P652" s="148">
        <f>O652*H652</f>
        <v>0</v>
      </c>
      <c r="Q652" s="148">
        <v>0</v>
      </c>
      <c r="R652" s="148">
        <f>Q652*H652</f>
        <v>0</v>
      </c>
      <c r="S652" s="148">
        <v>0</v>
      </c>
      <c r="T652" s="149">
        <f>S652*H652</f>
        <v>0</v>
      </c>
      <c r="U652" s="33"/>
      <c r="V652" s="33"/>
      <c r="W652" s="33"/>
      <c r="X652" s="33"/>
      <c r="Y652" s="33"/>
      <c r="Z652" s="33"/>
      <c r="AA652" s="33"/>
      <c r="AB652" s="33"/>
      <c r="AC652" s="33"/>
      <c r="AD652" s="33"/>
      <c r="AE652" s="33"/>
      <c r="AR652" s="150" t="s">
        <v>226</v>
      </c>
      <c r="AT652" s="150" t="s">
        <v>137</v>
      </c>
      <c r="AU652" s="150" t="s">
        <v>79</v>
      </c>
      <c r="AY652" s="18" t="s">
        <v>135</v>
      </c>
      <c r="BE652" s="151">
        <f>IF(N652="základní",J652,0)</f>
        <v>0</v>
      </c>
      <c r="BF652" s="151">
        <f>IF(N652="snížená",J652,0)</f>
        <v>0</v>
      </c>
      <c r="BG652" s="151">
        <f>IF(N652="zákl. přenesená",J652,0)</f>
        <v>0</v>
      </c>
      <c r="BH652" s="151">
        <f>IF(N652="sníž. přenesená",J652,0)</f>
        <v>0</v>
      </c>
      <c r="BI652" s="151">
        <f>IF(N652="nulová",J652,0)</f>
        <v>0</v>
      </c>
      <c r="BJ652" s="18" t="s">
        <v>15</v>
      </c>
      <c r="BK652" s="151">
        <f>ROUND(I652*H652,2)</f>
        <v>0</v>
      </c>
      <c r="BL652" s="18" t="s">
        <v>226</v>
      </c>
      <c r="BM652" s="150" t="s">
        <v>886</v>
      </c>
    </row>
    <row r="653" spans="1:65" s="2" customFormat="1" ht="16.5" customHeight="1">
      <c r="A653" s="33"/>
      <c r="B653" s="138"/>
      <c r="C653" s="139" t="s">
        <v>887</v>
      </c>
      <c r="D653" s="139" t="s">
        <v>137</v>
      </c>
      <c r="E653" s="140" t="s">
        <v>888</v>
      </c>
      <c r="F653" s="141" t="s">
        <v>889</v>
      </c>
      <c r="G653" s="142" t="s">
        <v>197</v>
      </c>
      <c r="H653" s="143">
        <v>600</v>
      </c>
      <c r="I653" s="144"/>
      <c r="J653" s="145">
        <f>ROUND(I653*H653,2)</f>
        <v>0</v>
      </c>
      <c r="K653" s="141" t="s">
        <v>3</v>
      </c>
      <c r="L653" s="34"/>
      <c r="M653" s="146" t="s">
        <v>3</v>
      </c>
      <c r="N653" s="147" t="s">
        <v>42</v>
      </c>
      <c r="O653" s="54"/>
      <c r="P653" s="148">
        <f>O653*H653</f>
        <v>0</v>
      </c>
      <c r="Q653" s="148">
        <v>0</v>
      </c>
      <c r="R653" s="148">
        <f>Q653*H653</f>
        <v>0</v>
      </c>
      <c r="S653" s="148">
        <v>0</v>
      </c>
      <c r="T653" s="149">
        <f>S653*H653</f>
        <v>0</v>
      </c>
      <c r="U653" s="33"/>
      <c r="V653" s="33"/>
      <c r="W653" s="33"/>
      <c r="X653" s="33"/>
      <c r="Y653" s="33"/>
      <c r="Z653" s="33"/>
      <c r="AA653" s="33"/>
      <c r="AB653" s="33"/>
      <c r="AC653" s="33"/>
      <c r="AD653" s="33"/>
      <c r="AE653" s="33"/>
      <c r="AR653" s="150" t="s">
        <v>226</v>
      </c>
      <c r="AT653" s="150" t="s">
        <v>137</v>
      </c>
      <c r="AU653" s="150" t="s">
        <v>79</v>
      </c>
      <c r="AY653" s="18" t="s">
        <v>135</v>
      </c>
      <c r="BE653" s="151">
        <f>IF(N653="základní",J653,0)</f>
        <v>0</v>
      </c>
      <c r="BF653" s="151">
        <f>IF(N653="snížená",J653,0)</f>
        <v>0</v>
      </c>
      <c r="BG653" s="151">
        <f>IF(N653="zákl. přenesená",J653,0)</f>
        <v>0</v>
      </c>
      <c r="BH653" s="151">
        <f>IF(N653="sníž. přenesená",J653,0)</f>
        <v>0</v>
      </c>
      <c r="BI653" s="151">
        <f>IF(N653="nulová",J653,0)</f>
        <v>0</v>
      </c>
      <c r="BJ653" s="18" t="s">
        <v>15</v>
      </c>
      <c r="BK653" s="151">
        <f>ROUND(I653*H653,2)</f>
        <v>0</v>
      </c>
      <c r="BL653" s="18" t="s">
        <v>226</v>
      </c>
      <c r="BM653" s="150" t="s">
        <v>890</v>
      </c>
    </row>
    <row r="654" spans="1:65" s="2" customFormat="1" ht="16.5" customHeight="1">
      <c r="A654" s="33"/>
      <c r="B654" s="138"/>
      <c r="C654" s="139" t="s">
        <v>891</v>
      </c>
      <c r="D654" s="139" t="s">
        <v>137</v>
      </c>
      <c r="E654" s="140" t="s">
        <v>892</v>
      </c>
      <c r="F654" s="141" t="s">
        <v>893</v>
      </c>
      <c r="G654" s="142" t="s">
        <v>197</v>
      </c>
      <c r="H654" s="143">
        <v>600</v>
      </c>
      <c r="I654" s="144"/>
      <c r="J654" s="145">
        <f>ROUND(I654*H654,2)</f>
        <v>0</v>
      </c>
      <c r="K654" s="141" t="s">
        <v>3</v>
      </c>
      <c r="L654" s="34"/>
      <c r="M654" s="146" t="s">
        <v>3</v>
      </c>
      <c r="N654" s="147" t="s">
        <v>42</v>
      </c>
      <c r="O654" s="54"/>
      <c r="P654" s="148">
        <f>O654*H654</f>
        <v>0</v>
      </c>
      <c r="Q654" s="148">
        <v>0</v>
      </c>
      <c r="R654" s="148">
        <f>Q654*H654</f>
        <v>0</v>
      </c>
      <c r="S654" s="148">
        <v>0</v>
      </c>
      <c r="T654" s="149">
        <f>S654*H654</f>
        <v>0</v>
      </c>
      <c r="U654" s="33"/>
      <c r="V654" s="33"/>
      <c r="W654" s="33"/>
      <c r="X654" s="33"/>
      <c r="Y654" s="33"/>
      <c r="Z654" s="33"/>
      <c r="AA654" s="33"/>
      <c r="AB654" s="33"/>
      <c r="AC654" s="33"/>
      <c r="AD654" s="33"/>
      <c r="AE654" s="33"/>
      <c r="AR654" s="150" t="s">
        <v>226</v>
      </c>
      <c r="AT654" s="150" t="s">
        <v>137</v>
      </c>
      <c r="AU654" s="150" t="s">
        <v>79</v>
      </c>
      <c r="AY654" s="18" t="s">
        <v>135</v>
      </c>
      <c r="BE654" s="151">
        <f>IF(N654="základní",J654,0)</f>
        <v>0</v>
      </c>
      <c r="BF654" s="151">
        <f>IF(N654="snížená",J654,0)</f>
        <v>0</v>
      </c>
      <c r="BG654" s="151">
        <f>IF(N654="zákl. přenesená",J654,0)</f>
        <v>0</v>
      </c>
      <c r="BH654" s="151">
        <f>IF(N654="sníž. přenesená",J654,0)</f>
        <v>0</v>
      </c>
      <c r="BI654" s="151">
        <f>IF(N654="nulová",J654,0)</f>
        <v>0</v>
      </c>
      <c r="BJ654" s="18" t="s">
        <v>15</v>
      </c>
      <c r="BK654" s="151">
        <f>ROUND(I654*H654,2)</f>
        <v>0</v>
      </c>
      <c r="BL654" s="18" t="s">
        <v>226</v>
      </c>
      <c r="BM654" s="150" t="s">
        <v>894</v>
      </c>
    </row>
    <row r="655" spans="2:63" s="12" customFormat="1" ht="22.9" customHeight="1">
      <c r="B655" s="125"/>
      <c r="D655" s="126" t="s">
        <v>70</v>
      </c>
      <c r="E655" s="136" t="s">
        <v>895</v>
      </c>
      <c r="F655" s="136" t="s">
        <v>896</v>
      </c>
      <c r="I655" s="128"/>
      <c r="J655" s="137">
        <f>BK655</f>
        <v>0</v>
      </c>
      <c r="L655" s="125"/>
      <c r="M655" s="130"/>
      <c r="N655" s="131"/>
      <c r="O655" s="131"/>
      <c r="P655" s="132">
        <f>P656</f>
        <v>0</v>
      </c>
      <c r="Q655" s="131"/>
      <c r="R655" s="132">
        <f>R656</f>
        <v>0</v>
      </c>
      <c r="S655" s="131"/>
      <c r="T655" s="133">
        <f>T656</f>
        <v>0</v>
      </c>
      <c r="AR655" s="126" t="s">
        <v>79</v>
      </c>
      <c r="AT655" s="134" t="s">
        <v>70</v>
      </c>
      <c r="AU655" s="134" t="s">
        <v>15</v>
      </c>
      <c r="AY655" s="126" t="s">
        <v>135</v>
      </c>
      <c r="BK655" s="135">
        <f>BK656</f>
        <v>0</v>
      </c>
    </row>
    <row r="656" spans="1:65" s="2" customFormat="1" ht="37.9" customHeight="1">
      <c r="A656" s="33"/>
      <c r="B656" s="138"/>
      <c r="C656" s="139" t="s">
        <v>897</v>
      </c>
      <c r="D656" s="139" t="s">
        <v>137</v>
      </c>
      <c r="E656" s="140" t="s">
        <v>898</v>
      </c>
      <c r="F656" s="141" t="s">
        <v>899</v>
      </c>
      <c r="G656" s="142" t="s">
        <v>197</v>
      </c>
      <c r="H656" s="143">
        <v>5</v>
      </c>
      <c r="I656" s="144"/>
      <c r="J656" s="145">
        <f>ROUND(I656*H656,2)</f>
        <v>0</v>
      </c>
      <c r="K656" s="141" t="s">
        <v>3</v>
      </c>
      <c r="L656" s="34"/>
      <c r="M656" s="146" t="s">
        <v>3</v>
      </c>
      <c r="N656" s="147" t="s">
        <v>42</v>
      </c>
      <c r="O656" s="54"/>
      <c r="P656" s="148">
        <f>O656*H656</f>
        <v>0</v>
      </c>
      <c r="Q656" s="148">
        <v>0</v>
      </c>
      <c r="R656" s="148">
        <f>Q656*H656</f>
        <v>0</v>
      </c>
      <c r="S656" s="148">
        <v>0</v>
      </c>
      <c r="T656" s="149">
        <f>S656*H656</f>
        <v>0</v>
      </c>
      <c r="U656" s="33"/>
      <c r="V656" s="33"/>
      <c r="W656" s="33"/>
      <c r="X656" s="33"/>
      <c r="Y656" s="33"/>
      <c r="Z656" s="33"/>
      <c r="AA656" s="33"/>
      <c r="AB656" s="33"/>
      <c r="AC656" s="33"/>
      <c r="AD656" s="33"/>
      <c r="AE656" s="33"/>
      <c r="AR656" s="150" t="s">
        <v>226</v>
      </c>
      <c r="AT656" s="150" t="s">
        <v>137</v>
      </c>
      <c r="AU656" s="150" t="s">
        <v>79</v>
      </c>
      <c r="AY656" s="18" t="s">
        <v>135</v>
      </c>
      <c r="BE656" s="151">
        <f>IF(N656="základní",J656,0)</f>
        <v>0</v>
      </c>
      <c r="BF656" s="151">
        <f>IF(N656="snížená",J656,0)</f>
        <v>0</v>
      </c>
      <c r="BG656" s="151">
        <f>IF(N656="zákl. přenesená",J656,0)</f>
        <v>0</v>
      </c>
      <c r="BH656" s="151">
        <f>IF(N656="sníž. přenesená",J656,0)</f>
        <v>0</v>
      </c>
      <c r="BI656" s="151">
        <f>IF(N656="nulová",J656,0)</f>
        <v>0</v>
      </c>
      <c r="BJ656" s="18" t="s">
        <v>15</v>
      </c>
      <c r="BK656" s="151">
        <f>ROUND(I656*H656,2)</f>
        <v>0</v>
      </c>
      <c r="BL656" s="18" t="s">
        <v>226</v>
      </c>
      <c r="BM656" s="150" t="s">
        <v>900</v>
      </c>
    </row>
    <row r="657" spans="2:63" s="12" customFormat="1" ht="22.9" customHeight="1">
      <c r="B657" s="125"/>
      <c r="D657" s="126" t="s">
        <v>70</v>
      </c>
      <c r="E657" s="136" t="s">
        <v>901</v>
      </c>
      <c r="F657" s="136" t="s">
        <v>902</v>
      </c>
      <c r="I657" s="128"/>
      <c r="J657" s="137">
        <f>BK657</f>
        <v>0</v>
      </c>
      <c r="L657" s="125"/>
      <c r="M657" s="130"/>
      <c r="N657" s="131"/>
      <c r="O657" s="131"/>
      <c r="P657" s="132">
        <f>SUM(P658:P676)</f>
        <v>0</v>
      </c>
      <c r="Q657" s="131"/>
      <c r="R657" s="132">
        <f>SUM(R658:R676)</f>
        <v>4.103656</v>
      </c>
      <c r="S657" s="131"/>
      <c r="T657" s="133">
        <f>SUM(T658:T676)</f>
        <v>3.593432</v>
      </c>
      <c r="AR657" s="126" t="s">
        <v>79</v>
      </c>
      <c r="AT657" s="134" t="s">
        <v>70</v>
      </c>
      <c r="AU657" s="134" t="s">
        <v>15</v>
      </c>
      <c r="AY657" s="126" t="s">
        <v>135</v>
      </c>
      <c r="BK657" s="135">
        <f>SUM(BK658:BK676)</f>
        <v>0</v>
      </c>
    </row>
    <row r="658" spans="1:65" s="2" customFormat="1" ht="24.2" customHeight="1">
      <c r="A658" s="33"/>
      <c r="B658" s="138"/>
      <c r="C658" s="139" t="s">
        <v>903</v>
      </c>
      <c r="D658" s="139" t="s">
        <v>137</v>
      </c>
      <c r="E658" s="140" t="s">
        <v>904</v>
      </c>
      <c r="F658" s="141" t="s">
        <v>905</v>
      </c>
      <c r="G658" s="142" t="s">
        <v>239</v>
      </c>
      <c r="H658" s="143">
        <v>1120</v>
      </c>
      <c r="I658" s="144"/>
      <c r="J658" s="145">
        <f>ROUND(I658*H658,2)</f>
        <v>0</v>
      </c>
      <c r="K658" s="141" t="s">
        <v>141</v>
      </c>
      <c r="L658" s="34"/>
      <c r="M658" s="146" t="s">
        <v>3</v>
      </c>
      <c r="N658" s="147" t="s">
        <v>42</v>
      </c>
      <c r="O658" s="54"/>
      <c r="P658" s="148">
        <f>O658*H658</f>
        <v>0</v>
      </c>
      <c r="Q658" s="148">
        <v>0</v>
      </c>
      <c r="R658" s="148">
        <f>Q658*H658</f>
        <v>0</v>
      </c>
      <c r="S658" s="148">
        <v>0.00167</v>
      </c>
      <c r="T658" s="149">
        <f>S658*H658</f>
        <v>1.8704</v>
      </c>
      <c r="U658" s="33"/>
      <c r="V658" s="33"/>
      <c r="W658" s="33"/>
      <c r="X658" s="33"/>
      <c r="Y658" s="33"/>
      <c r="Z658" s="33"/>
      <c r="AA658" s="33"/>
      <c r="AB658" s="33"/>
      <c r="AC658" s="33"/>
      <c r="AD658" s="33"/>
      <c r="AE658" s="33"/>
      <c r="AR658" s="150" t="s">
        <v>226</v>
      </c>
      <c r="AT658" s="150" t="s">
        <v>137</v>
      </c>
      <c r="AU658" s="150" t="s">
        <v>79</v>
      </c>
      <c r="AY658" s="18" t="s">
        <v>135</v>
      </c>
      <c r="BE658" s="151">
        <f>IF(N658="základní",J658,0)</f>
        <v>0</v>
      </c>
      <c r="BF658" s="151">
        <f>IF(N658="snížená",J658,0)</f>
        <v>0</v>
      </c>
      <c r="BG658" s="151">
        <f>IF(N658="zákl. přenesená",J658,0)</f>
        <v>0</v>
      </c>
      <c r="BH658" s="151">
        <f>IF(N658="sníž. přenesená",J658,0)</f>
        <v>0</v>
      </c>
      <c r="BI658" s="151">
        <f>IF(N658="nulová",J658,0)</f>
        <v>0</v>
      </c>
      <c r="BJ658" s="18" t="s">
        <v>15</v>
      </c>
      <c r="BK658" s="151">
        <f>ROUND(I658*H658,2)</f>
        <v>0</v>
      </c>
      <c r="BL658" s="18" t="s">
        <v>226</v>
      </c>
      <c r="BM658" s="150" t="s">
        <v>906</v>
      </c>
    </row>
    <row r="659" spans="1:47" s="2" customFormat="1" ht="11.25">
      <c r="A659" s="33"/>
      <c r="B659" s="34"/>
      <c r="C659" s="33"/>
      <c r="D659" s="152" t="s">
        <v>143</v>
      </c>
      <c r="E659" s="33"/>
      <c r="F659" s="153" t="s">
        <v>907</v>
      </c>
      <c r="G659" s="33"/>
      <c r="H659" s="33"/>
      <c r="I659" s="154"/>
      <c r="J659" s="33"/>
      <c r="K659" s="33"/>
      <c r="L659" s="34"/>
      <c r="M659" s="155"/>
      <c r="N659" s="156"/>
      <c r="O659" s="54"/>
      <c r="P659" s="54"/>
      <c r="Q659" s="54"/>
      <c r="R659" s="54"/>
      <c r="S659" s="54"/>
      <c r="T659" s="55"/>
      <c r="U659" s="33"/>
      <c r="V659" s="33"/>
      <c r="W659" s="33"/>
      <c r="X659" s="33"/>
      <c r="Y659" s="33"/>
      <c r="Z659" s="33"/>
      <c r="AA659" s="33"/>
      <c r="AB659" s="33"/>
      <c r="AC659" s="33"/>
      <c r="AD659" s="33"/>
      <c r="AE659" s="33"/>
      <c r="AT659" s="18" t="s">
        <v>143</v>
      </c>
      <c r="AU659" s="18" t="s">
        <v>79</v>
      </c>
    </row>
    <row r="660" spans="1:65" s="2" customFormat="1" ht="24.2" customHeight="1">
      <c r="A660" s="33"/>
      <c r="B660" s="138"/>
      <c r="C660" s="139" t="s">
        <v>908</v>
      </c>
      <c r="D660" s="139" t="s">
        <v>137</v>
      </c>
      <c r="E660" s="140" t="s">
        <v>909</v>
      </c>
      <c r="F660" s="141" t="s">
        <v>910</v>
      </c>
      <c r="G660" s="142" t="s">
        <v>239</v>
      </c>
      <c r="H660" s="143">
        <v>45</v>
      </c>
      <c r="I660" s="144"/>
      <c r="J660" s="145">
        <f>ROUND(I660*H660,2)</f>
        <v>0</v>
      </c>
      <c r="K660" s="141" t="s">
        <v>141</v>
      </c>
      <c r="L660" s="34"/>
      <c r="M660" s="146" t="s">
        <v>3</v>
      </c>
      <c r="N660" s="147" t="s">
        <v>42</v>
      </c>
      <c r="O660" s="54"/>
      <c r="P660" s="148">
        <f>O660*H660</f>
        <v>0</v>
      </c>
      <c r="Q660" s="148">
        <v>0</v>
      </c>
      <c r="R660" s="148">
        <f>Q660*H660</f>
        <v>0</v>
      </c>
      <c r="S660" s="148">
        <v>0.0026</v>
      </c>
      <c r="T660" s="149">
        <f>S660*H660</f>
        <v>0.11699999999999999</v>
      </c>
      <c r="U660" s="33"/>
      <c r="V660" s="33"/>
      <c r="W660" s="33"/>
      <c r="X660" s="33"/>
      <c r="Y660" s="33"/>
      <c r="Z660" s="33"/>
      <c r="AA660" s="33"/>
      <c r="AB660" s="33"/>
      <c r="AC660" s="33"/>
      <c r="AD660" s="33"/>
      <c r="AE660" s="33"/>
      <c r="AR660" s="150" t="s">
        <v>226</v>
      </c>
      <c r="AT660" s="150" t="s">
        <v>137</v>
      </c>
      <c r="AU660" s="150" t="s">
        <v>79</v>
      </c>
      <c r="AY660" s="18" t="s">
        <v>135</v>
      </c>
      <c r="BE660" s="151">
        <f>IF(N660="základní",J660,0)</f>
        <v>0</v>
      </c>
      <c r="BF660" s="151">
        <f>IF(N660="snížená",J660,0)</f>
        <v>0</v>
      </c>
      <c r="BG660" s="151">
        <f>IF(N660="zákl. přenesená",J660,0)</f>
        <v>0</v>
      </c>
      <c r="BH660" s="151">
        <f>IF(N660="sníž. přenesená",J660,0)</f>
        <v>0</v>
      </c>
      <c r="BI660" s="151">
        <f>IF(N660="nulová",J660,0)</f>
        <v>0</v>
      </c>
      <c r="BJ660" s="18" t="s">
        <v>15</v>
      </c>
      <c r="BK660" s="151">
        <f>ROUND(I660*H660,2)</f>
        <v>0</v>
      </c>
      <c r="BL660" s="18" t="s">
        <v>226</v>
      </c>
      <c r="BM660" s="150" t="s">
        <v>911</v>
      </c>
    </row>
    <row r="661" spans="1:47" s="2" customFormat="1" ht="11.25">
      <c r="A661" s="33"/>
      <c r="B661" s="34"/>
      <c r="C661" s="33"/>
      <c r="D661" s="152" t="s">
        <v>143</v>
      </c>
      <c r="E661" s="33"/>
      <c r="F661" s="153" t="s">
        <v>912</v>
      </c>
      <c r="G661" s="33"/>
      <c r="H661" s="33"/>
      <c r="I661" s="154"/>
      <c r="J661" s="33"/>
      <c r="K661" s="33"/>
      <c r="L661" s="34"/>
      <c r="M661" s="155"/>
      <c r="N661" s="156"/>
      <c r="O661" s="54"/>
      <c r="P661" s="54"/>
      <c r="Q661" s="54"/>
      <c r="R661" s="54"/>
      <c r="S661" s="54"/>
      <c r="T661" s="55"/>
      <c r="U661" s="33"/>
      <c r="V661" s="33"/>
      <c r="W661" s="33"/>
      <c r="X661" s="33"/>
      <c r="Y661" s="33"/>
      <c r="Z661" s="33"/>
      <c r="AA661" s="33"/>
      <c r="AB661" s="33"/>
      <c r="AC661" s="33"/>
      <c r="AD661" s="33"/>
      <c r="AE661" s="33"/>
      <c r="AT661" s="18" t="s">
        <v>143</v>
      </c>
      <c r="AU661" s="18" t="s">
        <v>79</v>
      </c>
    </row>
    <row r="662" spans="1:65" s="2" customFormat="1" ht="16.5" customHeight="1">
      <c r="A662" s="33"/>
      <c r="B662" s="138"/>
      <c r="C662" s="139" t="s">
        <v>913</v>
      </c>
      <c r="D662" s="139" t="s">
        <v>137</v>
      </c>
      <c r="E662" s="140" t="s">
        <v>914</v>
      </c>
      <c r="F662" s="141" t="s">
        <v>915</v>
      </c>
      <c r="G662" s="142" t="s">
        <v>239</v>
      </c>
      <c r="H662" s="143">
        <v>7.8</v>
      </c>
      <c r="I662" s="144"/>
      <c r="J662" s="145">
        <f>ROUND(I662*H662,2)</f>
        <v>0</v>
      </c>
      <c r="K662" s="141" t="s">
        <v>141</v>
      </c>
      <c r="L662" s="34"/>
      <c r="M662" s="146" t="s">
        <v>3</v>
      </c>
      <c r="N662" s="147" t="s">
        <v>42</v>
      </c>
      <c r="O662" s="54"/>
      <c r="P662" s="148">
        <f>O662*H662</f>
        <v>0</v>
      </c>
      <c r="Q662" s="148">
        <v>0</v>
      </c>
      <c r="R662" s="148">
        <f>Q662*H662</f>
        <v>0</v>
      </c>
      <c r="S662" s="148">
        <v>0.00394</v>
      </c>
      <c r="T662" s="149">
        <f>S662*H662</f>
        <v>0.030732</v>
      </c>
      <c r="U662" s="33"/>
      <c r="V662" s="33"/>
      <c r="W662" s="33"/>
      <c r="X662" s="33"/>
      <c r="Y662" s="33"/>
      <c r="Z662" s="33"/>
      <c r="AA662" s="33"/>
      <c r="AB662" s="33"/>
      <c r="AC662" s="33"/>
      <c r="AD662" s="33"/>
      <c r="AE662" s="33"/>
      <c r="AR662" s="150" t="s">
        <v>226</v>
      </c>
      <c r="AT662" s="150" t="s">
        <v>137</v>
      </c>
      <c r="AU662" s="150" t="s">
        <v>79</v>
      </c>
      <c r="AY662" s="18" t="s">
        <v>135</v>
      </c>
      <c r="BE662" s="151">
        <f>IF(N662="základní",J662,0)</f>
        <v>0</v>
      </c>
      <c r="BF662" s="151">
        <f>IF(N662="snížená",J662,0)</f>
        <v>0</v>
      </c>
      <c r="BG662" s="151">
        <f>IF(N662="zákl. přenesená",J662,0)</f>
        <v>0</v>
      </c>
      <c r="BH662" s="151">
        <f>IF(N662="sníž. přenesená",J662,0)</f>
        <v>0</v>
      </c>
      <c r="BI662" s="151">
        <f>IF(N662="nulová",J662,0)</f>
        <v>0</v>
      </c>
      <c r="BJ662" s="18" t="s">
        <v>15</v>
      </c>
      <c r="BK662" s="151">
        <f>ROUND(I662*H662,2)</f>
        <v>0</v>
      </c>
      <c r="BL662" s="18" t="s">
        <v>226</v>
      </c>
      <c r="BM662" s="150" t="s">
        <v>916</v>
      </c>
    </row>
    <row r="663" spans="1:47" s="2" customFormat="1" ht="11.25">
      <c r="A663" s="33"/>
      <c r="B663" s="34"/>
      <c r="C663" s="33"/>
      <c r="D663" s="152" t="s">
        <v>143</v>
      </c>
      <c r="E663" s="33"/>
      <c r="F663" s="153" t="s">
        <v>917</v>
      </c>
      <c r="G663" s="33"/>
      <c r="H663" s="33"/>
      <c r="I663" s="154"/>
      <c r="J663" s="33"/>
      <c r="K663" s="33"/>
      <c r="L663" s="34"/>
      <c r="M663" s="155"/>
      <c r="N663" s="156"/>
      <c r="O663" s="54"/>
      <c r="P663" s="54"/>
      <c r="Q663" s="54"/>
      <c r="R663" s="54"/>
      <c r="S663" s="54"/>
      <c r="T663" s="55"/>
      <c r="U663" s="33"/>
      <c r="V663" s="33"/>
      <c r="W663" s="33"/>
      <c r="X663" s="33"/>
      <c r="Y663" s="33"/>
      <c r="Z663" s="33"/>
      <c r="AA663" s="33"/>
      <c r="AB663" s="33"/>
      <c r="AC663" s="33"/>
      <c r="AD663" s="33"/>
      <c r="AE663" s="33"/>
      <c r="AT663" s="18" t="s">
        <v>143</v>
      </c>
      <c r="AU663" s="18" t="s">
        <v>79</v>
      </c>
    </row>
    <row r="664" spans="1:65" s="2" customFormat="1" ht="24.2" customHeight="1">
      <c r="A664" s="33"/>
      <c r="B664" s="138"/>
      <c r="C664" s="139" t="s">
        <v>918</v>
      </c>
      <c r="D664" s="139" t="s">
        <v>137</v>
      </c>
      <c r="E664" s="140" t="s">
        <v>919</v>
      </c>
      <c r="F664" s="141" t="s">
        <v>920</v>
      </c>
      <c r="G664" s="142" t="s">
        <v>239</v>
      </c>
      <c r="H664" s="143">
        <v>890</v>
      </c>
      <c r="I664" s="144"/>
      <c r="J664" s="145">
        <f>ROUND(I664*H664,2)</f>
        <v>0</v>
      </c>
      <c r="K664" s="141" t="s">
        <v>3</v>
      </c>
      <c r="L664" s="34"/>
      <c r="M664" s="146" t="s">
        <v>3</v>
      </c>
      <c r="N664" s="147" t="s">
        <v>42</v>
      </c>
      <c r="O664" s="54"/>
      <c r="P664" s="148">
        <f>O664*H664</f>
        <v>0</v>
      </c>
      <c r="Q664" s="148">
        <v>0</v>
      </c>
      <c r="R664" s="148">
        <f>Q664*H664</f>
        <v>0</v>
      </c>
      <c r="S664" s="148">
        <v>0.00177</v>
      </c>
      <c r="T664" s="149">
        <f>S664*H664</f>
        <v>1.5753000000000001</v>
      </c>
      <c r="U664" s="33"/>
      <c r="V664" s="33"/>
      <c r="W664" s="33"/>
      <c r="X664" s="33"/>
      <c r="Y664" s="33"/>
      <c r="Z664" s="33"/>
      <c r="AA664" s="33"/>
      <c r="AB664" s="33"/>
      <c r="AC664" s="33"/>
      <c r="AD664" s="33"/>
      <c r="AE664" s="33"/>
      <c r="AR664" s="150" t="s">
        <v>226</v>
      </c>
      <c r="AT664" s="150" t="s">
        <v>137</v>
      </c>
      <c r="AU664" s="150" t="s">
        <v>79</v>
      </c>
      <c r="AY664" s="18" t="s">
        <v>135</v>
      </c>
      <c r="BE664" s="151">
        <f>IF(N664="základní",J664,0)</f>
        <v>0</v>
      </c>
      <c r="BF664" s="151">
        <f>IF(N664="snížená",J664,0)</f>
        <v>0</v>
      </c>
      <c r="BG664" s="151">
        <f>IF(N664="zákl. přenesená",J664,0)</f>
        <v>0</v>
      </c>
      <c r="BH664" s="151">
        <f>IF(N664="sníž. přenesená",J664,0)</f>
        <v>0</v>
      </c>
      <c r="BI664" s="151">
        <f>IF(N664="nulová",J664,0)</f>
        <v>0</v>
      </c>
      <c r="BJ664" s="18" t="s">
        <v>15</v>
      </c>
      <c r="BK664" s="151">
        <f>ROUND(I664*H664,2)</f>
        <v>0</v>
      </c>
      <c r="BL664" s="18" t="s">
        <v>226</v>
      </c>
      <c r="BM664" s="150" t="s">
        <v>921</v>
      </c>
    </row>
    <row r="665" spans="1:65" s="2" customFormat="1" ht="37.9" customHeight="1">
      <c r="A665" s="33"/>
      <c r="B665" s="138"/>
      <c r="C665" s="139" t="s">
        <v>922</v>
      </c>
      <c r="D665" s="139" t="s">
        <v>137</v>
      </c>
      <c r="E665" s="140" t="s">
        <v>923</v>
      </c>
      <c r="F665" s="141" t="s">
        <v>924</v>
      </c>
      <c r="G665" s="142" t="s">
        <v>239</v>
      </c>
      <c r="H665" s="143">
        <v>1120</v>
      </c>
      <c r="I665" s="144"/>
      <c r="J665" s="145">
        <f>ROUND(I665*H665,2)</f>
        <v>0</v>
      </c>
      <c r="K665" s="141" t="s">
        <v>141</v>
      </c>
      <c r="L665" s="34"/>
      <c r="M665" s="146" t="s">
        <v>3</v>
      </c>
      <c r="N665" s="147" t="s">
        <v>42</v>
      </c>
      <c r="O665" s="54"/>
      <c r="P665" s="148">
        <f>O665*H665</f>
        <v>0</v>
      </c>
      <c r="Q665" s="148">
        <v>0.00358</v>
      </c>
      <c r="R665" s="148">
        <f>Q665*H665</f>
        <v>4.0096</v>
      </c>
      <c r="S665" s="148">
        <v>0</v>
      </c>
      <c r="T665" s="149">
        <f>S665*H665</f>
        <v>0</v>
      </c>
      <c r="U665" s="33"/>
      <c r="V665" s="33"/>
      <c r="W665" s="33"/>
      <c r="X665" s="33"/>
      <c r="Y665" s="33"/>
      <c r="Z665" s="33"/>
      <c r="AA665" s="33"/>
      <c r="AB665" s="33"/>
      <c r="AC665" s="33"/>
      <c r="AD665" s="33"/>
      <c r="AE665" s="33"/>
      <c r="AR665" s="150" t="s">
        <v>226</v>
      </c>
      <c r="AT665" s="150" t="s">
        <v>137</v>
      </c>
      <c r="AU665" s="150" t="s">
        <v>79</v>
      </c>
      <c r="AY665" s="18" t="s">
        <v>135</v>
      </c>
      <c r="BE665" s="151">
        <f>IF(N665="základní",J665,0)</f>
        <v>0</v>
      </c>
      <c r="BF665" s="151">
        <f>IF(N665="snížená",J665,0)</f>
        <v>0</v>
      </c>
      <c r="BG665" s="151">
        <f>IF(N665="zákl. přenesená",J665,0)</f>
        <v>0</v>
      </c>
      <c r="BH665" s="151">
        <f>IF(N665="sníž. přenesená",J665,0)</f>
        <v>0</v>
      </c>
      <c r="BI665" s="151">
        <f>IF(N665="nulová",J665,0)</f>
        <v>0</v>
      </c>
      <c r="BJ665" s="18" t="s">
        <v>15</v>
      </c>
      <c r="BK665" s="151">
        <f>ROUND(I665*H665,2)</f>
        <v>0</v>
      </c>
      <c r="BL665" s="18" t="s">
        <v>226</v>
      </c>
      <c r="BM665" s="150" t="s">
        <v>925</v>
      </c>
    </row>
    <row r="666" spans="1:47" s="2" customFormat="1" ht="11.25">
      <c r="A666" s="33"/>
      <c r="B666" s="34"/>
      <c r="C666" s="33"/>
      <c r="D666" s="152" t="s">
        <v>143</v>
      </c>
      <c r="E666" s="33"/>
      <c r="F666" s="153" t="s">
        <v>926</v>
      </c>
      <c r="G666" s="33"/>
      <c r="H666" s="33"/>
      <c r="I666" s="154"/>
      <c r="J666" s="33"/>
      <c r="K666" s="33"/>
      <c r="L666" s="34"/>
      <c r="M666" s="155"/>
      <c r="N666" s="156"/>
      <c r="O666" s="54"/>
      <c r="P666" s="54"/>
      <c r="Q666" s="54"/>
      <c r="R666" s="54"/>
      <c r="S666" s="54"/>
      <c r="T666" s="55"/>
      <c r="U666" s="33"/>
      <c r="V666" s="33"/>
      <c r="W666" s="33"/>
      <c r="X666" s="33"/>
      <c r="Y666" s="33"/>
      <c r="Z666" s="33"/>
      <c r="AA666" s="33"/>
      <c r="AB666" s="33"/>
      <c r="AC666" s="33"/>
      <c r="AD666" s="33"/>
      <c r="AE666" s="33"/>
      <c r="AT666" s="18" t="s">
        <v>143</v>
      </c>
      <c r="AU666" s="18" t="s">
        <v>79</v>
      </c>
    </row>
    <row r="667" spans="1:65" s="2" customFormat="1" ht="33" customHeight="1">
      <c r="A667" s="33"/>
      <c r="B667" s="138"/>
      <c r="C667" s="139" t="s">
        <v>927</v>
      </c>
      <c r="D667" s="139" t="s">
        <v>137</v>
      </c>
      <c r="E667" s="140" t="s">
        <v>928</v>
      </c>
      <c r="F667" s="141" t="s">
        <v>929</v>
      </c>
      <c r="G667" s="142" t="s">
        <v>239</v>
      </c>
      <c r="H667" s="143">
        <v>45</v>
      </c>
      <c r="I667" s="144"/>
      <c r="J667" s="145">
        <f>ROUND(I667*H667,2)</f>
        <v>0</v>
      </c>
      <c r="K667" s="141" t="s">
        <v>141</v>
      </c>
      <c r="L667" s="34"/>
      <c r="M667" s="146" t="s">
        <v>3</v>
      </c>
      <c r="N667" s="147" t="s">
        <v>42</v>
      </c>
      <c r="O667" s="54"/>
      <c r="P667" s="148">
        <f>O667*H667</f>
        <v>0</v>
      </c>
      <c r="Q667" s="148">
        <v>0.00169</v>
      </c>
      <c r="R667" s="148">
        <f>Q667*H667</f>
        <v>0.07605</v>
      </c>
      <c r="S667" s="148">
        <v>0</v>
      </c>
      <c r="T667" s="149">
        <f>S667*H667</f>
        <v>0</v>
      </c>
      <c r="U667" s="33"/>
      <c r="V667" s="33"/>
      <c r="W667" s="33"/>
      <c r="X667" s="33"/>
      <c r="Y667" s="33"/>
      <c r="Z667" s="33"/>
      <c r="AA667" s="33"/>
      <c r="AB667" s="33"/>
      <c r="AC667" s="33"/>
      <c r="AD667" s="33"/>
      <c r="AE667" s="33"/>
      <c r="AR667" s="150" t="s">
        <v>226</v>
      </c>
      <c r="AT667" s="150" t="s">
        <v>137</v>
      </c>
      <c r="AU667" s="150" t="s">
        <v>79</v>
      </c>
      <c r="AY667" s="18" t="s">
        <v>135</v>
      </c>
      <c r="BE667" s="151">
        <f>IF(N667="základní",J667,0)</f>
        <v>0</v>
      </c>
      <c r="BF667" s="151">
        <f>IF(N667="snížená",J667,0)</f>
        <v>0</v>
      </c>
      <c r="BG667" s="151">
        <f>IF(N667="zákl. přenesená",J667,0)</f>
        <v>0</v>
      </c>
      <c r="BH667" s="151">
        <f>IF(N667="sníž. přenesená",J667,0)</f>
        <v>0</v>
      </c>
      <c r="BI667" s="151">
        <f>IF(N667="nulová",J667,0)</f>
        <v>0</v>
      </c>
      <c r="BJ667" s="18" t="s">
        <v>15</v>
      </c>
      <c r="BK667" s="151">
        <f>ROUND(I667*H667,2)</f>
        <v>0</v>
      </c>
      <c r="BL667" s="18" t="s">
        <v>226</v>
      </c>
      <c r="BM667" s="150" t="s">
        <v>930</v>
      </c>
    </row>
    <row r="668" spans="1:47" s="2" customFormat="1" ht="11.25">
      <c r="A668" s="33"/>
      <c r="B668" s="34"/>
      <c r="C668" s="33"/>
      <c r="D668" s="152" t="s">
        <v>143</v>
      </c>
      <c r="E668" s="33"/>
      <c r="F668" s="153" t="s">
        <v>931</v>
      </c>
      <c r="G668" s="33"/>
      <c r="H668" s="33"/>
      <c r="I668" s="154"/>
      <c r="J668" s="33"/>
      <c r="K668" s="33"/>
      <c r="L668" s="34"/>
      <c r="M668" s="155"/>
      <c r="N668" s="156"/>
      <c r="O668" s="54"/>
      <c r="P668" s="54"/>
      <c r="Q668" s="54"/>
      <c r="R668" s="54"/>
      <c r="S668" s="54"/>
      <c r="T668" s="55"/>
      <c r="U668" s="33"/>
      <c r="V668" s="33"/>
      <c r="W668" s="33"/>
      <c r="X668" s="33"/>
      <c r="Y668" s="33"/>
      <c r="Z668" s="33"/>
      <c r="AA668" s="33"/>
      <c r="AB668" s="33"/>
      <c r="AC668" s="33"/>
      <c r="AD668" s="33"/>
      <c r="AE668" s="33"/>
      <c r="AT668" s="18" t="s">
        <v>143</v>
      </c>
      <c r="AU668" s="18" t="s">
        <v>79</v>
      </c>
    </row>
    <row r="669" spans="1:65" s="2" customFormat="1" ht="44.25" customHeight="1">
      <c r="A669" s="33"/>
      <c r="B669" s="138"/>
      <c r="C669" s="139" t="s">
        <v>932</v>
      </c>
      <c r="D669" s="139" t="s">
        <v>137</v>
      </c>
      <c r="E669" s="140" t="s">
        <v>933</v>
      </c>
      <c r="F669" s="141" t="s">
        <v>934</v>
      </c>
      <c r="G669" s="142" t="s">
        <v>197</v>
      </c>
      <c r="H669" s="143">
        <v>3</v>
      </c>
      <c r="I669" s="144"/>
      <c r="J669" s="145">
        <f>ROUND(I669*H669,2)</f>
        <v>0</v>
      </c>
      <c r="K669" s="141" t="s">
        <v>141</v>
      </c>
      <c r="L669" s="34"/>
      <c r="M669" s="146" t="s">
        <v>3</v>
      </c>
      <c r="N669" s="147" t="s">
        <v>42</v>
      </c>
      <c r="O669" s="54"/>
      <c r="P669" s="148">
        <f>O669*H669</f>
        <v>0</v>
      </c>
      <c r="Q669" s="148">
        <v>0.00036</v>
      </c>
      <c r="R669" s="148">
        <f>Q669*H669</f>
        <v>0.00108</v>
      </c>
      <c r="S669" s="148">
        <v>0</v>
      </c>
      <c r="T669" s="149">
        <f>S669*H669</f>
        <v>0</v>
      </c>
      <c r="U669" s="33"/>
      <c r="V669" s="33"/>
      <c r="W669" s="33"/>
      <c r="X669" s="33"/>
      <c r="Y669" s="33"/>
      <c r="Z669" s="33"/>
      <c r="AA669" s="33"/>
      <c r="AB669" s="33"/>
      <c r="AC669" s="33"/>
      <c r="AD669" s="33"/>
      <c r="AE669" s="33"/>
      <c r="AR669" s="150" t="s">
        <v>226</v>
      </c>
      <c r="AT669" s="150" t="s">
        <v>137</v>
      </c>
      <c r="AU669" s="150" t="s">
        <v>79</v>
      </c>
      <c r="AY669" s="18" t="s">
        <v>135</v>
      </c>
      <c r="BE669" s="151">
        <f>IF(N669="základní",J669,0)</f>
        <v>0</v>
      </c>
      <c r="BF669" s="151">
        <f>IF(N669="snížená",J669,0)</f>
        <v>0</v>
      </c>
      <c r="BG669" s="151">
        <f>IF(N669="zákl. přenesená",J669,0)</f>
        <v>0</v>
      </c>
      <c r="BH669" s="151">
        <f>IF(N669="sníž. přenesená",J669,0)</f>
        <v>0</v>
      </c>
      <c r="BI669" s="151">
        <f>IF(N669="nulová",J669,0)</f>
        <v>0</v>
      </c>
      <c r="BJ669" s="18" t="s">
        <v>15</v>
      </c>
      <c r="BK669" s="151">
        <f>ROUND(I669*H669,2)</f>
        <v>0</v>
      </c>
      <c r="BL669" s="18" t="s">
        <v>226</v>
      </c>
      <c r="BM669" s="150" t="s">
        <v>935</v>
      </c>
    </row>
    <row r="670" spans="1:47" s="2" customFormat="1" ht="11.25">
      <c r="A670" s="33"/>
      <c r="B670" s="34"/>
      <c r="C670" s="33"/>
      <c r="D670" s="152" t="s">
        <v>143</v>
      </c>
      <c r="E670" s="33"/>
      <c r="F670" s="153" t="s">
        <v>936</v>
      </c>
      <c r="G670" s="33"/>
      <c r="H670" s="33"/>
      <c r="I670" s="154"/>
      <c r="J670" s="33"/>
      <c r="K670" s="33"/>
      <c r="L670" s="34"/>
      <c r="M670" s="155"/>
      <c r="N670" s="156"/>
      <c r="O670" s="54"/>
      <c r="P670" s="54"/>
      <c r="Q670" s="54"/>
      <c r="R670" s="54"/>
      <c r="S670" s="54"/>
      <c r="T670" s="55"/>
      <c r="U670" s="33"/>
      <c r="V670" s="33"/>
      <c r="W670" s="33"/>
      <c r="X670" s="33"/>
      <c r="Y670" s="33"/>
      <c r="Z670" s="33"/>
      <c r="AA670" s="33"/>
      <c r="AB670" s="33"/>
      <c r="AC670" s="33"/>
      <c r="AD670" s="33"/>
      <c r="AE670" s="33"/>
      <c r="AT670" s="18" t="s">
        <v>143</v>
      </c>
      <c r="AU670" s="18" t="s">
        <v>79</v>
      </c>
    </row>
    <row r="671" spans="1:65" s="2" customFormat="1" ht="37.9" customHeight="1">
      <c r="A671" s="33"/>
      <c r="B671" s="138"/>
      <c r="C671" s="139" t="s">
        <v>937</v>
      </c>
      <c r="D671" s="139" t="s">
        <v>137</v>
      </c>
      <c r="E671" s="140" t="s">
        <v>938</v>
      </c>
      <c r="F671" s="141" t="s">
        <v>939</v>
      </c>
      <c r="G671" s="142" t="s">
        <v>239</v>
      </c>
      <c r="H671" s="143">
        <v>7.8</v>
      </c>
      <c r="I671" s="144"/>
      <c r="J671" s="145">
        <f>ROUND(I671*H671,2)</f>
        <v>0</v>
      </c>
      <c r="K671" s="141" t="s">
        <v>141</v>
      </c>
      <c r="L671" s="34"/>
      <c r="M671" s="146" t="s">
        <v>3</v>
      </c>
      <c r="N671" s="147" t="s">
        <v>42</v>
      </c>
      <c r="O671" s="54"/>
      <c r="P671" s="148">
        <f>O671*H671</f>
        <v>0</v>
      </c>
      <c r="Q671" s="148">
        <v>0.00217</v>
      </c>
      <c r="R671" s="148">
        <f>Q671*H671</f>
        <v>0.016926</v>
      </c>
      <c r="S671" s="148">
        <v>0</v>
      </c>
      <c r="T671" s="149">
        <f>S671*H671</f>
        <v>0</v>
      </c>
      <c r="U671" s="33"/>
      <c r="V671" s="33"/>
      <c r="W671" s="33"/>
      <c r="X671" s="33"/>
      <c r="Y671" s="33"/>
      <c r="Z671" s="33"/>
      <c r="AA671" s="33"/>
      <c r="AB671" s="33"/>
      <c r="AC671" s="33"/>
      <c r="AD671" s="33"/>
      <c r="AE671" s="33"/>
      <c r="AR671" s="150" t="s">
        <v>226</v>
      </c>
      <c r="AT671" s="150" t="s">
        <v>137</v>
      </c>
      <c r="AU671" s="150" t="s">
        <v>79</v>
      </c>
      <c r="AY671" s="18" t="s">
        <v>135</v>
      </c>
      <c r="BE671" s="151">
        <f>IF(N671="základní",J671,0)</f>
        <v>0</v>
      </c>
      <c r="BF671" s="151">
        <f>IF(N671="snížená",J671,0)</f>
        <v>0</v>
      </c>
      <c r="BG671" s="151">
        <f>IF(N671="zákl. přenesená",J671,0)</f>
        <v>0</v>
      </c>
      <c r="BH671" s="151">
        <f>IF(N671="sníž. přenesená",J671,0)</f>
        <v>0</v>
      </c>
      <c r="BI671" s="151">
        <f>IF(N671="nulová",J671,0)</f>
        <v>0</v>
      </c>
      <c r="BJ671" s="18" t="s">
        <v>15</v>
      </c>
      <c r="BK671" s="151">
        <f>ROUND(I671*H671,2)</f>
        <v>0</v>
      </c>
      <c r="BL671" s="18" t="s">
        <v>226</v>
      </c>
      <c r="BM671" s="150" t="s">
        <v>940</v>
      </c>
    </row>
    <row r="672" spans="1:47" s="2" customFormat="1" ht="11.25">
      <c r="A672" s="33"/>
      <c r="B672" s="34"/>
      <c r="C672" s="33"/>
      <c r="D672" s="152" t="s">
        <v>143</v>
      </c>
      <c r="E672" s="33"/>
      <c r="F672" s="153" t="s">
        <v>941</v>
      </c>
      <c r="G672" s="33"/>
      <c r="H672" s="33"/>
      <c r="I672" s="154"/>
      <c r="J672" s="33"/>
      <c r="K672" s="33"/>
      <c r="L672" s="34"/>
      <c r="M672" s="155"/>
      <c r="N672" s="156"/>
      <c r="O672" s="54"/>
      <c r="P672" s="54"/>
      <c r="Q672" s="54"/>
      <c r="R672" s="54"/>
      <c r="S672" s="54"/>
      <c r="T672" s="55"/>
      <c r="U672" s="33"/>
      <c r="V672" s="33"/>
      <c r="W672" s="33"/>
      <c r="X672" s="33"/>
      <c r="Y672" s="33"/>
      <c r="Z672" s="33"/>
      <c r="AA672" s="33"/>
      <c r="AB672" s="33"/>
      <c r="AC672" s="33"/>
      <c r="AD672" s="33"/>
      <c r="AE672" s="33"/>
      <c r="AT672" s="18" t="s">
        <v>143</v>
      </c>
      <c r="AU672" s="18" t="s">
        <v>79</v>
      </c>
    </row>
    <row r="673" spans="1:65" s="2" customFormat="1" ht="16.5" customHeight="1">
      <c r="A673" s="33"/>
      <c r="B673" s="138"/>
      <c r="C673" s="139" t="s">
        <v>942</v>
      </c>
      <c r="D673" s="139" t="s">
        <v>137</v>
      </c>
      <c r="E673" s="140" t="s">
        <v>943</v>
      </c>
      <c r="F673" s="141" t="s">
        <v>944</v>
      </c>
      <c r="G673" s="142" t="s">
        <v>239</v>
      </c>
      <c r="H673" s="143">
        <v>890</v>
      </c>
      <c r="I673" s="144"/>
      <c r="J673" s="145">
        <f>ROUND(I673*H673,2)</f>
        <v>0</v>
      </c>
      <c r="K673" s="141" t="s">
        <v>3</v>
      </c>
      <c r="L673" s="34"/>
      <c r="M673" s="146" t="s">
        <v>3</v>
      </c>
      <c r="N673" s="147" t="s">
        <v>42</v>
      </c>
      <c r="O673" s="54"/>
      <c r="P673" s="148">
        <f>O673*H673</f>
        <v>0</v>
      </c>
      <c r="Q673" s="148">
        <v>0</v>
      </c>
      <c r="R673" s="148">
        <f>Q673*H673</f>
        <v>0</v>
      </c>
      <c r="S673" s="148">
        <v>0</v>
      </c>
      <c r="T673" s="149">
        <f>S673*H673</f>
        <v>0</v>
      </c>
      <c r="U673" s="33"/>
      <c r="V673" s="33"/>
      <c r="W673" s="33"/>
      <c r="X673" s="33"/>
      <c r="Y673" s="33"/>
      <c r="Z673" s="33"/>
      <c r="AA673" s="33"/>
      <c r="AB673" s="33"/>
      <c r="AC673" s="33"/>
      <c r="AD673" s="33"/>
      <c r="AE673" s="33"/>
      <c r="AR673" s="150" t="s">
        <v>226</v>
      </c>
      <c r="AT673" s="150" t="s">
        <v>137</v>
      </c>
      <c r="AU673" s="150" t="s">
        <v>79</v>
      </c>
      <c r="AY673" s="18" t="s">
        <v>135</v>
      </c>
      <c r="BE673" s="151">
        <f>IF(N673="základní",J673,0)</f>
        <v>0</v>
      </c>
      <c r="BF673" s="151">
        <f>IF(N673="snížená",J673,0)</f>
        <v>0</v>
      </c>
      <c r="BG673" s="151">
        <f>IF(N673="zákl. přenesená",J673,0)</f>
        <v>0</v>
      </c>
      <c r="BH673" s="151">
        <f>IF(N673="sníž. přenesená",J673,0)</f>
        <v>0</v>
      </c>
      <c r="BI673" s="151">
        <f>IF(N673="nulová",J673,0)</f>
        <v>0</v>
      </c>
      <c r="BJ673" s="18" t="s">
        <v>15</v>
      </c>
      <c r="BK673" s="151">
        <f>ROUND(I673*H673,2)</f>
        <v>0</v>
      </c>
      <c r="BL673" s="18" t="s">
        <v>226</v>
      </c>
      <c r="BM673" s="150" t="s">
        <v>945</v>
      </c>
    </row>
    <row r="674" spans="1:65" s="2" customFormat="1" ht="16.5" customHeight="1">
      <c r="A674" s="33"/>
      <c r="B674" s="138"/>
      <c r="C674" s="139" t="s">
        <v>946</v>
      </c>
      <c r="D674" s="139" t="s">
        <v>137</v>
      </c>
      <c r="E674" s="140" t="s">
        <v>947</v>
      </c>
      <c r="F674" s="141" t="s">
        <v>948</v>
      </c>
      <c r="G674" s="142" t="s">
        <v>239</v>
      </c>
      <c r="H674" s="143">
        <v>325</v>
      </c>
      <c r="I674" s="144"/>
      <c r="J674" s="145">
        <f>ROUND(I674*H674,2)</f>
        <v>0</v>
      </c>
      <c r="K674" s="141" t="s">
        <v>3</v>
      </c>
      <c r="L674" s="34"/>
      <c r="M674" s="146" t="s">
        <v>3</v>
      </c>
      <c r="N674" s="147" t="s">
        <v>42</v>
      </c>
      <c r="O674" s="54"/>
      <c r="P674" s="148">
        <f>O674*H674</f>
        <v>0</v>
      </c>
      <c r="Q674" s="148">
        <v>0</v>
      </c>
      <c r="R674" s="148">
        <f>Q674*H674</f>
        <v>0</v>
      </c>
      <c r="S674" s="148">
        <v>0</v>
      </c>
      <c r="T674" s="149">
        <f>S674*H674</f>
        <v>0</v>
      </c>
      <c r="U674" s="33"/>
      <c r="V674" s="33"/>
      <c r="W674" s="33"/>
      <c r="X674" s="33"/>
      <c r="Y674" s="33"/>
      <c r="Z674" s="33"/>
      <c r="AA674" s="33"/>
      <c r="AB674" s="33"/>
      <c r="AC674" s="33"/>
      <c r="AD674" s="33"/>
      <c r="AE674" s="33"/>
      <c r="AR674" s="150" t="s">
        <v>226</v>
      </c>
      <c r="AT674" s="150" t="s">
        <v>137</v>
      </c>
      <c r="AU674" s="150" t="s">
        <v>79</v>
      </c>
      <c r="AY674" s="18" t="s">
        <v>135</v>
      </c>
      <c r="BE674" s="151">
        <f>IF(N674="základní",J674,0)</f>
        <v>0</v>
      </c>
      <c r="BF674" s="151">
        <f>IF(N674="snížená",J674,0)</f>
        <v>0</v>
      </c>
      <c r="BG674" s="151">
        <f>IF(N674="zákl. přenesená",J674,0)</f>
        <v>0</v>
      </c>
      <c r="BH674" s="151">
        <f>IF(N674="sníž. přenesená",J674,0)</f>
        <v>0</v>
      </c>
      <c r="BI674" s="151">
        <f>IF(N674="nulová",J674,0)</f>
        <v>0</v>
      </c>
      <c r="BJ674" s="18" t="s">
        <v>15</v>
      </c>
      <c r="BK674" s="151">
        <f>ROUND(I674*H674,2)</f>
        <v>0</v>
      </c>
      <c r="BL674" s="18" t="s">
        <v>226</v>
      </c>
      <c r="BM674" s="150" t="s">
        <v>949</v>
      </c>
    </row>
    <row r="675" spans="1:65" s="2" customFormat="1" ht="49.15" customHeight="1">
      <c r="A675" s="33"/>
      <c r="B675" s="138"/>
      <c r="C675" s="139" t="s">
        <v>950</v>
      </c>
      <c r="D675" s="139" t="s">
        <v>137</v>
      </c>
      <c r="E675" s="140" t="s">
        <v>951</v>
      </c>
      <c r="F675" s="141" t="s">
        <v>952</v>
      </c>
      <c r="G675" s="142" t="s">
        <v>174</v>
      </c>
      <c r="H675" s="143">
        <v>4.104</v>
      </c>
      <c r="I675" s="144"/>
      <c r="J675" s="145">
        <f>ROUND(I675*H675,2)</f>
        <v>0</v>
      </c>
      <c r="K675" s="141" t="s">
        <v>141</v>
      </c>
      <c r="L675" s="34"/>
      <c r="M675" s="146" t="s">
        <v>3</v>
      </c>
      <c r="N675" s="147" t="s">
        <v>42</v>
      </c>
      <c r="O675" s="54"/>
      <c r="P675" s="148">
        <f>O675*H675</f>
        <v>0</v>
      </c>
      <c r="Q675" s="148">
        <v>0</v>
      </c>
      <c r="R675" s="148">
        <f>Q675*H675</f>
        <v>0</v>
      </c>
      <c r="S675" s="148">
        <v>0</v>
      </c>
      <c r="T675" s="149">
        <f>S675*H675</f>
        <v>0</v>
      </c>
      <c r="U675" s="33"/>
      <c r="V675" s="33"/>
      <c r="W675" s="33"/>
      <c r="X675" s="33"/>
      <c r="Y675" s="33"/>
      <c r="Z675" s="33"/>
      <c r="AA675" s="33"/>
      <c r="AB675" s="33"/>
      <c r="AC675" s="33"/>
      <c r="AD675" s="33"/>
      <c r="AE675" s="33"/>
      <c r="AR675" s="150" t="s">
        <v>226</v>
      </c>
      <c r="AT675" s="150" t="s">
        <v>137</v>
      </c>
      <c r="AU675" s="150" t="s">
        <v>79</v>
      </c>
      <c r="AY675" s="18" t="s">
        <v>135</v>
      </c>
      <c r="BE675" s="151">
        <f>IF(N675="základní",J675,0)</f>
        <v>0</v>
      </c>
      <c r="BF675" s="151">
        <f>IF(N675="snížená",J675,0)</f>
        <v>0</v>
      </c>
      <c r="BG675" s="151">
        <f>IF(N675="zákl. přenesená",J675,0)</f>
        <v>0</v>
      </c>
      <c r="BH675" s="151">
        <f>IF(N675="sníž. přenesená",J675,0)</f>
        <v>0</v>
      </c>
      <c r="BI675" s="151">
        <f>IF(N675="nulová",J675,0)</f>
        <v>0</v>
      </c>
      <c r="BJ675" s="18" t="s">
        <v>15</v>
      </c>
      <c r="BK675" s="151">
        <f>ROUND(I675*H675,2)</f>
        <v>0</v>
      </c>
      <c r="BL675" s="18" t="s">
        <v>226</v>
      </c>
      <c r="BM675" s="150" t="s">
        <v>953</v>
      </c>
    </row>
    <row r="676" spans="1:47" s="2" customFormat="1" ht="11.25">
      <c r="A676" s="33"/>
      <c r="B676" s="34"/>
      <c r="C676" s="33"/>
      <c r="D676" s="152" t="s">
        <v>143</v>
      </c>
      <c r="E676" s="33"/>
      <c r="F676" s="153" t="s">
        <v>954</v>
      </c>
      <c r="G676" s="33"/>
      <c r="H676" s="33"/>
      <c r="I676" s="154"/>
      <c r="J676" s="33"/>
      <c r="K676" s="33"/>
      <c r="L676" s="34"/>
      <c r="M676" s="155"/>
      <c r="N676" s="156"/>
      <c r="O676" s="54"/>
      <c r="P676" s="54"/>
      <c r="Q676" s="54"/>
      <c r="R676" s="54"/>
      <c r="S676" s="54"/>
      <c r="T676" s="55"/>
      <c r="U676" s="33"/>
      <c r="V676" s="33"/>
      <c r="W676" s="33"/>
      <c r="X676" s="33"/>
      <c r="Y676" s="33"/>
      <c r="Z676" s="33"/>
      <c r="AA676" s="33"/>
      <c r="AB676" s="33"/>
      <c r="AC676" s="33"/>
      <c r="AD676" s="33"/>
      <c r="AE676" s="33"/>
      <c r="AT676" s="18" t="s">
        <v>143</v>
      </c>
      <c r="AU676" s="18" t="s">
        <v>79</v>
      </c>
    </row>
    <row r="677" spans="2:63" s="12" customFormat="1" ht="22.9" customHeight="1">
      <c r="B677" s="125"/>
      <c r="D677" s="126" t="s">
        <v>70</v>
      </c>
      <c r="E677" s="136" t="s">
        <v>955</v>
      </c>
      <c r="F677" s="136" t="s">
        <v>956</v>
      </c>
      <c r="I677" s="128"/>
      <c r="J677" s="137">
        <f>BK677</f>
        <v>0</v>
      </c>
      <c r="L677" s="125"/>
      <c r="M677" s="130"/>
      <c r="N677" s="131"/>
      <c r="O677" s="131"/>
      <c r="P677" s="132">
        <f>SUM(P678:P727)</f>
        <v>0</v>
      </c>
      <c r="Q677" s="131"/>
      <c r="R677" s="132">
        <f>SUM(R678:R727)</f>
        <v>0</v>
      </c>
      <c r="S677" s="131"/>
      <c r="T677" s="133">
        <f>SUM(T678:T727)</f>
        <v>7.108300000000001</v>
      </c>
      <c r="AR677" s="126" t="s">
        <v>79</v>
      </c>
      <c r="AT677" s="134" t="s">
        <v>70</v>
      </c>
      <c r="AU677" s="134" t="s">
        <v>15</v>
      </c>
      <c r="AY677" s="126" t="s">
        <v>135</v>
      </c>
      <c r="BK677" s="135">
        <f>SUM(BK678:BK727)</f>
        <v>0</v>
      </c>
    </row>
    <row r="678" spans="1:65" s="2" customFormat="1" ht="24.2" customHeight="1">
      <c r="A678" s="33"/>
      <c r="B678" s="138"/>
      <c r="C678" s="139" t="s">
        <v>957</v>
      </c>
      <c r="D678" s="139" t="s">
        <v>137</v>
      </c>
      <c r="E678" s="140" t="s">
        <v>958</v>
      </c>
      <c r="F678" s="141" t="s">
        <v>959</v>
      </c>
      <c r="G678" s="142" t="s">
        <v>239</v>
      </c>
      <c r="H678" s="143">
        <v>1421.66</v>
      </c>
      <c r="I678" s="144"/>
      <c r="J678" s="145">
        <f>ROUND(I678*H678,2)</f>
        <v>0</v>
      </c>
      <c r="K678" s="141" t="s">
        <v>3</v>
      </c>
      <c r="L678" s="34"/>
      <c r="M678" s="146" t="s">
        <v>3</v>
      </c>
      <c r="N678" s="147" t="s">
        <v>42</v>
      </c>
      <c r="O678" s="54"/>
      <c r="P678" s="148">
        <f>O678*H678</f>
        <v>0</v>
      </c>
      <c r="Q678" s="148">
        <v>0</v>
      </c>
      <c r="R678" s="148">
        <f>Q678*H678</f>
        <v>0</v>
      </c>
      <c r="S678" s="148">
        <v>0.005</v>
      </c>
      <c r="T678" s="149">
        <f>S678*H678</f>
        <v>7.108300000000001</v>
      </c>
      <c r="U678" s="33"/>
      <c r="V678" s="33"/>
      <c r="W678" s="33"/>
      <c r="X678" s="33"/>
      <c r="Y678" s="33"/>
      <c r="Z678" s="33"/>
      <c r="AA678" s="33"/>
      <c r="AB678" s="33"/>
      <c r="AC678" s="33"/>
      <c r="AD678" s="33"/>
      <c r="AE678" s="33"/>
      <c r="AR678" s="150" t="s">
        <v>226</v>
      </c>
      <c r="AT678" s="150" t="s">
        <v>137</v>
      </c>
      <c r="AU678" s="150" t="s">
        <v>79</v>
      </c>
      <c r="AY678" s="18" t="s">
        <v>135</v>
      </c>
      <c r="BE678" s="151">
        <f>IF(N678="základní",J678,0)</f>
        <v>0</v>
      </c>
      <c r="BF678" s="151">
        <f>IF(N678="snížená",J678,0)</f>
        <v>0</v>
      </c>
      <c r="BG678" s="151">
        <f>IF(N678="zákl. přenesená",J678,0)</f>
        <v>0</v>
      </c>
      <c r="BH678" s="151">
        <f>IF(N678="sníž. přenesená",J678,0)</f>
        <v>0</v>
      </c>
      <c r="BI678" s="151">
        <f>IF(N678="nulová",J678,0)</f>
        <v>0</v>
      </c>
      <c r="BJ678" s="18" t="s">
        <v>15</v>
      </c>
      <c r="BK678" s="151">
        <f>ROUND(I678*H678,2)</f>
        <v>0</v>
      </c>
      <c r="BL678" s="18" t="s">
        <v>226</v>
      </c>
      <c r="BM678" s="150" t="s">
        <v>960</v>
      </c>
    </row>
    <row r="679" spans="1:65" s="2" customFormat="1" ht="16.5" customHeight="1">
      <c r="A679" s="33"/>
      <c r="B679" s="138"/>
      <c r="C679" s="139" t="s">
        <v>961</v>
      </c>
      <c r="D679" s="139" t="s">
        <v>137</v>
      </c>
      <c r="E679" s="140" t="s">
        <v>962</v>
      </c>
      <c r="F679" s="141" t="s">
        <v>963</v>
      </c>
      <c r="G679" s="142" t="s">
        <v>239</v>
      </c>
      <c r="H679" s="143">
        <v>1421.66</v>
      </c>
      <c r="I679" s="144"/>
      <c r="J679" s="145">
        <f>ROUND(I679*H679,2)</f>
        <v>0</v>
      </c>
      <c r="K679" s="141" t="s">
        <v>3</v>
      </c>
      <c r="L679" s="34"/>
      <c r="M679" s="146" t="s">
        <v>3</v>
      </c>
      <c r="N679" s="147" t="s">
        <v>42</v>
      </c>
      <c r="O679" s="54"/>
      <c r="P679" s="148">
        <f>O679*H679</f>
        <v>0</v>
      </c>
      <c r="Q679" s="148">
        <v>0</v>
      </c>
      <c r="R679" s="148">
        <f>Q679*H679</f>
        <v>0</v>
      </c>
      <c r="S679" s="148">
        <v>0</v>
      </c>
      <c r="T679" s="149">
        <f>S679*H679</f>
        <v>0</v>
      </c>
      <c r="U679" s="33"/>
      <c r="V679" s="33"/>
      <c r="W679" s="33"/>
      <c r="X679" s="33"/>
      <c r="Y679" s="33"/>
      <c r="Z679" s="33"/>
      <c r="AA679" s="33"/>
      <c r="AB679" s="33"/>
      <c r="AC679" s="33"/>
      <c r="AD679" s="33"/>
      <c r="AE679" s="33"/>
      <c r="AR679" s="150" t="s">
        <v>226</v>
      </c>
      <c r="AT679" s="150" t="s">
        <v>137</v>
      </c>
      <c r="AU679" s="150" t="s">
        <v>79</v>
      </c>
      <c r="AY679" s="18" t="s">
        <v>135</v>
      </c>
      <c r="BE679" s="151">
        <f>IF(N679="základní",J679,0)</f>
        <v>0</v>
      </c>
      <c r="BF679" s="151">
        <f>IF(N679="snížená",J679,0)</f>
        <v>0</v>
      </c>
      <c r="BG679" s="151">
        <f>IF(N679="zákl. přenesená",J679,0)</f>
        <v>0</v>
      </c>
      <c r="BH679" s="151">
        <f>IF(N679="sníž. přenesená",J679,0)</f>
        <v>0</v>
      </c>
      <c r="BI679" s="151">
        <f>IF(N679="nulová",J679,0)</f>
        <v>0</v>
      </c>
      <c r="BJ679" s="18" t="s">
        <v>15</v>
      </c>
      <c r="BK679" s="151">
        <f>ROUND(I679*H679,2)</f>
        <v>0</v>
      </c>
      <c r="BL679" s="18" t="s">
        <v>226</v>
      </c>
      <c r="BM679" s="150" t="s">
        <v>964</v>
      </c>
    </row>
    <row r="680" spans="2:51" s="14" customFormat="1" ht="11.25">
      <c r="B680" s="176"/>
      <c r="D680" s="158" t="s">
        <v>164</v>
      </c>
      <c r="E680" s="177" t="s">
        <v>3</v>
      </c>
      <c r="F680" s="178" t="s">
        <v>283</v>
      </c>
      <c r="H680" s="177" t="s">
        <v>3</v>
      </c>
      <c r="I680" s="179"/>
      <c r="L680" s="176"/>
      <c r="M680" s="180"/>
      <c r="N680" s="181"/>
      <c r="O680" s="181"/>
      <c r="P680" s="181"/>
      <c r="Q680" s="181"/>
      <c r="R680" s="181"/>
      <c r="S680" s="181"/>
      <c r="T680" s="182"/>
      <c r="AT680" s="177" t="s">
        <v>164</v>
      </c>
      <c r="AU680" s="177" t="s">
        <v>79</v>
      </c>
      <c r="AV680" s="14" t="s">
        <v>15</v>
      </c>
      <c r="AW680" s="14" t="s">
        <v>33</v>
      </c>
      <c r="AX680" s="14" t="s">
        <v>71</v>
      </c>
      <c r="AY680" s="177" t="s">
        <v>135</v>
      </c>
    </row>
    <row r="681" spans="2:51" s="13" customFormat="1" ht="11.25">
      <c r="B681" s="157"/>
      <c r="D681" s="158" t="s">
        <v>164</v>
      </c>
      <c r="E681" s="165" t="s">
        <v>3</v>
      </c>
      <c r="F681" s="159" t="s">
        <v>965</v>
      </c>
      <c r="H681" s="160">
        <v>124.8</v>
      </c>
      <c r="I681" s="161"/>
      <c r="L681" s="157"/>
      <c r="M681" s="162"/>
      <c r="N681" s="163"/>
      <c r="O681" s="163"/>
      <c r="P681" s="163"/>
      <c r="Q681" s="163"/>
      <c r="R681" s="163"/>
      <c r="S681" s="163"/>
      <c r="T681" s="164"/>
      <c r="AT681" s="165" t="s">
        <v>164</v>
      </c>
      <c r="AU681" s="165" t="s">
        <v>79</v>
      </c>
      <c r="AV681" s="13" t="s">
        <v>79</v>
      </c>
      <c r="AW681" s="13" t="s">
        <v>33</v>
      </c>
      <c r="AX681" s="13" t="s">
        <v>71</v>
      </c>
      <c r="AY681" s="165" t="s">
        <v>135</v>
      </c>
    </row>
    <row r="682" spans="2:51" s="14" customFormat="1" ht="11.25">
      <c r="B682" s="176"/>
      <c r="D682" s="158" t="s">
        <v>164</v>
      </c>
      <c r="E682" s="177" t="s">
        <v>3</v>
      </c>
      <c r="F682" s="178" t="s">
        <v>285</v>
      </c>
      <c r="H682" s="177" t="s">
        <v>3</v>
      </c>
      <c r="I682" s="179"/>
      <c r="L682" s="176"/>
      <c r="M682" s="180"/>
      <c r="N682" s="181"/>
      <c r="O682" s="181"/>
      <c r="P682" s="181"/>
      <c r="Q682" s="181"/>
      <c r="R682" s="181"/>
      <c r="S682" s="181"/>
      <c r="T682" s="182"/>
      <c r="AT682" s="177" t="s">
        <v>164</v>
      </c>
      <c r="AU682" s="177" t="s">
        <v>79</v>
      </c>
      <c r="AV682" s="14" t="s">
        <v>15</v>
      </c>
      <c r="AW682" s="14" t="s">
        <v>33</v>
      </c>
      <c r="AX682" s="14" t="s">
        <v>71</v>
      </c>
      <c r="AY682" s="177" t="s">
        <v>135</v>
      </c>
    </row>
    <row r="683" spans="2:51" s="13" customFormat="1" ht="11.25">
      <c r="B683" s="157"/>
      <c r="D683" s="158" t="s">
        <v>164</v>
      </c>
      <c r="E683" s="165" t="s">
        <v>3</v>
      </c>
      <c r="F683" s="159" t="s">
        <v>966</v>
      </c>
      <c r="H683" s="160">
        <v>135.6</v>
      </c>
      <c r="I683" s="161"/>
      <c r="L683" s="157"/>
      <c r="M683" s="162"/>
      <c r="N683" s="163"/>
      <c r="O683" s="163"/>
      <c r="P683" s="163"/>
      <c r="Q683" s="163"/>
      <c r="R683" s="163"/>
      <c r="S683" s="163"/>
      <c r="T683" s="164"/>
      <c r="AT683" s="165" t="s">
        <v>164</v>
      </c>
      <c r="AU683" s="165" t="s">
        <v>79</v>
      </c>
      <c r="AV683" s="13" t="s">
        <v>79</v>
      </c>
      <c r="AW683" s="13" t="s">
        <v>33</v>
      </c>
      <c r="AX683" s="13" t="s">
        <v>71</v>
      </c>
      <c r="AY683" s="165" t="s">
        <v>135</v>
      </c>
    </row>
    <row r="684" spans="2:51" s="14" customFormat="1" ht="11.25">
      <c r="B684" s="176"/>
      <c r="D684" s="158" t="s">
        <v>164</v>
      </c>
      <c r="E684" s="177" t="s">
        <v>3</v>
      </c>
      <c r="F684" s="178" t="s">
        <v>287</v>
      </c>
      <c r="H684" s="177" t="s">
        <v>3</v>
      </c>
      <c r="I684" s="179"/>
      <c r="L684" s="176"/>
      <c r="M684" s="180"/>
      <c r="N684" s="181"/>
      <c r="O684" s="181"/>
      <c r="P684" s="181"/>
      <c r="Q684" s="181"/>
      <c r="R684" s="181"/>
      <c r="S684" s="181"/>
      <c r="T684" s="182"/>
      <c r="AT684" s="177" t="s">
        <v>164</v>
      </c>
      <c r="AU684" s="177" t="s">
        <v>79</v>
      </c>
      <c r="AV684" s="14" t="s">
        <v>15</v>
      </c>
      <c r="AW684" s="14" t="s">
        <v>33</v>
      </c>
      <c r="AX684" s="14" t="s">
        <v>71</v>
      </c>
      <c r="AY684" s="177" t="s">
        <v>135</v>
      </c>
    </row>
    <row r="685" spans="2:51" s="13" customFormat="1" ht="11.25">
      <c r="B685" s="157"/>
      <c r="D685" s="158" t="s">
        <v>164</v>
      </c>
      <c r="E685" s="165" t="s">
        <v>3</v>
      </c>
      <c r="F685" s="159" t="s">
        <v>967</v>
      </c>
      <c r="H685" s="160">
        <v>145.8</v>
      </c>
      <c r="I685" s="161"/>
      <c r="L685" s="157"/>
      <c r="M685" s="162"/>
      <c r="N685" s="163"/>
      <c r="O685" s="163"/>
      <c r="P685" s="163"/>
      <c r="Q685" s="163"/>
      <c r="R685" s="163"/>
      <c r="S685" s="163"/>
      <c r="T685" s="164"/>
      <c r="AT685" s="165" t="s">
        <v>164</v>
      </c>
      <c r="AU685" s="165" t="s">
        <v>79</v>
      </c>
      <c r="AV685" s="13" t="s">
        <v>79</v>
      </c>
      <c r="AW685" s="13" t="s">
        <v>33</v>
      </c>
      <c r="AX685" s="13" t="s">
        <v>71</v>
      </c>
      <c r="AY685" s="165" t="s">
        <v>135</v>
      </c>
    </row>
    <row r="686" spans="2:51" s="14" customFormat="1" ht="11.25">
      <c r="B686" s="176"/>
      <c r="D686" s="158" t="s">
        <v>164</v>
      </c>
      <c r="E686" s="177" t="s">
        <v>3</v>
      </c>
      <c r="F686" s="178" t="s">
        <v>289</v>
      </c>
      <c r="H686" s="177" t="s">
        <v>3</v>
      </c>
      <c r="I686" s="179"/>
      <c r="L686" s="176"/>
      <c r="M686" s="180"/>
      <c r="N686" s="181"/>
      <c r="O686" s="181"/>
      <c r="P686" s="181"/>
      <c r="Q686" s="181"/>
      <c r="R686" s="181"/>
      <c r="S686" s="181"/>
      <c r="T686" s="182"/>
      <c r="AT686" s="177" t="s">
        <v>164</v>
      </c>
      <c r="AU686" s="177" t="s">
        <v>79</v>
      </c>
      <c r="AV686" s="14" t="s">
        <v>15</v>
      </c>
      <c r="AW686" s="14" t="s">
        <v>33</v>
      </c>
      <c r="AX686" s="14" t="s">
        <v>71</v>
      </c>
      <c r="AY686" s="177" t="s">
        <v>135</v>
      </c>
    </row>
    <row r="687" spans="2:51" s="13" customFormat="1" ht="11.25">
      <c r="B687" s="157"/>
      <c r="D687" s="158" t="s">
        <v>164</v>
      </c>
      <c r="E687" s="165" t="s">
        <v>3</v>
      </c>
      <c r="F687" s="159" t="s">
        <v>968</v>
      </c>
      <c r="H687" s="160">
        <v>81.9</v>
      </c>
      <c r="I687" s="161"/>
      <c r="L687" s="157"/>
      <c r="M687" s="162"/>
      <c r="N687" s="163"/>
      <c r="O687" s="163"/>
      <c r="P687" s="163"/>
      <c r="Q687" s="163"/>
      <c r="R687" s="163"/>
      <c r="S687" s="163"/>
      <c r="T687" s="164"/>
      <c r="AT687" s="165" t="s">
        <v>164</v>
      </c>
      <c r="AU687" s="165" t="s">
        <v>79</v>
      </c>
      <c r="AV687" s="13" t="s">
        <v>79</v>
      </c>
      <c r="AW687" s="13" t="s">
        <v>33</v>
      </c>
      <c r="AX687" s="13" t="s">
        <v>71</v>
      </c>
      <c r="AY687" s="165" t="s">
        <v>135</v>
      </c>
    </row>
    <row r="688" spans="2:51" s="14" customFormat="1" ht="11.25">
      <c r="B688" s="176"/>
      <c r="D688" s="158" t="s">
        <v>164</v>
      </c>
      <c r="E688" s="177" t="s">
        <v>3</v>
      </c>
      <c r="F688" s="178" t="s">
        <v>291</v>
      </c>
      <c r="H688" s="177" t="s">
        <v>3</v>
      </c>
      <c r="I688" s="179"/>
      <c r="L688" s="176"/>
      <c r="M688" s="180"/>
      <c r="N688" s="181"/>
      <c r="O688" s="181"/>
      <c r="P688" s="181"/>
      <c r="Q688" s="181"/>
      <c r="R688" s="181"/>
      <c r="S688" s="181"/>
      <c r="T688" s="182"/>
      <c r="AT688" s="177" t="s">
        <v>164</v>
      </c>
      <c r="AU688" s="177" t="s">
        <v>79</v>
      </c>
      <c r="AV688" s="14" t="s">
        <v>15</v>
      </c>
      <c r="AW688" s="14" t="s">
        <v>33</v>
      </c>
      <c r="AX688" s="14" t="s">
        <v>71</v>
      </c>
      <c r="AY688" s="177" t="s">
        <v>135</v>
      </c>
    </row>
    <row r="689" spans="2:51" s="13" customFormat="1" ht="11.25">
      <c r="B689" s="157"/>
      <c r="D689" s="158" t="s">
        <v>164</v>
      </c>
      <c r="E689" s="165" t="s">
        <v>3</v>
      </c>
      <c r="F689" s="159" t="s">
        <v>969</v>
      </c>
      <c r="H689" s="160">
        <v>724.5</v>
      </c>
      <c r="I689" s="161"/>
      <c r="L689" s="157"/>
      <c r="M689" s="162"/>
      <c r="N689" s="163"/>
      <c r="O689" s="163"/>
      <c r="P689" s="163"/>
      <c r="Q689" s="163"/>
      <c r="R689" s="163"/>
      <c r="S689" s="163"/>
      <c r="T689" s="164"/>
      <c r="AT689" s="165" t="s">
        <v>164</v>
      </c>
      <c r="AU689" s="165" t="s">
        <v>79</v>
      </c>
      <c r="AV689" s="13" t="s">
        <v>79</v>
      </c>
      <c r="AW689" s="13" t="s">
        <v>33</v>
      </c>
      <c r="AX689" s="13" t="s">
        <v>71</v>
      </c>
      <c r="AY689" s="165" t="s">
        <v>135</v>
      </c>
    </row>
    <row r="690" spans="2:51" s="14" customFormat="1" ht="11.25">
      <c r="B690" s="176"/>
      <c r="D690" s="158" t="s">
        <v>164</v>
      </c>
      <c r="E690" s="177" t="s">
        <v>3</v>
      </c>
      <c r="F690" s="178" t="s">
        <v>293</v>
      </c>
      <c r="H690" s="177" t="s">
        <v>3</v>
      </c>
      <c r="I690" s="179"/>
      <c r="L690" s="176"/>
      <c r="M690" s="180"/>
      <c r="N690" s="181"/>
      <c r="O690" s="181"/>
      <c r="P690" s="181"/>
      <c r="Q690" s="181"/>
      <c r="R690" s="181"/>
      <c r="S690" s="181"/>
      <c r="T690" s="182"/>
      <c r="AT690" s="177" t="s">
        <v>164</v>
      </c>
      <c r="AU690" s="177" t="s">
        <v>79</v>
      </c>
      <c r="AV690" s="14" t="s">
        <v>15</v>
      </c>
      <c r="AW690" s="14" t="s">
        <v>33</v>
      </c>
      <c r="AX690" s="14" t="s">
        <v>71</v>
      </c>
      <c r="AY690" s="177" t="s">
        <v>135</v>
      </c>
    </row>
    <row r="691" spans="2:51" s="13" customFormat="1" ht="11.25">
      <c r="B691" s="157"/>
      <c r="D691" s="158" t="s">
        <v>164</v>
      </c>
      <c r="E691" s="165" t="s">
        <v>3</v>
      </c>
      <c r="F691" s="159" t="s">
        <v>970</v>
      </c>
      <c r="H691" s="160">
        <v>28.8</v>
      </c>
      <c r="I691" s="161"/>
      <c r="L691" s="157"/>
      <c r="M691" s="162"/>
      <c r="N691" s="163"/>
      <c r="O691" s="163"/>
      <c r="P691" s="163"/>
      <c r="Q691" s="163"/>
      <c r="R691" s="163"/>
      <c r="S691" s="163"/>
      <c r="T691" s="164"/>
      <c r="AT691" s="165" t="s">
        <v>164</v>
      </c>
      <c r="AU691" s="165" t="s">
        <v>79</v>
      </c>
      <c r="AV691" s="13" t="s">
        <v>79</v>
      </c>
      <c r="AW691" s="13" t="s">
        <v>33</v>
      </c>
      <c r="AX691" s="13" t="s">
        <v>71</v>
      </c>
      <c r="AY691" s="165" t="s">
        <v>135</v>
      </c>
    </row>
    <row r="692" spans="2:51" s="14" customFormat="1" ht="11.25">
      <c r="B692" s="176"/>
      <c r="D692" s="158" t="s">
        <v>164</v>
      </c>
      <c r="E692" s="177" t="s">
        <v>3</v>
      </c>
      <c r="F692" s="178" t="s">
        <v>295</v>
      </c>
      <c r="H692" s="177" t="s">
        <v>3</v>
      </c>
      <c r="I692" s="179"/>
      <c r="L692" s="176"/>
      <c r="M692" s="180"/>
      <c r="N692" s="181"/>
      <c r="O692" s="181"/>
      <c r="P692" s="181"/>
      <c r="Q692" s="181"/>
      <c r="R692" s="181"/>
      <c r="S692" s="181"/>
      <c r="T692" s="182"/>
      <c r="AT692" s="177" t="s">
        <v>164</v>
      </c>
      <c r="AU692" s="177" t="s">
        <v>79</v>
      </c>
      <c r="AV692" s="14" t="s">
        <v>15</v>
      </c>
      <c r="AW692" s="14" t="s">
        <v>33</v>
      </c>
      <c r="AX692" s="14" t="s">
        <v>71</v>
      </c>
      <c r="AY692" s="177" t="s">
        <v>135</v>
      </c>
    </row>
    <row r="693" spans="2:51" s="13" customFormat="1" ht="11.25">
      <c r="B693" s="157"/>
      <c r="D693" s="158" t="s">
        <v>164</v>
      </c>
      <c r="E693" s="165" t="s">
        <v>3</v>
      </c>
      <c r="F693" s="159" t="s">
        <v>971</v>
      </c>
      <c r="H693" s="160">
        <v>16.5</v>
      </c>
      <c r="I693" s="161"/>
      <c r="L693" s="157"/>
      <c r="M693" s="162"/>
      <c r="N693" s="163"/>
      <c r="O693" s="163"/>
      <c r="P693" s="163"/>
      <c r="Q693" s="163"/>
      <c r="R693" s="163"/>
      <c r="S693" s="163"/>
      <c r="T693" s="164"/>
      <c r="AT693" s="165" t="s">
        <v>164</v>
      </c>
      <c r="AU693" s="165" t="s">
        <v>79</v>
      </c>
      <c r="AV693" s="13" t="s">
        <v>79</v>
      </c>
      <c r="AW693" s="13" t="s">
        <v>33</v>
      </c>
      <c r="AX693" s="13" t="s">
        <v>71</v>
      </c>
      <c r="AY693" s="165" t="s">
        <v>135</v>
      </c>
    </row>
    <row r="694" spans="2:51" s="14" customFormat="1" ht="11.25">
      <c r="B694" s="176"/>
      <c r="D694" s="158" t="s">
        <v>164</v>
      </c>
      <c r="E694" s="177" t="s">
        <v>3</v>
      </c>
      <c r="F694" s="178" t="s">
        <v>297</v>
      </c>
      <c r="H694" s="177" t="s">
        <v>3</v>
      </c>
      <c r="I694" s="179"/>
      <c r="L694" s="176"/>
      <c r="M694" s="180"/>
      <c r="N694" s="181"/>
      <c r="O694" s="181"/>
      <c r="P694" s="181"/>
      <c r="Q694" s="181"/>
      <c r="R694" s="181"/>
      <c r="S694" s="181"/>
      <c r="T694" s="182"/>
      <c r="AT694" s="177" t="s">
        <v>164</v>
      </c>
      <c r="AU694" s="177" t="s">
        <v>79</v>
      </c>
      <c r="AV694" s="14" t="s">
        <v>15</v>
      </c>
      <c r="AW694" s="14" t="s">
        <v>33</v>
      </c>
      <c r="AX694" s="14" t="s">
        <v>71</v>
      </c>
      <c r="AY694" s="177" t="s">
        <v>135</v>
      </c>
    </row>
    <row r="695" spans="2:51" s="13" customFormat="1" ht="11.25">
      <c r="B695" s="157"/>
      <c r="D695" s="158" t="s">
        <v>164</v>
      </c>
      <c r="E695" s="165" t="s">
        <v>3</v>
      </c>
      <c r="F695" s="159" t="s">
        <v>972</v>
      </c>
      <c r="H695" s="160">
        <v>90.3</v>
      </c>
      <c r="I695" s="161"/>
      <c r="L695" s="157"/>
      <c r="M695" s="162"/>
      <c r="N695" s="163"/>
      <c r="O695" s="163"/>
      <c r="P695" s="163"/>
      <c r="Q695" s="163"/>
      <c r="R695" s="163"/>
      <c r="S695" s="163"/>
      <c r="T695" s="164"/>
      <c r="AT695" s="165" t="s">
        <v>164</v>
      </c>
      <c r="AU695" s="165" t="s">
        <v>79</v>
      </c>
      <c r="AV695" s="13" t="s">
        <v>79</v>
      </c>
      <c r="AW695" s="13" t="s">
        <v>33</v>
      </c>
      <c r="AX695" s="13" t="s">
        <v>71</v>
      </c>
      <c r="AY695" s="165" t="s">
        <v>135</v>
      </c>
    </row>
    <row r="696" spans="2:51" s="14" customFormat="1" ht="11.25">
      <c r="B696" s="176"/>
      <c r="D696" s="158" t="s">
        <v>164</v>
      </c>
      <c r="E696" s="177" t="s">
        <v>3</v>
      </c>
      <c r="F696" s="178" t="s">
        <v>299</v>
      </c>
      <c r="H696" s="177" t="s">
        <v>3</v>
      </c>
      <c r="I696" s="179"/>
      <c r="L696" s="176"/>
      <c r="M696" s="180"/>
      <c r="N696" s="181"/>
      <c r="O696" s="181"/>
      <c r="P696" s="181"/>
      <c r="Q696" s="181"/>
      <c r="R696" s="181"/>
      <c r="S696" s="181"/>
      <c r="T696" s="182"/>
      <c r="AT696" s="177" t="s">
        <v>164</v>
      </c>
      <c r="AU696" s="177" t="s">
        <v>79</v>
      </c>
      <c r="AV696" s="14" t="s">
        <v>15</v>
      </c>
      <c r="AW696" s="14" t="s">
        <v>33</v>
      </c>
      <c r="AX696" s="14" t="s">
        <v>71</v>
      </c>
      <c r="AY696" s="177" t="s">
        <v>135</v>
      </c>
    </row>
    <row r="697" spans="2:51" s="13" customFormat="1" ht="11.25">
      <c r="B697" s="157"/>
      <c r="D697" s="158" t="s">
        <v>164</v>
      </c>
      <c r="E697" s="165" t="s">
        <v>3</v>
      </c>
      <c r="F697" s="159" t="s">
        <v>973</v>
      </c>
      <c r="H697" s="160">
        <v>13.5</v>
      </c>
      <c r="I697" s="161"/>
      <c r="L697" s="157"/>
      <c r="M697" s="162"/>
      <c r="N697" s="163"/>
      <c r="O697" s="163"/>
      <c r="P697" s="163"/>
      <c r="Q697" s="163"/>
      <c r="R697" s="163"/>
      <c r="S697" s="163"/>
      <c r="T697" s="164"/>
      <c r="AT697" s="165" t="s">
        <v>164</v>
      </c>
      <c r="AU697" s="165" t="s">
        <v>79</v>
      </c>
      <c r="AV697" s="13" t="s">
        <v>79</v>
      </c>
      <c r="AW697" s="13" t="s">
        <v>33</v>
      </c>
      <c r="AX697" s="13" t="s">
        <v>71</v>
      </c>
      <c r="AY697" s="165" t="s">
        <v>135</v>
      </c>
    </row>
    <row r="698" spans="2:51" s="14" customFormat="1" ht="11.25">
      <c r="B698" s="176"/>
      <c r="D698" s="158" t="s">
        <v>164</v>
      </c>
      <c r="E698" s="177" t="s">
        <v>3</v>
      </c>
      <c r="F698" s="178" t="s">
        <v>301</v>
      </c>
      <c r="H698" s="177" t="s">
        <v>3</v>
      </c>
      <c r="I698" s="179"/>
      <c r="L698" s="176"/>
      <c r="M698" s="180"/>
      <c r="N698" s="181"/>
      <c r="O698" s="181"/>
      <c r="P698" s="181"/>
      <c r="Q698" s="181"/>
      <c r="R698" s="181"/>
      <c r="S698" s="181"/>
      <c r="T698" s="182"/>
      <c r="AT698" s="177" t="s">
        <v>164</v>
      </c>
      <c r="AU698" s="177" t="s">
        <v>79</v>
      </c>
      <c r="AV698" s="14" t="s">
        <v>15</v>
      </c>
      <c r="AW698" s="14" t="s">
        <v>33</v>
      </c>
      <c r="AX698" s="14" t="s">
        <v>71</v>
      </c>
      <c r="AY698" s="177" t="s">
        <v>135</v>
      </c>
    </row>
    <row r="699" spans="2:51" s="13" customFormat="1" ht="11.25">
      <c r="B699" s="157"/>
      <c r="D699" s="158" t="s">
        <v>164</v>
      </c>
      <c r="E699" s="165" t="s">
        <v>3</v>
      </c>
      <c r="F699" s="159" t="s">
        <v>974</v>
      </c>
      <c r="H699" s="160">
        <v>1.2</v>
      </c>
      <c r="I699" s="161"/>
      <c r="L699" s="157"/>
      <c r="M699" s="162"/>
      <c r="N699" s="163"/>
      <c r="O699" s="163"/>
      <c r="P699" s="163"/>
      <c r="Q699" s="163"/>
      <c r="R699" s="163"/>
      <c r="S699" s="163"/>
      <c r="T699" s="164"/>
      <c r="AT699" s="165" t="s">
        <v>164</v>
      </c>
      <c r="AU699" s="165" t="s">
        <v>79</v>
      </c>
      <c r="AV699" s="13" t="s">
        <v>79</v>
      </c>
      <c r="AW699" s="13" t="s">
        <v>33</v>
      </c>
      <c r="AX699" s="13" t="s">
        <v>71</v>
      </c>
      <c r="AY699" s="165" t="s">
        <v>135</v>
      </c>
    </row>
    <row r="700" spans="2:51" s="14" customFormat="1" ht="11.25">
      <c r="B700" s="176"/>
      <c r="D700" s="158" t="s">
        <v>164</v>
      </c>
      <c r="E700" s="177" t="s">
        <v>3</v>
      </c>
      <c r="F700" s="178" t="s">
        <v>303</v>
      </c>
      <c r="H700" s="177" t="s">
        <v>3</v>
      </c>
      <c r="I700" s="179"/>
      <c r="L700" s="176"/>
      <c r="M700" s="180"/>
      <c r="N700" s="181"/>
      <c r="O700" s="181"/>
      <c r="P700" s="181"/>
      <c r="Q700" s="181"/>
      <c r="R700" s="181"/>
      <c r="S700" s="181"/>
      <c r="T700" s="182"/>
      <c r="AT700" s="177" t="s">
        <v>164</v>
      </c>
      <c r="AU700" s="177" t="s">
        <v>79</v>
      </c>
      <c r="AV700" s="14" t="s">
        <v>15</v>
      </c>
      <c r="AW700" s="14" t="s">
        <v>33</v>
      </c>
      <c r="AX700" s="14" t="s">
        <v>71</v>
      </c>
      <c r="AY700" s="177" t="s">
        <v>135</v>
      </c>
    </row>
    <row r="701" spans="2:51" s="13" customFormat="1" ht="11.25">
      <c r="B701" s="157"/>
      <c r="D701" s="158" t="s">
        <v>164</v>
      </c>
      <c r="E701" s="165" t="s">
        <v>3</v>
      </c>
      <c r="F701" s="159" t="s">
        <v>975</v>
      </c>
      <c r="H701" s="160">
        <v>57.63</v>
      </c>
      <c r="I701" s="161"/>
      <c r="L701" s="157"/>
      <c r="M701" s="162"/>
      <c r="N701" s="163"/>
      <c r="O701" s="163"/>
      <c r="P701" s="163"/>
      <c r="Q701" s="163"/>
      <c r="R701" s="163"/>
      <c r="S701" s="163"/>
      <c r="T701" s="164"/>
      <c r="AT701" s="165" t="s">
        <v>164</v>
      </c>
      <c r="AU701" s="165" t="s">
        <v>79</v>
      </c>
      <c r="AV701" s="13" t="s">
        <v>79</v>
      </c>
      <c r="AW701" s="13" t="s">
        <v>33</v>
      </c>
      <c r="AX701" s="13" t="s">
        <v>71</v>
      </c>
      <c r="AY701" s="165" t="s">
        <v>135</v>
      </c>
    </row>
    <row r="702" spans="2:51" s="14" customFormat="1" ht="11.25">
      <c r="B702" s="176"/>
      <c r="D702" s="158" t="s">
        <v>164</v>
      </c>
      <c r="E702" s="177" t="s">
        <v>3</v>
      </c>
      <c r="F702" s="178" t="s">
        <v>305</v>
      </c>
      <c r="H702" s="177" t="s">
        <v>3</v>
      </c>
      <c r="I702" s="179"/>
      <c r="L702" s="176"/>
      <c r="M702" s="180"/>
      <c r="N702" s="181"/>
      <c r="O702" s="181"/>
      <c r="P702" s="181"/>
      <c r="Q702" s="181"/>
      <c r="R702" s="181"/>
      <c r="S702" s="181"/>
      <c r="T702" s="182"/>
      <c r="AT702" s="177" t="s">
        <v>164</v>
      </c>
      <c r="AU702" s="177" t="s">
        <v>79</v>
      </c>
      <c r="AV702" s="14" t="s">
        <v>15</v>
      </c>
      <c r="AW702" s="14" t="s">
        <v>33</v>
      </c>
      <c r="AX702" s="14" t="s">
        <v>71</v>
      </c>
      <c r="AY702" s="177" t="s">
        <v>135</v>
      </c>
    </row>
    <row r="703" spans="2:51" s="13" customFormat="1" ht="11.25">
      <c r="B703" s="157"/>
      <c r="D703" s="158" t="s">
        <v>164</v>
      </c>
      <c r="E703" s="165" t="s">
        <v>3</v>
      </c>
      <c r="F703" s="159" t="s">
        <v>976</v>
      </c>
      <c r="H703" s="160">
        <v>1.13</v>
      </c>
      <c r="I703" s="161"/>
      <c r="L703" s="157"/>
      <c r="M703" s="162"/>
      <c r="N703" s="163"/>
      <c r="O703" s="163"/>
      <c r="P703" s="163"/>
      <c r="Q703" s="163"/>
      <c r="R703" s="163"/>
      <c r="S703" s="163"/>
      <c r="T703" s="164"/>
      <c r="AT703" s="165" t="s">
        <v>164</v>
      </c>
      <c r="AU703" s="165" t="s">
        <v>79</v>
      </c>
      <c r="AV703" s="13" t="s">
        <v>79</v>
      </c>
      <c r="AW703" s="13" t="s">
        <v>33</v>
      </c>
      <c r="AX703" s="13" t="s">
        <v>71</v>
      </c>
      <c r="AY703" s="165" t="s">
        <v>135</v>
      </c>
    </row>
    <row r="704" spans="2:51" s="15" customFormat="1" ht="11.25">
      <c r="B704" s="183"/>
      <c r="D704" s="158" t="s">
        <v>164</v>
      </c>
      <c r="E704" s="184" t="s">
        <v>3</v>
      </c>
      <c r="F704" s="185" t="s">
        <v>215</v>
      </c>
      <c r="H704" s="186">
        <v>1421.66</v>
      </c>
      <c r="I704" s="187"/>
      <c r="L704" s="183"/>
      <c r="M704" s="188"/>
      <c r="N704" s="189"/>
      <c r="O704" s="189"/>
      <c r="P704" s="189"/>
      <c r="Q704" s="189"/>
      <c r="R704" s="189"/>
      <c r="S704" s="189"/>
      <c r="T704" s="190"/>
      <c r="AT704" s="184" t="s">
        <v>164</v>
      </c>
      <c r="AU704" s="184" t="s">
        <v>79</v>
      </c>
      <c r="AV704" s="15" t="s">
        <v>82</v>
      </c>
      <c r="AW704" s="15" t="s">
        <v>33</v>
      </c>
      <c r="AX704" s="15" t="s">
        <v>15</v>
      </c>
      <c r="AY704" s="184" t="s">
        <v>135</v>
      </c>
    </row>
    <row r="705" spans="1:65" s="2" customFormat="1" ht="37.9" customHeight="1">
      <c r="A705" s="33"/>
      <c r="B705" s="138"/>
      <c r="C705" s="139" t="s">
        <v>977</v>
      </c>
      <c r="D705" s="139" t="s">
        <v>137</v>
      </c>
      <c r="E705" s="140" t="s">
        <v>978</v>
      </c>
      <c r="F705" s="141" t="s">
        <v>979</v>
      </c>
      <c r="G705" s="142" t="s">
        <v>197</v>
      </c>
      <c r="H705" s="143">
        <v>1</v>
      </c>
      <c r="I705" s="144"/>
      <c r="J705" s="145">
        <f aca="true" t="shared" si="0" ref="J705:J726">ROUND(I705*H705,2)</f>
        <v>0</v>
      </c>
      <c r="K705" s="141" t="s">
        <v>3</v>
      </c>
      <c r="L705" s="34"/>
      <c r="M705" s="146" t="s">
        <v>3</v>
      </c>
      <c r="N705" s="147" t="s">
        <v>42</v>
      </c>
      <c r="O705" s="54"/>
      <c r="P705" s="148">
        <f aca="true" t="shared" si="1" ref="P705:P726">O705*H705</f>
        <v>0</v>
      </c>
      <c r="Q705" s="148">
        <v>0</v>
      </c>
      <c r="R705" s="148">
        <f aca="true" t="shared" si="2" ref="R705:R726">Q705*H705</f>
        <v>0</v>
      </c>
      <c r="S705" s="148">
        <v>0</v>
      </c>
      <c r="T705" s="149">
        <f aca="true" t="shared" si="3" ref="T705:T726">S705*H705</f>
        <v>0</v>
      </c>
      <c r="U705" s="33"/>
      <c r="V705" s="33"/>
      <c r="W705" s="33"/>
      <c r="X705" s="33"/>
      <c r="Y705" s="33"/>
      <c r="Z705" s="33"/>
      <c r="AA705" s="33"/>
      <c r="AB705" s="33"/>
      <c r="AC705" s="33"/>
      <c r="AD705" s="33"/>
      <c r="AE705" s="33"/>
      <c r="AR705" s="150" t="s">
        <v>226</v>
      </c>
      <c r="AT705" s="150" t="s">
        <v>137</v>
      </c>
      <c r="AU705" s="150" t="s">
        <v>79</v>
      </c>
      <c r="AY705" s="18" t="s">
        <v>135</v>
      </c>
      <c r="BE705" s="151">
        <f aca="true" t="shared" si="4" ref="BE705:BE726">IF(N705="základní",J705,0)</f>
        <v>0</v>
      </c>
      <c r="BF705" s="151">
        <f aca="true" t="shared" si="5" ref="BF705:BF726">IF(N705="snížená",J705,0)</f>
        <v>0</v>
      </c>
      <c r="BG705" s="151">
        <f aca="true" t="shared" si="6" ref="BG705:BG726">IF(N705="zákl. přenesená",J705,0)</f>
        <v>0</v>
      </c>
      <c r="BH705" s="151">
        <f aca="true" t="shared" si="7" ref="BH705:BH726">IF(N705="sníž. přenesená",J705,0)</f>
        <v>0</v>
      </c>
      <c r="BI705" s="151">
        <f aca="true" t="shared" si="8" ref="BI705:BI726">IF(N705="nulová",J705,0)</f>
        <v>0</v>
      </c>
      <c r="BJ705" s="18" t="s">
        <v>15</v>
      </c>
      <c r="BK705" s="151">
        <f aca="true" t="shared" si="9" ref="BK705:BK726">ROUND(I705*H705,2)</f>
        <v>0</v>
      </c>
      <c r="BL705" s="18" t="s">
        <v>226</v>
      </c>
      <c r="BM705" s="150" t="s">
        <v>980</v>
      </c>
    </row>
    <row r="706" spans="1:65" s="2" customFormat="1" ht="55.5" customHeight="1">
      <c r="A706" s="33"/>
      <c r="B706" s="138"/>
      <c r="C706" s="139" t="s">
        <v>981</v>
      </c>
      <c r="D706" s="139" t="s">
        <v>137</v>
      </c>
      <c r="E706" s="140" t="s">
        <v>982</v>
      </c>
      <c r="F706" s="141" t="s">
        <v>983</v>
      </c>
      <c r="G706" s="142" t="s">
        <v>197</v>
      </c>
      <c r="H706" s="143">
        <v>4</v>
      </c>
      <c r="I706" s="144"/>
      <c r="J706" s="145">
        <f t="shared" si="0"/>
        <v>0</v>
      </c>
      <c r="K706" s="141" t="s">
        <v>3</v>
      </c>
      <c r="L706" s="34"/>
      <c r="M706" s="146" t="s">
        <v>3</v>
      </c>
      <c r="N706" s="147" t="s">
        <v>42</v>
      </c>
      <c r="O706" s="54"/>
      <c r="P706" s="148">
        <f t="shared" si="1"/>
        <v>0</v>
      </c>
      <c r="Q706" s="148">
        <v>0</v>
      </c>
      <c r="R706" s="148">
        <f t="shared" si="2"/>
        <v>0</v>
      </c>
      <c r="S706" s="148">
        <v>0</v>
      </c>
      <c r="T706" s="149">
        <f t="shared" si="3"/>
        <v>0</v>
      </c>
      <c r="U706" s="33"/>
      <c r="V706" s="33"/>
      <c r="W706" s="33"/>
      <c r="X706" s="33"/>
      <c r="Y706" s="33"/>
      <c r="Z706" s="33"/>
      <c r="AA706" s="33"/>
      <c r="AB706" s="33"/>
      <c r="AC706" s="33"/>
      <c r="AD706" s="33"/>
      <c r="AE706" s="33"/>
      <c r="AR706" s="150" t="s">
        <v>226</v>
      </c>
      <c r="AT706" s="150" t="s">
        <v>137</v>
      </c>
      <c r="AU706" s="150" t="s">
        <v>79</v>
      </c>
      <c r="AY706" s="18" t="s">
        <v>135</v>
      </c>
      <c r="BE706" s="151">
        <f t="shared" si="4"/>
        <v>0</v>
      </c>
      <c r="BF706" s="151">
        <f t="shared" si="5"/>
        <v>0</v>
      </c>
      <c r="BG706" s="151">
        <f t="shared" si="6"/>
        <v>0</v>
      </c>
      <c r="BH706" s="151">
        <f t="shared" si="7"/>
        <v>0</v>
      </c>
      <c r="BI706" s="151">
        <f t="shared" si="8"/>
        <v>0</v>
      </c>
      <c r="BJ706" s="18" t="s">
        <v>15</v>
      </c>
      <c r="BK706" s="151">
        <f t="shared" si="9"/>
        <v>0</v>
      </c>
      <c r="BL706" s="18" t="s">
        <v>226</v>
      </c>
      <c r="BM706" s="150" t="s">
        <v>984</v>
      </c>
    </row>
    <row r="707" spans="1:65" s="2" customFormat="1" ht="37.9" customHeight="1">
      <c r="A707" s="33"/>
      <c r="B707" s="138"/>
      <c r="C707" s="139" t="s">
        <v>985</v>
      </c>
      <c r="D707" s="139" t="s">
        <v>137</v>
      </c>
      <c r="E707" s="140" t="s">
        <v>986</v>
      </c>
      <c r="F707" s="141" t="s">
        <v>987</v>
      </c>
      <c r="G707" s="142" t="s">
        <v>197</v>
      </c>
      <c r="H707" s="143">
        <v>2</v>
      </c>
      <c r="I707" s="144"/>
      <c r="J707" s="145">
        <f t="shared" si="0"/>
        <v>0</v>
      </c>
      <c r="K707" s="141" t="s">
        <v>3</v>
      </c>
      <c r="L707" s="34"/>
      <c r="M707" s="146" t="s">
        <v>3</v>
      </c>
      <c r="N707" s="147" t="s">
        <v>42</v>
      </c>
      <c r="O707" s="54"/>
      <c r="P707" s="148">
        <f t="shared" si="1"/>
        <v>0</v>
      </c>
      <c r="Q707" s="148">
        <v>0</v>
      </c>
      <c r="R707" s="148">
        <f t="shared" si="2"/>
        <v>0</v>
      </c>
      <c r="S707" s="148">
        <v>0</v>
      </c>
      <c r="T707" s="149">
        <f t="shared" si="3"/>
        <v>0</v>
      </c>
      <c r="U707" s="33"/>
      <c r="V707" s="33"/>
      <c r="W707" s="33"/>
      <c r="X707" s="33"/>
      <c r="Y707" s="33"/>
      <c r="Z707" s="33"/>
      <c r="AA707" s="33"/>
      <c r="AB707" s="33"/>
      <c r="AC707" s="33"/>
      <c r="AD707" s="33"/>
      <c r="AE707" s="33"/>
      <c r="AR707" s="150" t="s">
        <v>226</v>
      </c>
      <c r="AT707" s="150" t="s">
        <v>137</v>
      </c>
      <c r="AU707" s="150" t="s">
        <v>79</v>
      </c>
      <c r="AY707" s="18" t="s">
        <v>135</v>
      </c>
      <c r="BE707" s="151">
        <f t="shared" si="4"/>
        <v>0</v>
      </c>
      <c r="BF707" s="151">
        <f t="shared" si="5"/>
        <v>0</v>
      </c>
      <c r="BG707" s="151">
        <f t="shared" si="6"/>
        <v>0</v>
      </c>
      <c r="BH707" s="151">
        <f t="shared" si="7"/>
        <v>0</v>
      </c>
      <c r="BI707" s="151">
        <f t="shared" si="8"/>
        <v>0</v>
      </c>
      <c r="BJ707" s="18" t="s">
        <v>15</v>
      </c>
      <c r="BK707" s="151">
        <f t="shared" si="9"/>
        <v>0</v>
      </c>
      <c r="BL707" s="18" t="s">
        <v>226</v>
      </c>
      <c r="BM707" s="150" t="s">
        <v>988</v>
      </c>
    </row>
    <row r="708" spans="1:65" s="2" customFormat="1" ht="44.25" customHeight="1">
      <c r="A708" s="33"/>
      <c r="B708" s="138"/>
      <c r="C708" s="139" t="s">
        <v>989</v>
      </c>
      <c r="D708" s="139" t="s">
        <v>137</v>
      </c>
      <c r="E708" s="140" t="s">
        <v>990</v>
      </c>
      <c r="F708" s="141" t="s">
        <v>991</v>
      </c>
      <c r="G708" s="142" t="s">
        <v>197</v>
      </c>
      <c r="H708" s="143">
        <v>1</v>
      </c>
      <c r="I708" s="144"/>
      <c r="J708" s="145">
        <f t="shared" si="0"/>
        <v>0</v>
      </c>
      <c r="K708" s="141" t="s">
        <v>3</v>
      </c>
      <c r="L708" s="34"/>
      <c r="M708" s="146" t="s">
        <v>3</v>
      </c>
      <c r="N708" s="147" t="s">
        <v>42</v>
      </c>
      <c r="O708" s="54"/>
      <c r="P708" s="148">
        <f t="shared" si="1"/>
        <v>0</v>
      </c>
      <c r="Q708" s="148">
        <v>0</v>
      </c>
      <c r="R708" s="148">
        <f t="shared" si="2"/>
        <v>0</v>
      </c>
      <c r="S708" s="148">
        <v>0</v>
      </c>
      <c r="T708" s="149">
        <f t="shared" si="3"/>
        <v>0</v>
      </c>
      <c r="U708" s="33"/>
      <c r="V708" s="33"/>
      <c r="W708" s="33"/>
      <c r="X708" s="33"/>
      <c r="Y708" s="33"/>
      <c r="Z708" s="33"/>
      <c r="AA708" s="33"/>
      <c r="AB708" s="33"/>
      <c r="AC708" s="33"/>
      <c r="AD708" s="33"/>
      <c r="AE708" s="33"/>
      <c r="AR708" s="150" t="s">
        <v>226</v>
      </c>
      <c r="AT708" s="150" t="s">
        <v>137</v>
      </c>
      <c r="AU708" s="150" t="s">
        <v>79</v>
      </c>
      <c r="AY708" s="18" t="s">
        <v>135</v>
      </c>
      <c r="BE708" s="151">
        <f t="shared" si="4"/>
        <v>0</v>
      </c>
      <c r="BF708" s="151">
        <f t="shared" si="5"/>
        <v>0</v>
      </c>
      <c r="BG708" s="151">
        <f t="shared" si="6"/>
        <v>0</v>
      </c>
      <c r="BH708" s="151">
        <f t="shared" si="7"/>
        <v>0</v>
      </c>
      <c r="BI708" s="151">
        <f t="shared" si="8"/>
        <v>0</v>
      </c>
      <c r="BJ708" s="18" t="s">
        <v>15</v>
      </c>
      <c r="BK708" s="151">
        <f t="shared" si="9"/>
        <v>0</v>
      </c>
      <c r="BL708" s="18" t="s">
        <v>226</v>
      </c>
      <c r="BM708" s="150" t="s">
        <v>992</v>
      </c>
    </row>
    <row r="709" spans="1:65" s="2" customFormat="1" ht="49.15" customHeight="1">
      <c r="A709" s="33"/>
      <c r="B709" s="138"/>
      <c r="C709" s="139" t="s">
        <v>993</v>
      </c>
      <c r="D709" s="139" t="s">
        <v>137</v>
      </c>
      <c r="E709" s="140" t="s">
        <v>994</v>
      </c>
      <c r="F709" s="141" t="s">
        <v>995</v>
      </c>
      <c r="G709" s="142" t="s">
        <v>197</v>
      </c>
      <c r="H709" s="143">
        <v>1</v>
      </c>
      <c r="I709" s="144"/>
      <c r="J709" s="145">
        <f t="shared" si="0"/>
        <v>0</v>
      </c>
      <c r="K709" s="141" t="s">
        <v>3</v>
      </c>
      <c r="L709" s="34"/>
      <c r="M709" s="146" t="s">
        <v>3</v>
      </c>
      <c r="N709" s="147" t="s">
        <v>42</v>
      </c>
      <c r="O709" s="54"/>
      <c r="P709" s="148">
        <f t="shared" si="1"/>
        <v>0</v>
      </c>
      <c r="Q709" s="148">
        <v>0</v>
      </c>
      <c r="R709" s="148">
        <f t="shared" si="2"/>
        <v>0</v>
      </c>
      <c r="S709" s="148">
        <v>0</v>
      </c>
      <c r="T709" s="149">
        <f t="shared" si="3"/>
        <v>0</v>
      </c>
      <c r="U709" s="33"/>
      <c r="V709" s="33"/>
      <c r="W709" s="33"/>
      <c r="X709" s="33"/>
      <c r="Y709" s="33"/>
      <c r="Z709" s="33"/>
      <c r="AA709" s="33"/>
      <c r="AB709" s="33"/>
      <c r="AC709" s="33"/>
      <c r="AD709" s="33"/>
      <c r="AE709" s="33"/>
      <c r="AR709" s="150" t="s">
        <v>226</v>
      </c>
      <c r="AT709" s="150" t="s">
        <v>137</v>
      </c>
      <c r="AU709" s="150" t="s">
        <v>79</v>
      </c>
      <c r="AY709" s="18" t="s">
        <v>135</v>
      </c>
      <c r="BE709" s="151">
        <f t="shared" si="4"/>
        <v>0</v>
      </c>
      <c r="BF709" s="151">
        <f t="shared" si="5"/>
        <v>0</v>
      </c>
      <c r="BG709" s="151">
        <f t="shared" si="6"/>
        <v>0</v>
      </c>
      <c r="BH709" s="151">
        <f t="shared" si="7"/>
        <v>0</v>
      </c>
      <c r="BI709" s="151">
        <f t="shared" si="8"/>
        <v>0</v>
      </c>
      <c r="BJ709" s="18" t="s">
        <v>15</v>
      </c>
      <c r="BK709" s="151">
        <f t="shared" si="9"/>
        <v>0</v>
      </c>
      <c r="BL709" s="18" t="s">
        <v>226</v>
      </c>
      <c r="BM709" s="150" t="s">
        <v>996</v>
      </c>
    </row>
    <row r="710" spans="1:65" s="2" customFormat="1" ht="37.9" customHeight="1">
      <c r="A710" s="33"/>
      <c r="B710" s="138"/>
      <c r="C710" s="139" t="s">
        <v>997</v>
      </c>
      <c r="D710" s="139" t="s">
        <v>137</v>
      </c>
      <c r="E710" s="140" t="s">
        <v>998</v>
      </c>
      <c r="F710" s="141" t="s">
        <v>999</v>
      </c>
      <c r="G710" s="142" t="s">
        <v>197</v>
      </c>
      <c r="H710" s="143">
        <v>1</v>
      </c>
      <c r="I710" s="144"/>
      <c r="J710" s="145">
        <f t="shared" si="0"/>
        <v>0</v>
      </c>
      <c r="K710" s="141" t="s">
        <v>3</v>
      </c>
      <c r="L710" s="34"/>
      <c r="M710" s="146" t="s">
        <v>3</v>
      </c>
      <c r="N710" s="147" t="s">
        <v>42</v>
      </c>
      <c r="O710" s="54"/>
      <c r="P710" s="148">
        <f t="shared" si="1"/>
        <v>0</v>
      </c>
      <c r="Q710" s="148">
        <v>0</v>
      </c>
      <c r="R710" s="148">
        <f t="shared" si="2"/>
        <v>0</v>
      </c>
      <c r="S710" s="148">
        <v>0</v>
      </c>
      <c r="T710" s="149">
        <f t="shared" si="3"/>
        <v>0</v>
      </c>
      <c r="U710" s="33"/>
      <c r="V710" s="33"/>
      <c r="W710" s="33"/>
      <c r="X710" s="33"/>
      <c r="Y710" s="33"/>
      <c r="Z710" s="33"/>
      <c r="AA710" s="33"/>
      <c r="AB710" s="33"/>
      <c r="AC710" s="33"/>
      <c r="AD710" s="33"/>
      <c r="AE710" s="33"/>
      <c r="AR710" s="150" t="s">
        <v>226</v>
      </c>
      <c r="AT710" s="150" t="s">
        <v>137</v>
      </c>
      <c r="AU710" s="150" t="s">
        <v>79</v>
      </c>
      <c r="AY710" s="18" t="s">
        <v>135</v>
      </c>
      <c r="BE710" s="151">
        <f t="shared" si="4"/>
        <v>0</v>
      </c>
      <c r="BF710" s="151">
        <f t="shared" si="5"/>
        <v>0</v>
      </c>
      <c r="BG710" s="151">
        <f t="shared" si="6"/>
        <v>0</v>
      </c>
      <c r="BH710" s="151">
        <f t="shared" si="7"/>
        <v>0</v>
      </c>
      <c r="BI710" s="151">
        <f t="shared" si="8"/>
        <v>0</v>
      </c>
      <c r="BJ710" s="18" t="s">
        <v>15</v>
      </c>
      <c r="BK710" s="151">
        <f t="shared" si="9"/>
        <v>0</v>
      </c>
      <c r="BL710" s="18" t="s">
        <v>226</v>
      </c>
      <c r="BM710" s="150" t="s">
        <v>1000</v>
      </c>
    </row>
    <row r="711" spans="1:65" s="2" customFormat="1" ht="37.9" customHeight="1">
      <c r="A711" s="33"/>
      <c r="B711" s="138"/>
      <c r="C711" s="139" t="s">
        <v>1001</v>
      </c>
      <c r="D711" s="139" t="s">
        <v>137</v>
      </c>
      <c r="E711" s="140" t="s">
        <v>1002</v>
      </c>
      <c r="F711" s="141" t="s">
        <v>1003</v>
      </c>
      <c r="G711" s="142" t="s">
        <v>197</v>
      </c>
      <c r="H711" s="143">
        <v>3</v>
      </c>
      <c r="I711" s="144"/>
      <c r="J711" s="145">
        <f t="shared" si="0"/>
        <v>0</v>
      </c>
      <c r="K711" s="141" t="s">
        <v>3</v>
      </c>
      <c r="L711" s="34"/>
      <c r="M711" s="146" t="s">
        <v>3</v>
      </c>
      <c r="N711" s="147" t="s">
        <v>42</v>
      </c>
      <c r="O711" s="54"/>
      <c r="P711" s="148">
        <f t="shared" si="1"/>
        <v>0</v>
      </c>
      <c r="Q711" s="148">
        <v>0</v>
      </c>
      <c r="R711" s="148">
        <f t="shared" si="2"/>
        <v>0</v>
      </c>
      <c r="S711" s="148">
        <v>0</v>
      </c>
      <c r="T711" s="149">
        <f t="shared" si="3"/>
        <v>0</v>
      </c>
      <c r="U711" s="33"/>
      <c r="V711" s="33"/>
      <c r="W711" s="33"/>
      <c r="X711" s="33"/>
      <c r="Y711" s="33"/>
      <c r="Z711" s="33"/>
      <c r="AA711" s="33"/>
      <c r="AB711" s="33"/>
      <c r="AC711" s="33"/>
      <c r="AD711" s="33"/>
      <c r="AE711" s="33"/>
      <c r="AR711" s="150" t="s">
        <v>226</v>
      </c>
      <c r="AT711" s="150" t="s">
        <v>137</v>
      </c>
      <c r="AU711" s="150" t="s">
        <v>79</v>
      </c>
      <c r="AY711" s="18" t="s">
        <v>135</v>
      </c>
      <c r="BE711" s="151">
        <f t="shared" si="4"/>
        <v>0</v>
      </c>
      <c r="BF711" s="151">
        <f t="shared" si="5"/>
        <v>0</v>
      </c>
      <c r="BG711" s="151">
        <f t="shared" si="6"/>
        <v>0</v>
      </c>
      <c r="BH711" s="151">
        <f t="shared" si="7"/>
        <v>0</v>
      </c>
      <c r="BI711" s="151">
        <f t="shared" si="8"/>
        <v>0</v>
      </c>
      <c r="BJ711" s="18" t="s">
        <v>15</v>
      </c>
      <c r="BK711" s="151">
        <f t="shared" si="9"/>
        <v>0</v>
      </c>
      <c r="BL711" s="18" t="s">
        <v>226</v>
      </c>
      <c r="BM711" s="150" t="s">
        <v>1004</v>
      </c>
    </row>
    <row r="712" spans="1:65" s="2" customFormat="1" ht="37.9" customHeight="1">
      <c r="A712" s="33"/>
      <c r="B712" s="138"/>
      <c r="C712" s="139" t="s">
        <v>1005</v>
      </c>
      <c r="D712" s="139" t="s">
        <v>137</v>
      </c>
      <c r="E712" s="140" t="s">
        <v>1006</v>
      </c>
      <c r="F712" s="141" t="s">
        <v>1007</v>
      </c>
      <c r="G712" s="142" t="s">
        <v>197</v>
      </c>
      <c r="H712" s="143">
        <v>1</v>
      </c>
      <c r="I712" s="144"/>
      <c r="J712" s="145">
        <f t="shared" si="0"/>
        <v>0</v>
      </c>
      <c r="K712" s="141" t="s">
        <v>3</v>
      </c>
      <c r="L712" s="34"/>
      <c r="M712" s="146" t="s">
        <v>3</v>
      </c>
      <c r="N712" s="147" t="s">
        <v>42</v>
      </c>
      <c r="O712" s="54"/>
      <c r="P712" s="148">
        <f t="shared" si="1"/>
        <v>0</v>
      </c>
      <c r="Q712" s="148">
        <v>0</v>
      </c>
      <c r="R712" s="148">
        <f t="shared" si="2"/>
        <v>0</v>
      </c>
      <c r="S712" s="148">
        <v>0</v>
      </c>
      <c r="T712" s="149">
        <f t="shared" si="3"/>
        <v>0</v>
      </c>
      <c r="U712" s="33"/>
      <c r="V712" s="33"/>
      <c r="W712" s="33"/>
      <c r="X712" s="33"/>
      <c r="Y712" s="33"/>
      <c r="Z712" s="33"/>
      <c r="AA712" s="33"/>
      <c r="AB712" s="33"/>
      <c r="AC712" s="33"/>
      <c r="AD712" s="33"/>
      <c r="AE712" s="33"/>
      <c r="AR712" s="150" t="s">
        <v>226</v>
      </c>
      <c r="AT712" s="150" t="s">
        <v>137</v>
      </c>
      <c r="AU712" s="150" t="s">
        <v>79</v>
      </c>
      <c r="AY712" s="18" t="s">
        <v>135</v>
      </c>
      <c r="BE712" s="151">
        <f t="shared" si="4"/>
        <v>0</v>
      </c>
      <c r="BF712" s="151">
        <f t="shared" si="5"/>
        <v>0</v>
      </c>
      <c r="BG712" s="151">
        <f t="shared" si="6"/>
        <v>0</v>
      </c>
      <c r="BH712" s="151">
        <f t="shared" si="7"/>
        <v>0</v>
      </c>
      <c r="BI712" s="151">
        <f t="shared" si="8"/>
        <v>0</v>
      </c>
      <c r="BJ712" s="18" t="s">
        <v>15</v>
      </c>
      <c r="BK712" s="151">
        <f t="shared" si="9"/>
        <v>0</v>
      </c>
      <c r="BL712" s="18" t="s">
        <v>226</v>
      </c>
      <c r="BM712" s="150" t="s">
        <v>1008</v>
      </c>
    </row>
    <row r="713" spans="1:65" s="2" customFormat="1" ht="55.5" customHeight="1">
      <c r="A713" s="33"/>
      <c r="B713" s="138"/>
      <c r="C713" s="139" t="s">
        <v>1009</v>
      </c>
      <c r="D713" s="139" t="s">
        <v>137</v>
      </c>
      <c r="E713" s="140" t="s">
        <v>1010</v>
      </c>
      <c r="F713" s="141" t="s">
        <v>1011</v>
      </c>
      <c r="G713" s="142" t="s">
        <v>197</v>
      </c>
      <c r="H713" s="143">
        <v>1</v>
      </c>
      <c r="I713" s="144"/>
      <c r="J713" s="145">
        <f t="shared" si="0"/>
        <v>0</v>
      </c>
      <c r="K713" s="141" t="s">
        <v>3</v>
      </c>
      <c r="L713" s="34"/>
      <c r="M713" s="146" t="s">
        <v>3</v>
      </c>
      <c r="N713" s="147" t="s">
        <v>42</v>
      </c>
      <c r="O713" s="54"/>
      <c r="P713" s="148">
        <f t="shared" si="1"/>
        <v>0</v>
      </c>
      <c r="Q713" s="148">
        <v>0</v>
      </c>
      <c r="R713" s="148">
        <f t="shared" si="2"/>
        <v>0</v>
      </c>
      <c r="S713" s="148">
        <v>0</v>
      </c>
      <c r="T713" s="149">
        <f t="shared" si="3"/>
        <v>0</v>
      </c>
      <c r="U713" s="33"/>
      <c r="V713" s="33"/>
      <c r="W713" s="33"/>
      <c r="X713" s="33"/>
      <c r="Y713" s="33"/>
      <c r="Z713" s="33"/>
      <c r="AA713" s="33"/>
      <c r="AB713" s="33"/>
      <c r="AC713" s="33"/>
      <c r="AD713" s="33"/>
      <c r="AE713" s="33"/>
      <c r="AR713" s="150" t="s">
        <v>226</v>
      </c>
      <c r="AT713" s="150" t="s">
        <v>137</v>
      </c>
      <c r="AU713" s="150" t="s">
        <v>79</v>
      </c>
      <c r="AY713" s="18" t="s">
        <v>135</v>
      </c>
      <c r="BE713" s="151">
        <f t="shared" si="4"/>
        <v>0</v>
      </c>
      <c r="BF713" s="151">
        <f t="shared" si="5"/>
        <v>0</v>
      </c>
      <c r="BG713" s="151">
        <f t="shared" si="6"/>
        <v>0</v>
      </c>
      <c r="BH713" s="151">
        <f t="shared" si="7"/>
        <v>0</v>
      </c>
      <c r="BI713" s="151">
        <f t="shared" si="8"/>
        <v>0</v>
      </c>
      <c r="BJ713" s="18" t="s">
        <v>15</v>
      </c>
      <c r="BK713" s="151">
        <f t="shared" si="9"/>
        <v>0</v>
      </c>
      <c r="BL713" s="18" t="s">
        <v>226</v>
      </c>
      <c r="BM713" s="150" t="s">
        <v>1012</v>
      </c>
    </row>
    <row r="714" spans="1:65" s="2" customFormat="1" ht="62.65" customHeight="1">
      <c r="A714" s="33"/>
      <c r="B714" s="138"/>
      <c r="C714" s="139" t="s">
        <v>1013</v>
      </c>
      <c r="D714" s="139" t="s">
        <v>137</v>
      </c>
      <c r="E714" s="140" t="s">
        <v>1014</v>
      </c>
      <c r="F714" s="141" t="s">
        <v>1015</v>
      </c>
      <c r="G714" s="142" t="s">
        <v>197</v>
      </c>
      <c r="H714" s="143">
        <v>104</v>
      </c>
      <c r="I714" s="144"/>
      <c r="J714" s="145">
        <f t="shared" si="0"/>
        <v>0</v>
      </c>
      <c r="K714" s="141" t="s">
        <v>3</v>
      </c>
      <c r="L714" s="34"/>
      <c r="M714" s="146" t="s">
        <v>3</v>
      </c>
      <c r="N714" s="147" t="s">
        <v>42</v>
      </c>
      <c r="O714" s="54"/>
      <c r="P714" s="148">
        <f t="shared" si="1"/>
        <v>0</v>
      </c>
      <c r="Q714" s="148">
        <v>0</v>
      </c>
      <c r="R714" s="148">
        <f t="shared" si="2"/>
        <v>0</v>
      </c>
      <c r="S714" s="148">
        <v>0</v>
      </c>
      <c r="T714" s="149">
        <f t="shared" si="3"/>
        <v>0</v>
      </c>
      <c r="U714" s="33"/>
      <c r="V714" s="33"/>
      <c r="W714" s="33"/>
      <c r="X714" s="33"/>
      <c r="Y714" s="33"/>
      <c r="Z714" s="33"/>
      <c r="AA714" s="33"/>
      <c r="AB714" s="33"/>
      <c r="AC714" s="33"/>
      <c r="AD714" s="33"/>
      <c r="AE714" s="33"/>
      <c r="AR714" s="150" t="s">
        <v>226</v>
      </c>
      <c r="AT714" s="150" t="s">
        <v>137</v>
      </c>
      <c r="AU714" s="150" t="s">
        <v>79</v>
      </c>
      <c r="AY714" s="18" t="s">
        <v>135</v>
      </c>
      <c r="BE714" s="151">
        <f t="shared" si="4"/>
        <v>0</v>
      </c>
      <c r="BF714" s="151">
        <f t="shared" si="5"/>
        <v>0</v>
      </c>
      <c r="BG714" s="151">
        <f t="shared" si="6"/>
        <v>0</v>
      </c>
      <c r="BH714" s="151">
        <f t="shared" si="7"/>
        <v>0</v>
      </c>
      <c r="BI714" s="151">
        <f t="shared" si="8"/>
        <v>0</v>
      </c>
      <c r="BJ714" s="18" t="s">
        <v>15</v>
      </c>
      <c r="BK714" s="151">
        <f t="shared" si="9"/>
        <v>0</v>
      </c>
      <c r="BL714" s="18" t="s">
        <v>226</v>
      </c>
      <c r="BM714" s="150" t="s">
        <v>1016</v>
      </c>
    </row>
    <row r="715" spans="1:65" s="2" customFormat="1" ht="62.65" customHeight="1">
      <c r="A715" s="33"/>
      <c r="B715" s="138"/>
      <c r="C715" s="139" t="s">
        <v>1017</v>
      </c>
      <c r="D715" s="139" t="s">
        <v>137</v>
      </c>
      <c r="E715" s="140" t="s">
        <v>1018</v>
      </c>
      <c r="F715" s="141" t="s">
        <v>1019</v>
      </c>
      <c r="G715" s="142" t="s">
        <v>197</v>
      </c>
      <c r="H715" s="143">
        <v>113</v>
      </c>
      <c r="I715" s="144"/>
      <c r="J715" s="145">
        <f t="shared" si="0"/>
        <v>0</v>
      </c>
      <c r="K715" s="141" t="s">
        <v>3</v>
      </c>
      <c r="L715" s="34"/>
      <c r="M715" s="146" t="s">
        <v>3</v>
      </c>
      <c r="N715" s="147" t="s">
        <v>42</v>
      </c>
      <c r="O715" s="54"/>
      <c r="P715" s="148">
        <f t="shared" si="1"/>
        <v>0</v>
      </c>
      <c r="Q715" s="148">
        <v>0</v>
      </c>
      <c r="R715" s="148">
        <f t="shared" si="2"/>
        <v>0</v>
      </c>
      <c r="S715" s="148">
        <v>0</v>
      </c>
      <c r="T715" s="149">
        <f t="shared" si="3"/>
        <v>0</v>
      </c>
      <c r="U715" s="33"/>
      <c r="V715" s="33"/>
      <c r="W715" s="33"/>
      <c r="X715" s="33"/>
      <c r="Y715" s="33"/>
      <c r="Z715" s="33"/>
      <c r="AA715" s="33"/>
      <c r="AB715" s="33"/>
      <c r="AC715" s="33"/>
      <c r="AD715" s="33"/>
      <c r="AE715" s="33"/>
      <c r="AR715" s="150" t="s">
        <v>226</v>
      </c>
      <c r="AT715" s="150" t="s">
        <v>137</v>
      </c>
      <c r="AU715" s="150" t="s">
        <v>79</v>
      </c>
      <c r="AY715" s="18" t="s">
        <v>135</v>
      </c>
      <c r="BE715" s="151">
        <f t="shared" si="4"/>
        <v>0</v>
      </c>
      <c r="BF715" s="151">
        <f t="shared" si="5"/>
        <v>0</v>
      </c>
      <c r="BG715" s="151">
        <f t="shared" si="6"/>
        <v>0</v>
      </c>
      <c r="BH715" s="151">
        <f t="shared" si="7"/>
        <v>0</v>
      </c>
      <c r="BI715" s="151">
        <f t="shared" si="8"/>
        <v>0</v>
      </c>
      <c r="BJ715" s="18" t="s">
        <v>15</v>
      </c>
      <c r="BK715" s="151">
        <f t="shared" si="9"/>
        <v>0</v>
      </c>
      <c r="BL715" s="18" t="s">
        <v>226</v>
      </c>
      <c r="BM715" s="150" t="s">
        <v>1020</v>
      </c>
    </row>
    <row r="716" spans="1:65" s="2" customFormat="1" ht="76.35" customHeight="1">
      <c r="A716" s="33"/>
      <c r="B716" s="138"/>
      <c r="C716" s="139" t="s">
        <v>1021</v>
      </c>
      <c r="D716" s="139" t="s">
        <v>137</v>
      </c>
      <c r="E716" s="140" t="s">
        <v>1022</v>
      </c>
      <c r="F716" s="141" t="s">
        <v>1023</v>
      </c>
      <c r="G716" s="142" t="s">
        <v>197</v>
      </c>
      <c r="H716" s="143">
        <v>30</v>
      </c>
      <c r="I716" s="144"/>
      <c r="J716" s="145">
        <f t="shared" si="0"/>
        <v>0</v>
      </c>
      <c r="K716" s="141" t="s">
        <v>3</v>
      </c>
      <c r="L716" s="34"/>
      <c r="M716" s="146" t="s">
        <v>3</v>
      </c>
      <c r="N716" s="147" t="s">
        <v>42</v>
      </c>
      <c r="O716" s="54"/>
      <c r="P716" s="148">
        <f t="shared" si="1"/>
        <v>0</v>
      </c>
      <c r="Q716" s="148">
        <v>0</v>
      </c>
      <c r="R716" s="148">
        <f t="shared" si="2"/>
        <v>0</v>
      </c>
      <c r="S716" s="148">
        <v>0</v>
      </c>
      <c r="T716" s="149">
        <f t="shared" si="3"/>
        <v>0</v>
      </c>
      <c r="U716" s="33"/>
      <c r="V716" s="33"/>
      <c r="W716" s="33"/>
      <c r="X716" s="33"/>
      <c r="Y716" s="33"/>
      <c r="Z716" s="33"/>
      <c r="AA716" s="33"/>
      <c r="AB716" s="33"/>
      <c r="AC716" s="33"/>
      <c r="AD716" s="33"/>
      <c r="AE716" s="33"/>
      <c r="AR716" s="150" t="s">
        <v>226</v>
      </c>
      <c r="AT716" s="150" t="s">
        <v>137</v>
      </c>
      <c r="AU716" s="150" t="s">
        <v>79</v>
      </c>
      <c r="AY716" s="18" t="s">
        <v>135</v>
      </c>
      <c r="BE716" s="151">
        <f t="shared" si="4"/>
        <v>0</v>
      </c>
      <c r="BF716" s="151">
        <f t="shared" si="5"/>
        <v>0</v>
      </c>
      <c r="BG716" s="151">
        <f t="shared" si="6"/>
        <v>0</v>
      </c>
      <c r="BH716" s="151">
        <f t="shared" si="7"/>
        <v>0</v>
      </c>
      <c r="BI716" s="151">
        <f t="shared" si="8"/>
        <v>0</v>
      </c>
      <c r="BJ716" s="18" t="s">
        <v>15</v>
      </c>
      <c r="BK716" s="151">
        <f t="shared" si="9"/>
        <v>0</v>
      </c>
      <c r="BL716" s="18" t="s">
        <v>226</v>
      </c>
      <c r="BM716" s="150" t="s">
        <v>1024</v>
      </c>
    </row>
    <row r="717" spans="1:65" s="2" customFormat="1" ht="90" customHeight="1">
      <c r="A717" s="33"/>
      <c r="B717" s="138"/>
      <c r="C717" s="139" t="s">
        <v>1025</v>
      </c>
      <c r="D717" s="139" t="s">
        <v>137</v>
      </c>
      <c r="E717" s="140" t="s">
        <v>1026</v>
      </c>
      <c r="F717" s="141" t="s">
        <v>1027</v>
      </c>
      <c r="G717" s="142" t="s">
        <v>197</v>
      </c>
      <c r="H717" s="143">
        <v>21</v>
      </c>
      <c r="I717" s="144"/>
      <c r="J717" s="145">
        <f t="shared" si="0"/>
        <v>0</v>
      </c>
      <c r="K717" s="141" t="s">
        <v>3</v>
      </c>
      <c r="L717" s="34"/>
      <c r="M717" s="146" t="s">
        <v>3</v>
      </c>
      <c r="N717" s="147" t="s">
        <v>42</v>
      </c>
      <c r="O717" s="54"/>
      <c r="P717" s="148">
        <f t="shared" si="1"/>
        <v>0</v>
      </c>
      <c r="Q717" s="148">
        <v>0</v>
      </c>
      <c r="R717" s="148">
        <f t="shared" si="2"/>
        <v>0</v>
      </c>
      <c r="S717" s="148">
        <v>0</v>
      </c>
      <c r="T717" s="149">
        <f t="shared" si="3"/>
        <v>0</v>
      </c>
      <c r="U717" s="33"/>
      <c r="V717" s="33"/>
      <c r="W717" s="33"/>
      <c r="X717" s="33"/>
      <c r="Y717" s="33"/>
      <c r="Z717" s="33"/>
      <c r="AA717" s="33"/>
      <c r="AB717" s="33"/>
      <c r="AC717" s="33"/>
      <c r="AD717" s="33"/>
      <c r="AE717" s="33"/>
      <c r="AR717" s="150" t="s">
        <v>226</v>
      </c>
      <c r="AT717" s="150" t="s">
        <v>137</v>
      </c>
      <c r="AU717" s="150" t="s">
        <v>79</v>
      </c>
      <c r="AY717" s="18" t="s">
        <v>135</v>
      </c>
      <c r="BE717" s="151">
        <f t="shared" si="4"/>
        <v>0</v>
      </c>
      <c r="BF717" s="151">
        <f t="shared" si="5"/>
        <v>0</v>
      </c>
      <c r="BG717" s="151">
        <f t="shared" si="6"/>
        <v>0</v>
      </c>
      <c r="BH717" s="151">
        <f t="shared" si="7"/>
        <v>0</v>
      </c>
      <c r="BI717" s="151">
        <f t="shared" si="8"/>
        <v>0</v>
      </c>
      <c r="BJ717" s="18" t="s">
        <v>15</v>
      </c>
      <c r="BK717" s="151">
        <f t="shared" si="9"/>
        <v>0</v>
      </c>
      <c r="BL717" s="18" t="s">
        <v>226</v>
      </c>
      <c r="BM717" s="150" t="s">
        <v>1028</v>
      </c>
    </row>
    <row r="718" spans="1:65" s="2" customFormat="1" ht="49.15" customHeight="1">
      <c r="A718" s="33"/>
      <c r="B718" s="138"/>
      <c r="C718" s="139" t="s">
        <v>1029</v>
      </c>
      <c r="D718" s="139" t="s">
        <v>137</v>
      </c>
      <c r="E718" s="140" t="s">
        <v>1030</v>
      </c>
      <c r="F718" s="141" t="s">
        <v>1031</v>
      </c>
      <c r="G718" s="142" t="s">
        <v>197</v>
      </c>
      <c r="H718" s="143">
        <v>345</v>
      </c>
      <c r="I718" s="144"/>
      <c r="J718" s="145">
        <f t="shared" si="0"/>
        <v>0</v>
      </c>
      <c r="K718" s="141" t="s">
        <v>3</v>
      </c>
      <c r="L718" s="34"/>
      <c r="M718" s="146" t="s">
        <v>3</v>
      </c>
      <c r="N718" s="147" t="s">
        <v>42</v>
      </c>
      <c r="O718" s="54"/>
      <c r="P718" s="148">
        <f t="shared" si="1"/>
        <v>0</v>
      </c>
      <c r="Q718" s="148">
        <v>0</v>
      </c>
      <c r="R718" s="148">
        <f t="shared" si="2"/>
        <v>0</v>
      </c>
      <c r="S718" s="148">
        <v>0</v>
      </c>
      <c r="T718" s="149">
        <f t="shared" si="3"/>
        <v>0</v>
      </c>
      <c r="U718" s="33"/>
      <c r="V718" s="33"/>
      <c r="W718" s="33"/>
      <c r="X718" s="33"/>
      <c r="Y718" s="33"/>
      <c r="Z718" s="33"/>
      <c r="AA718" s="33"/>
      <c r="AB718" s="33"/>
      <c r="AC718" s="33"/>
      <c r="AD718" s="33"/>
      <c r="AE718" s="33"/>
      <c r="AR718" s="150" t="s">
        <v>226</v>
      </c>
      <c r="AT718" s="150" t="s">
        <v>137</v>
      </c>
      <c r="AU718" s="150" t="s">
        <v>79</v>
      </c>
      <c r="AY718" s="18" t="s">
        <v>135</v>
      </c>
      <c r="BE718" s="151">
        <f t="shared" si="4"/>
        <v>0</v>
      </c>
      <c r="BF718" s="151">
        <f t="shared" si="5"/>
        <v>0</v>
      </c>
      <c r="BG718" s="151">
        <f t="shared" si="6"/>
        <v>0</v>
      </c>
      <c r="BH718" s="151">
        <f t="shared" si="7"/>
        <v>0</v>
      </c>
      <c r="BI718" s="151">
        <f t="shared" si="8"/>
        <v>0</v>
      </c>
      <c r="BJ718" s="18" t="s">
        <v>15</v>
      </c>
      <c r="BK718" s="151">
        <f t="shared" si="9"/>
        <v>0</v>
      </c>
      <c r="BL718" s="18" t="s">
        <v>226</v>
      </c>
      <c r="BM718" s="150" t="s">
        <v>1032</v>
      </c>
    </row>
    <row r="719" spans="1:65" s="2" customFormat="1" ht="49.15" customHeight="1">
      <c r="A719" s="33"/>
      <c r="B719" s="138"/>
      <c r="C719" s="139" t="s">
        <v>1033</v>
      </c>
      <c r="D719" s="139" t="s">
        <v>137</v>
      </c>
      <c r="E719" s="140" t="s">
        <v>1034</v>
      </c>
      <c r="F719" s="141" t="s">
        <v>1035</v>
      </c>
      <c r="G719" s="142" t="s">
        <v>197</v>
      </c>
      <c r="H719" s="143">
        <v>24</v>
      </c>
      <c r="I719" s="144"/>
      <c r="J719" s="145">
        <f t="shared" si="0"/>
        <v>0</v>
      </c>
      <c r="K719" s="141" t="s">
        <v>3</v>
      </c>
      <c r="L719" s="34"/>
      <c r="M719" s="146" t="s">
        <v>3</v>
      </c>
      <c r="N719" s="147" t="s">
        <v>42</v>
      </c>
      <c r="O719" s="54"/>
      <c r="P719" s="148">
        <f t="shared" si="1"/>
        <v>0</v>
      </c>
      <c r="Q719" s="148">
        <v>0</v>
      </c>
      <c r="R719" s="148">
        <f t="shared" si="2"/>
        <v>0</v>
      </c>
      <c r="S719" s="148">
        <v>0</v>
      </c>
      <c r="T719" s="149">
        <f t="shared" si="3"/>
        <v>0</v>
      </c>
      <c r="U719" s="33"/>
      <c r="V719" s="33"/>
      <c r="W719" s="33"/>
      <c r="X719" s="33"/>
      <c r="Y719" s="33"/>
      <c r="Z719" s="33"/>
      <c r="AA719" s="33"/>
      <c r="AB719" s="33"/>
      <c r="AC719" s="33"/>
      <c r="AD719" s="33"/>
      <c r="AE719" s="33"/>
      <c r="AR719" s="150" t="s">
        <v>226</v>
      </c>
      <c r="AT719" s="150" t="s">
        <v>137</v>
      </c>
      <c r="AU719" s="150" t="s">
        <v>79</v>
      </c>
      <c r="AY719" s="18" t="s">
        <v>135</v>
      </c>
      <c r="BE719" s="151">
        <f t="shared" si="4"/>
        <v>0</v>
      </c>
      <c r="BF719" s="151">
        <f t="shared" si="5"/>
        <v>0</v>
      </c>
      <c r="BG719" s="151">
        <f t="shared" si="6"/>
        <v>0</v>
      </c>
      <c r="BH719" s="151">
        <f t="shared" si="7"/>
        <v>0</v>
      </c>
      <c r="BI719" s="151">
        <f t="shared" si="8"/>
        <v>0</v>
      </c>
      <c r="BJ719" s="18" t="s">
        <v>15</v>
      </c>
      <c r="BK719" s="151">
        <f t="shared" si="9"/>
        <v>0</v>
      </c>
      <c r="BL719" s="18" t="s">
        <v>226</v>
      </c>
      <c r="BM719" s="150" t="s">
        <v>1036</v>
      </c>
    </row>
    <row r="720" spans="1:65" s="2" customFormat="1" ht="49.15" customHeight="1">
      <c r="A720" s="33"/>
      <c r="B720" s="138"/>
      <c r="C720" s="139" t="s">
        <v>1037</v>
      </c>
      <c r="D720" s="139" t="s">
        <v>137</v>
      </c>
      <c r="E720" s="140" t="s">
        <v>1038</v>
      </c>
      <c r="F720" s="141" t="s">
        <v>1039</v>
      </c>
      <c r="G720" s="142" t="s">
        <v>197</v>
      </c>
      <c r="H720" s="143">
        <v>11</v>
      </c>
      <c r="I720" s="144"/>
      <c r="J720" s="145">
        <f t="shared" si="0"/>
        <v>0</v>
      </c>
      <c r="K720" s="141" t="s">
        <v>3</v>
      </c>
      <c r="L720" s="34"/>
      <c r="M720" s="146" t="s">
        <v>3</v>
      </c>
      <c r="N720" s="147" t="s">
        <v>42</v>
      </c>
      <c r="O720" s="54"/>
      <c r="P720" s="148">
        <f t="shared" si="1"/>
        <v>0</v>
      </c>
      <c r="Q720" s="148">
        <v>0</v>
      </c>
      <c r="R720" s="148">
        <f t="shared" si="2"/>
        <v>0</v>
      </c>
      <c r="S720" s="148">
        <v>0</v>
      </c>
      <c r="T720" s="149">
        <f t="shared" si="3"/>
        <v>0</v>
      </c>
      <c r="U720" s="33"/>
      <c r="V720" s="33"/>
      <c r="W720" s="33"/>
      <c r="X720" s="33"/>
      <c r="Y720" s="33"/>
      <c r="Z720" s="33"/>
      <c r="AA720" s="33"/>
      <c r="AB720" s="33"/>
      <c r="AC720" s="33"/>
      <c r="AD720" s="33"/>
      <c r="AE720" s="33"/>
      <c r="AR720" s="150" t="s">
        <v>226</v>
      </c>
      <c r="AT720" s="150" t="s">
        <v>137</v>
      </c>
      <c r="AU720" s="150" t="s">
        <v>79</v>
      </c>
      <c r="AY720" s="18" t="s">
        <v>135</v>
      </c>
      <c r="BE720" s="151">
        <f t="shared" si="4"/>
        <v>0</v>
      </c>
      <c r="BF720" s="151">
        <f t="shared" si="5"/>
        <v>0</v>
      </c>
      <c r="BG720" s="151">
        <f t="shared" si="6"/>
        <v>0</v>
      </c>
      <c r="BH720" s="151">
        <f t="shared" si="7"/>
        <v>0</v>
      </c>
      <c r="BI720" s="151">
        <f t="shared" si="8"/>
        <v>0</v>
      </c>
      <c r="BJ720" s="18" t="s">
        <v>15</v>
      </c>
      <c r="BK720" s="151">
        <f t="shared" si="9"/>
        <v>0</v>
      </c>
      <c r="BL720" s="18" t="s">
        <v>226</v>
      </c>
      <c r="BM720" s="150" t="s">
        <v>1040</v>
      </c>
    </row>
    <row r="721" spans="1:65" s="2" customFormat="1" ht="49.15" customHeight="1">
      <c r="A721" s="33"/>
      <c r="B721" s="138"/>
      <c r="C721" s="139" t="s">
        <v>1041</v>
      </c>
      <c r="D721" s="139" t="s">
        <v>137</v>
      </c>
      <c r="E721" s="140" t="s">
        <v>1042</v>
      </c>
      <c r="F721" s="141" t="s">
        <v>1043</v>
      </c>
      <c r="G721" s="142" t="s">
        <v>197</v>
      </c>
      <c r="H721" s="143">
        <v>43</v>
      </c>
      <c r="I721" s="144"/>
      <c r="J721" s="145">
        <f t="shared" si="0"/>
        <v>0</v>
      </c>
      <c r="K721" s="141" t="s">
        <v>3</v>
      </c>
      <c r="L721" s="34"/>
      <c r="M721" s="146" t="s">
        <v>3</v>
      </c>
      <c r="N721" s="147" t="s">
        <v>42</v>
      </c>
      <c r="O721" s="54"/>
      <c r="P721" s="148">
        <f t="shared" si="1"/>
        <v>0</v>
      </c>
      <c r="Q721" s="148">
        <v>0</v>
      </c>
      <c r="R721" s="148">
        <f t="shared" si="2"/>
        <v>0</v>
      </c>
      <c r="S721" s="148">
        <v>0</v>
      </c>
      <c r="T721" s="149">
        <f t="shared" si="3"/>
        <v>0</v>
      </c>
      <c r="U721" s="33"/>
      <c r="V721" s="33"/>
      <c r="W721" s="33"/>
      <c r="X721" s="33"/>
      <c r="Y721" s="33"/>
      <c r="Z721" s="33"/>
      <c r="AA721" s="33"/>
      <c r="AB721" s="33"/>
      <c r="AC721" s="33"/>
      <c r="AD721" s="33"/>
      <c r="AE721" s="33"/>
      <c r="AR721" s="150" t="s">
        <v>226</v>
      </c>
      <c r="AT721" s="150" t="s">
        <v>137</v>
      </c>
      <c r="AU721" s="150" t="s">
        <v>79</v>
      </c>
      <c r="AY721" s="18" t="s">
        <v>135</v>
      </c>
      <c r="BE721" s="151">
        <f t="shared" si="4"/>
        <v>0</v>
      </c>
      <c r="BF721" s="151">
        <f t="shared" si="5"/>
        <v>0</v>
      </c>
      <c r="BG721" s="151">
        <f t="shared" si="6"/>
        <v>0</v>
      </c>
      <c r="BH721" s="151">
        <f t="shared" si="7"/>
        <v>0</v>
      </c>
      <c r="BI721" s="151">
        <f t="shared" si="8"/>
        <v>0</v>
      </c>
      <c r="BJ721" s="18" t="s">
        <v>15</v>
      </c>
      <c r="BK721" s="151">
        <f t="shared" si="9"/>
        <v>0</v>
      </c>
      <c r="BL721" s="18" t="s">
        <v>226</v>
      </c>
      <c r="BM721" s="150" t="s">
        <v>1044</v>
      </c>
    </row>
    <row r="722" spans="1:65" s="2" customFormat="1" ht="49.15" customHeight="1">
      <c r="A722" s="33"/>
      <c r="B722" s="138"/>
      <c r="C722" s="139" t="s">
        <v>1045</v>
      </c>
      <c r="D722" s="139" t="s">
        <v>137</v>
      </c>
      <c r="E722" s="140" t="s">
        <v>1046</v>
      </c>
      <c r="F722" s="141" t="s">
        <v>1047</v>
      </c>
      <c r="G722" s="142" t="s">
        <v>197</v>
      </c>
      <c r="H722" s="143">
        <v>9</v>
      </c>
      <c r="I722" s="144"/>
      <c r="J722" s="145">
        <f t="shared" si="0"/>
        <v>0</v>
      </c>
      <c r="K722" s="141" t="s">
        <v>3</v>
      </c>
      <c r="L722" s="34"/>
      <c r="M722" s="146" t="s">
        <v>3</v>
      </c>
      <c r="N722" s="147" t="s">
        <v>42</v>
      </c>
      <c r="O722" s="54"/>
      <c r="P722" s="148">
        <f t="shared" si="1"/>
        <v>0</v>
      </c>
      <c r="Q722" s="148">
        <v>0</v>
      </c>
      <c r="R722" s="148">
        <f t="shared" si="2"/>
        <v>0</v>
      </c>
      <c r="S722" s="148">
        <v>0</v>
      </c>
      <c r="T722" s="149">
        <f t="shared" si="3"/>
        <v>0</v>
      </c>
      <c r="U722" s="33"/>
      <c r="V722" s="33"/>
      <c r="W722" s="33"/>
      <c r="X722" s="33"/>
      <c r="Y722" s="33"/>
      <c r="Z722" s="33"/>
      <c r="AA722" s="33"/>
      <c r="AB722" s="33"/>
      <c r="AC722" s="33"/>
      <c r="AD722" s="33"/>
      <c r="AE722" s="33"/>
      <c r="AR722" s="150" t="s">
        <v>226</v>
      </c>
      <c r="AT722" s="150" t="s">
        <v>137</v>
      </c>
      <c r="AU722" s="150" t="s">
        <v>79</v>
      </c>
      <c r="AY722" s="18" t="s">
        <v>135</v>
      </c>
      <c r="BE722" s="151">
        <f t="shared" si="4"/>
        <v>0</v>
      </c>
      <c r="BF722" s="151">
        <f t="shared" si="5"/>
        <v>0</v>
      </c>
      <c r="BG722" s="151">
        <f t="shared" si="6"/>
        <v>0</v>
      </c>
      <c r="BH722" s="151">
        <f t="shared" si="7"/>
        <v>0</v>
      </c>
      <c r="BI722" s="151">
        <f t="shared" si="8"/>
        <v>0</v>
      </c>
      <c r="BJ722" s="18" t="s">
        <v>15</v>
      </c>
      <c r="BK722" s="151">
        <f t="shared" si="9"/>
        <v>0</v>
      </c>
      <c r="BL722" s="18" t="s">
        <v>226</v>
      </c>
      <c r="BM722" s="150" t="s">
        <v>1048</v>
      </c>
    </row>
    <row r="723" spans="1:65" s="2" customFormat="1" ht="49.15" customHeight="1">
      <c r="A723" s="33"/>
      <c r="B723" s="138"/>
      <c r="C723" s="139" t="s">
        <v>1049</v>
      </c>
      <c r="D723" s="139" t="s">
        <v>137</v>
      </c>
      <c r="E723" s="140" t="s">
        <v>1050</v>
      </c>
      <c r="F723" s="141" t="s">
        <v>1051</v>
      </c>
      <c r="G723" s="142" t="s">
        <v>197</v>
      </c>
      <c r="H723" s="143">
        <v>1</v>
      </c>
      <c r="I723" s="144"/>
      <c r="J723" s="145">
        <f t="shared" si="0"/>
        <v>0</v>
      </c>
      <c r="K723" s="141" t="s">
        <v>3</v>
      </c>
      <c r="L723" s="34"/>
      <c r="M723" s="146" t="s">
        <v>3</v>
      </c>
      <c r="N723" s="147" t="s">
        <v>42</v>
      </c>
      <c r="O723" s="54"/>
      <c r="P723" s="148">
        <f t="shared" si="1"/>
        <v>0</v>
      </c>
      <c r="Q723" s="148">
        <v>0</v>
      </c>
      <c r="R723" s="148">
        <f t="shared" si="2"/>
        <v>0</v>
      </c>
      <c r="S723" s="148">
        <v>0</v>
      </c>
      <c r="T723" s="149">
        <f t="shared" si="3"/>
        <v>0</v>
      </c>
      <c r="U723" s="33"/>
      <c r="V723" s="33"/>
      <c r="W723" s="33"/>
      <c r="X723" s="33"/>
      <c r="Y723" s="33"/>
      <c r="Z723" s="33"/>
      <c r="AA723" s="33"/>
      <c r="AB723" s="33"/>
      <c r="AC723" s="33"/>
      <c r="AD723" s="33"/>
      <c r="AE723" s="33"/>
      <c r="AR723" s="150" t="s">
        <v>226</v>
      </c>
      <c r="AT723" s="150" t="s">
        <v>137</v>
      </c>
      <c r="AU723" s="150" t="s">
        <v>79</v>
      </c>
      <c r="AY723" s="18" t="s">
        <v>135</v>
      </c>
      <c r="BE723" s="151">
        <f t="shared" si="4"/>
        <v>0</v>
      </c>
      <c r="BF723" s="151">
        <f t="shared" si="5"/>
        <v>0</v>
      </c>
      <c r="BG723" s="151">
        <f t="shared" si="6"/>
        <v>0</v>
      </c>
      <c r="BH723" s="151">
        <f t="shared" si="7"/>
        <v>0</v>
      </c>
      <c r="BI723" s="151">
        <f t="shared" si="8"/>
        <v>0</v>
      </c>
      <c r="BJ723" s="18" t="s">
        <v>15</v>
      </c>
      <c r="BK723" s="151">
        <f t="shared" si="9"/>
        <v>0</v>
      </c>
      <c r="BL723" s="18" t="s">
        <v>226</v>
      </c>
      <c r="BM723" s="150" t="s">
        <v>1052</v>
      </c>
    </row>
    <row r="724" spans="1:65" s="2" customFormat="1" ht="49.15" customHeight="1">
      <c r="A724" s="33"/>
      <c r="B724" s="138"/>
      <c r="C724" s="139" t="s">
        <v>1053</v>
      </c>
      <c r="D724" s="139" t="s">
        <v>137</v>
      </c>
      <c r="E724" s="140" t="s">
        <v>1054</v>
      </c>
      <c r="F724" s="141" t="s">
        <v>1055</v>
      </c>
      <c r="G724" s="142" t="s">
        <v>197</v>
      </c>
      <c r="H724" s="143">
        <v>51</v>
      </c>
      <c r="I724" s="144"/>
      <c r="J724" s="145">
        <f t="shared" si="0"/>
        <v>0</v>
      </c>
      <c r="K724" s="141" t="s">
        <v>3</v>
      </c>
      <c r="L724" s="34"/>
      <c r="M724" s="146" t="s">
        <v>3</v>
      </c>
      <c r="N724" s="147" t="s">
        <v>42</v>
      </c>
      <c r="O724" s="54"/>
      <c r="P724" s="148">
        <f t="shared" si="1"/>
        <v>0</v>
      </c>
      <c r="Q724" s="148">
        <v>0</v>
      </c>
      <c r="R724" s="148">
        <f t="shared" si="2"/>
        <v>0</v>
      </c>
      <c r="S724" s="148">
        <v>0</v>
      </c>
      <c r="T724" s="149">
        <f t="shared" si="3"/>
        <v>0</v>
      </c>
      <c r="U724" s="33"/>
      <c r="V724" s="33"/>
      <c r="W724" s="33"/>
      <c r="X724" s="33"/>
      <c r="Y724" s="33"/>
      <c r="Z724" s="33"/>
      <c r="AA724" s="33"/>
      <c r="AB724" s="33"/>
      <c r="AC724" s="33"/>
      <c r="AD724" s="33"/>
      <c r="AE724" s="33"/>
      <c r="AR724" s="150" t="s">
        <v>226</v>
      </c>
      <c r="AT724" s="150" t="s">
        <v>137</v>
      </c>
      <c r="AU724" s="150" t="s">
        <v>79</v>
      </c>
      <c r="AY724" s="18" t="s">
        <v>135</v>
      </c>
      <c r="BE724" s="151">
        <f t="shared" si="4"/>
        <v>0</v>
      </c>
      <c r="BF724" s="151">
        <f t="shared" si="5"/>
        <v>0</v>
      </c>
      <c r="BG724" s="151">
        <f t="shared" si="6"/>
        <v>0</v>
      </c>
      <c r="BH724" s="151">
        <f t="shared" si="7"/>
        <v>0</v>
      </c>
      <c r="BI724" s="151">
        <f t="shared" si="8"/>
        <v>0</v>
      </c>
      <c r="BJ724" s="18" t="s">
        <v>15</v>
      </c>
      <c r="BK724" s="151">
        <f t="shared" si="9"/>
        <v>0</v>
      </c>
      <c r="BL724" s="18" t="s">
        <v>226</v>
      </c>
      <c r="BM724" s="150" t="s">
        <v>1056</v>
      </c>
    </row>
    <row r="725" spans="1:65" s="2" customFormat="1" ht="49.15" customHeight="1">
      <c r="A725" s="33"/>
      <c r="B725" s="138"/>
      <c r="C725" s="139" t="s">
        <v>1057</v>
      </c>
      <c r="D725" s="139" t="s">
        <v>137</v>
      </c>
      <c r="E725" s="140" t="s">
        <v>1058</v>
      </c>
      <c r="F725" s="141" t="s">
        <v>1059</v>
      </c>
      <c r="G725" s="142" t="s">
        <v>197</v>
      </c>
      <c r="H725" s="143">
        <v>1</v>
      </c>
      <c r="I725" s="144"/>
      <c r="J725" s="145">
        <f t="shared" si="0"/>
        <v>0</v>
      </c>
      <c r="K725" s="141" t="s">
        <v>3</v>
      </c>
      <c r="L725" s="34"/>
      <c r="M725" s="146" t="s">
        <v>3</v>
      </c>
      <c r="N725" s="147" t="s">
        <v>42</v>
      </c>
      <c r="O725" s="54"/>
      <c r="P725" s="148">
        <f t="shared" si="1"/>
        <v>0</v>
      </c>
      <c r="Q725" s="148">
        <v>0</v>
      </c>
      <c r="R725" s="148">
        <f t="shared" si="2"/>
        <v>0</v>
      </c>
      <c r="S725" s="148">
        <v>0</v>
      </c>
      <c r="T725" s="149">
        <f t="shared" si="3"/>
        <v>0</v>
      </c>
      <c r="U725" s="33"/>
      <c r="V725" s="33"/>
      <c r="W725" s="33"/>
      <c r="X725" s="33"/>
      <c r="Y725" s="33"/>
      <c r="Z725" s="33"/>
      <c r="AA725" s="33"/>
      <c r="AB725" s="33"/>
      <c r="AC725" s="33"/>
      <c r="AD725" s="33"/>
      <c r="AE725" s="33"/>
      <c r="AR725" s="150" t="s">
        <v>226</v>
      </c>
      <c r="AT725" s="150" t="s">
        <v>137</v>
      </c>
      <c r="AU725" s="150" t="s">
        <v>79</v>
      </c>
      <c r="AY725" s="18" t="s">
        <v>135</v>
      </c>
      <c r="BE725" s="151">
        <f t="shared" si="4"/>
        <v>0</v>
      </c>
      <c r="BF725" s="151">
        <f t="shared" si="5"/>
        <v>0</v>
      </c>
      <c r="BG725" s="151">
        <f t="shared" si="6"/>
        <v>0</v>
      </c>
      <c r="BH725" s="151">
        <f t="shared" si="7"/>
        <v>0</v>
      </c>
      <c r="BI725" s="151">
        <f t="shared" si="8"/>
        <v>0</v>
      </c>
      <c r="BJ725" s="18" t="s">
        <v>15</v>
      </c>
      <c r="BK725" s="151">
        <f t="shared" si="9"/>
        <v>0</v>
      </c>
      <c r="BL725" s="18" t="s">
        <v>226</v>
      </c>
      <c r="BM725" s="150" t="s">
        <v>1060</v>
      </c>
    </row>
    <row r="726" spans="1:65" s="2" customFormat="1" ht="44.25" customHeight="1">
      <c r="A726" s="33"/>
      <c r="B726" s="138"/>
      <c r="C726" s="139" t="s">
        <v>1061</v>
      </c>
      <c r="D726" s="139" t="s">
        <v>137</v>
      </c>
      <c r="E726" s="140" t="s">
        <v>1062</v>
      </c>
      <c r="F726" s="141" t="s">
        <v>1063</v>
      </c>
      <c r="G726" s="142" t="s">
        <v>852</v>
      </c>
      <c r="H726" s="191"/>
      <c r="I726" s="144"/>
      <c r="J726" s="145">
        <f t="shared" si="0"/>
        <v>0</v>
      </c>
      <c r="K726" s="141" t="s">
        <v>141</v>
      </c>
      <c r="L726" s="34"/>
      <c r="M726" s="146" t="s">
        <v>3</v>
      </c>
      <c r="N726" s="147" t="s">
        <v>42</v>
      </c>
      <c r="O726" s="54"/>
      <c r="P726" s="148">
        <f t="shared" si="1"/>
        <v>0</v>
      </c>
      <c r="Q726" s="148">
        <v>0</v>
      </c>
      <c r="R726" s="148">
        <f t="shared" si="2"/>
        <v>0</v>
      </c>
      <c r="S726" s="148">
        <v>0</v>
      </c>
      <c r="T726" s="149">
        <f t="shared" si="3"/>
        <v>0</v>
      </c>
      <c r="U726" s="33"/>
      <c r="V726" s="33"/>
      <c r="W726" s="33"/>
      <c r="X726" s="33"/>
      <c r="Y726" s="33"/>
      <c r="Z726" s="33"/>
      <c r="AA726" s="33"/>
      <c r="AB726" s="33"/>
      <c r="AC726" s="33"/>
      <c r="AD726" s="33"/>
      <c r="AE726" s="33"/>
      <c r="AR726" s="150" t="s">
        <v>226</v>
      </c>
      <c r="AT726" s="150" t="s">
        <v>137</v>
      </c>
      <c r="AU726" s="150" t="s">
        <v>79</v>
      </c>
      <c r="AY726" s="18" t="s">
        <v>135</v>
      </c>
      <c r="BE726" s="151">
        <f t="shared" si="4"/>
        <v>0</v>
      </c>
      <c r="BF726" s="151">
        <f t="shared" si="5"/>
        <v>0</v>
      </c>
      <c r="BG726" s="151">
        <f t="shared" si="6"/>
        <v>0</v>
      </c>
      <c r="BH726" s="151">
        <f t="shared" si="7"/>
        <v>0</v>
      </c>
      <c r="BI726" s="151">
        <f t="shared" si="8"/>
        <v>0</v>
      </c>
      <c r="BJ726" s="18" t="s">
        <v>15</v>
      </c>
      <c r="BK726" s="151">
        <f t="shared" si="9"/>
        <v>0</v>
      </c>
      <c r="BL726" s="18" t="s">
        <v>226</v>
      </c>
      <c r="BM726" s="150" t="s">
        <v>1064</v>
      </c>
    </row>
    <row r="727" spans="1:47" s="2" customFormat="1" ht="11.25">
      <c r="A727" s="33"/>
      <c r="B727" s="34"/>
      <c r="C727" s="33"/>
      <c r="D727" s="152" t="s">
        <v>143</v>
      </c>
      <c r="E727" s="33"/>
      <c r="F727" s="153" t="s">
        <v>1065</v>
      </c>
      <c r="G727" s="33"/>
      <c r="H727" s="33"/>
      <c r="I727" s="154"/>
      <c r="J727" s="33"/>
      <c r="K727" s="33"/>
      <c r="L727" s="34"/>
      <c r="M727" s="155"/>
      <c r="N727" s="156"/>
      <c r="O727" s="54"/>
      <c r="P727" s="54"/>
      <c r="Q727" s="54"/>
      <c r="R727" s="54"/>
      <c r="S727" s="54"/>
      <c r="T727" s="55"/>
      <c r="U727" s="33"/>
      <c r="V727" s="33"/>
      <c r="W727" s="33"/>
      <c r="X727" s="33"/>
      <c r="Y727" s="33"/>
      <c r="Z727" s="33"/>
      <c r="AA727" s="33"/>
      <c r="AB727" s="33"/>
      <c r="AC727" s="33"/>
      <c r="AD727" s="33"/>
      <c r="AE727" s="33"/>
      <c r="AT727" s="18" t="s">
        <v>143</v>
      </c>
      <c r="AU727" s="18" t="s">
        <v>79</v>
      </c>
    </row>
    <row r="728" spans="2:63" s="12" customFormat="1" ht="22.9" customHeight="1">
      <c r="B728" s="125"/>
      <c r="D728" s="126" t="s">
        <v>70</v>
      </c>
      <c r="E728" s="136" t="s">
        <v>1066</v>
      </c>
      <c r="F728" s="136" t="s">
        <v>1067</v>
      </c>
      <c r="I728" s="128"/>
      <c r="J728" s="137">
        <f>BK728</f>
        <v>0</v>
      </c>
      <c r="L728" s="125"/>
      <c r="M728" s="130"/>
      <c r="N728" s="131"/>
      <c r="O728" s="131"/>
      <c r="P728" s="132">
        <f>SUM(P729:P821)</f>
        <v>0</v>
      </c>
      <c r="Q728" s="131"/>
      <c r="R728" s="132">
        <f>SUM(R729:R821)</f>
        <v>0</v>
      </c>
      <c r="S728" s="131"/>
      <c r="T728" s="133">
        <f>SUM(T729:T821)</f>
        <v>22.768600000000003</v>
      </c>
      <c r="AR728" s="126" t="s">
        <v>79</v>
      </c>
      <c r="AT728" s="134" t="s">
        <v>70</v>
      </c>
      <c r="AU728" s="134" t="s">
        <v>15</v>
      </c>
      <c r="AY728" s="126" t="s">
        <v>135</v>
      </c>
      <c r="BK728" s="135">
        <f>SUM(BK729:BK821)</f>
        <v>0</v>
      </c>
    </row>
    <row r="729" spans="1:65" s="2" customFormat="1" ht="33" customHeight="1">
      <c r="A729" s="33"/>
      <c r="B729" s="138"/>
      <c r="C729" s="139" t="s">
        <v>1068</v>
      </c>
      <c r="D729" s="139" t="s">
        <v>137</v>
      </c>
      <c r="E729" s="140" t="s">
        <v>1069</v>
      </c>
      <c r="F729" s="141" t="s">
        <v>1070</v>
      </c>
      <c r="G729" s="142" t="s">
        <v>239</v>
      </c>
      <c r="H729" s="143">
        <v>769.2</v>
      </c>
      <c r="I729" s="144"/>
      <c r="J729" s="145">
        <f>ROUND(I729*H729,2)</f>
        <v>0</v>
      </c>
      <c r="K729" s="141" t="s">
        <v>141</v>
      </c>
      <c r="L729" s="34"/>
      <c r="M729" s="146" t="s">
        <v>3</v>
      </c>
      <c r="N729" s="147" t="s">
        <v>42</v>
      </c>
      <c r="O729" s="54"/>
      <c r="P729" s="148">
        <f>O729*H729</f>
        <v>0</v>
      </c>
      <c r="Q729" s="148">
        <v>0</v>
      </c>
      <c r="R729" s="148">
        <f>Q729*H729</f>
        <v>0</v>
      </c>
      <c r="S729" s="148">
        <v>0.025</v>
      </c>
      <c r="T729" s="149">
        <f>S729*H729</f>
        <v>19.230000000000004</v>
      </c>
      <c r="U729" s="33"/>
      <c r="V729" s="33"/>
      <c r="W729" s="33"/>
      <c r="X729" s="33"/>
      <c r="Y729" s="33"/>
      <c r="Z729" s="33"/>
      <c r="AA729" s="33"/>
      <c r="AB729" s="33"/>
      <c r="AC729" s="33"/>
      <c r="AD729" s="33"/>
      <c r="AE729" s="33"/>
      <c r="AR729" s="150" t="s">
        <v>226</v>
      </c>
      <c r="AT729" s="150" t="s">
        <v>137</v>
      </c>
      <c r="AU729" s="150" t="s">
        <v>79</v>
      </c>
      <c r="AY729" s="18" t="s">
        <v>135</v>
      </c>
      <c r="BE729" s="151">
        <f>IF(N729="základní",J729,0)</f>
        <v>0</v>
      </c>
      <c r="BF729" s="151">
        <f>IF(N729="snížená",J729,0)</f>
        <v>0</v>
      </c>
      <c r="BG729" s="151">
        <f>IF(N729="zákl. přenesená",J729,0)</f>
        <v>0</v>
      </c>
      <c r="BH729" s="151">
        <f>IF(N729="sníž. přenesená",J729,0)</f>
        <v>0</v>
      </c>
      <c r="BI729" s="151">
        <f>IF(N729="nulová",J729,0)</f>
        <v>0</v>
      </c>
      <c r="BJ729" s="18" t="s">
        <v>15</v>
      </c>
      <c r="BK729" s="151">
        <f>ROUND(I729*H729,2)</f>
        <v>0</v>
      </c>
      <c r="BL729" s="18" t="s">
        <v>226</v>
      </c>
      <c r="BM729" s="150" t="s">
        <v>1071</v>
      </c>
    </row>
    <row r="730" spans="1:47" s="2" customFormat="1" ht="11.25">
      <c r="A730" s="33"/>
      <c r="B730" s="34"/>
      <c r="C730" s="33"/>
      <c r="D730" s="152" t="s">
        <v>143</v>
      </c>
      <c r="E730" s="33"/>
      <c r="F730" s="153" t="s">
        <v>1072</v>
      </c>
      <c r="G730" s="33"/>
      <c r="H730" s="33"/>
      <c r="I730" s="154"/>
      <c r="J730" s="33"/>
      <c r="K730" s="33"/>
      <c r="L730" s="34"/>
      <c r="M730" s="155"/>
      <c r="N730" s="156"/>
      <c r="O730" s="54"/>
      <c r="P730" s="54"/>
      <c r="Q730" s="54"/>
      <c r="R730" s="54"/>
      <c r="S730" s="54"/>
      <c r="T730" s="55"/>
      <c r="U730" s="33"/>
      <c r="V730" s="33"/>
      <c r="W730" s="33"/>
      <c r="X730" s="33"/>
      <c r="Y730" s="33"/>
      <c r="Z730" s="33"/>
      <c r="AA730" s="33"/>
      <c r="AB730" s="33"/>
      <c r="AC730" s="33"/>
      <c r="AD730" s="33"/>
      <c r="AE730" s="33"/>
      <c r="AT730" s="18" t="s">
        <v>143</v>
      </c>
      <c r="AU730" s="18" t="s">
        <v>79</v>
      </c>
    </row>
    <row r="731" spans="2:51" s="14" customFormat="1" ht="11.25">
      <c r="B731" s="176"/>
      <c r="D731" s="158" t="s">
        <v>164</v>
      </c>
      <c r="E731" s="177" t="s">
        <v>3</v>
      </c>
      <c r="F731" s="178" t="s">
        <v>220</v>
      </c>
      <c r="H731" s="177" t="s">
        <v>3</v>
      </c>
      <c r="I731" s="179"/>
      <c r="L731" s="176"/>
      <c r="M731" s="180"/>
      <c r="N731" s="181"/>
      <c r="O731" s="181"/>
      <c r="P731" s="181"/>
      <c r="Q731" s="181"/>
      <c r="R731" s="181"/>
      <c r="S731" s="181"/>
      <c r="T731" s="182"/>
      <c r="AT731" s="177" t="s">
        <v>164</v>
      </c>
      <c r="AU731" s="177" t="s">
        <v>79</v>
      </c>
      <c r="AV731" s="14" t="s">
        <v>15</v>
      </c>
      <c r="AW731" s="14" t="s">
        <v>33</v>
      </c>
      <c r="AX731" s="14" t="s">
        <v>71</v>
      </c>
      <c r="AY731" s="177" t="s">
        <v>135</v>
      </c>
    </row>
    <row r="732" spans="2:51" s="13" customFormat="1" ht="11.25">
      <c r="B732" s="157"/>
      <c r="D732" s="158" t="s">
        <v>164</v>
      </c>
      <c r="E732" s="165" t="s">
        <v>3</v>
      </c>
      <c r="F732" s="159" t="s">
        <v>1073</v>
      </c>
      <c r="H732" s="160">
        <v>9.9</v>
      </c>
      <c r="I732" s="161"/>
      <c r="L732" s="157"/>
      <c r="M732" s="162"/>
      <c r="N732" s="163"/>
      <c r="O732" s="163"/>
      <c r="P732" s="163"/>
      <c r="Q732" s="163"/>
      <c r="R732" s="163"/>
      <c r="S732" s="163"/>
      <c r="T732" s="164"/>
      <c r="AT732" s="165" t="s">
        <v>164</v>
      </c>
      <c r="AU732" s="165" t="s">
        <v>79</v>
      </c>
      <c r="AV732" s="13" t="s">
        <v>79</v>
      </c>
      <c r="AW732" s="13" t="s">
        <v>33</v>
      </c>
      <c r="AX732" s="13" t="s">
        <v>71</v>
      </c>
      <c r="AY732" s="165" t="s">
        <v>135</v>
      </c>
    </row>
    <row r="733" spans="2:51" s="14" customFormat="1" ht="11.25">
      <c r="B733" s="176"/>
      <c r="D733" s="158" t="s">
        <v>164</v>
      </c>
      <c r="E733" s="177" t="s">
        <v>3</v>
      </c>
      <c r="F733" s="178" t="s">
        <v>213</v>
      </c>
      <c r="H733" s="177" t="s">
        <v>3</v>
      </c>
      <c r="I733" s="179"/>
      <c r="L733" s="176"/>
      <c r="M733" s="180"/>
      <c r="N733" s="181"/>
      <c r="O733" s="181"/>
      <c r="P733" s="181"/>
      <c r="Q733" s="181"/>
      <c r="R733" s="181"/>
      <c r="S733" s="181"/>
      <c r="T733" s="182"/>
      <c r="AT733" s="177" t="s">
        <v>164</v>
      </c>
      <c r="AU733" s="177" t="s">
        <v>79</v>
      </c>
      <c r="AV733" s="14" t="s">
        <v>15</v>
      </c>
      <c r="AW733" s="14" t="s">
        <v>33</v>
      </c>
      <c r="AX733" s="14" t="s">
        <v>71</v>
      </c>
      <c r="AY733" s="177" t="s">
        <v>135</v>
      </c>
    </row>
    <row r="734" spans="2:51" s="13" customFormat="1" ht="11.25">
      <c r="B734" s="157"/>
      <c r="D734" s="158" t="s">
        <v>164</v>
      </c>
      <c r="E734" s="165" t="s">
        <v>3</v>
      </c>
      <c r="F734" s="159" t="s">
        <v>1074</v>
      </c>
      <c r="H734" s="160">
        <v>267.3</v>
      </c>
      <c r="I734" s="161"/>
      <c r="L734" s="157"/>
      <c r="M734" s="162"/>
      <c r="N734" s="163"/>
      <c r="O734" s="163"/>
      <c r="P734" s="163"/>
      <c r="Q734" s="163"/>
      <c r="R734" s="163"/>
      <c r="S734" s="163"/>
      <c r="T734" s="164"/>
      <c r="AT734" s="165" t="s">
        <v>164</v>
      </c>
      <c r="AU734" s="165" t="s">
        <v>79</v>
      </c>
      <c r="AV734" s="13" t="s">
        <v>79</v>
      </c>
      <c r="AW734" s="13" t="s">
        <v>33</v>
      </c>
      <c r="AX734" s="13" t="s">
        <v>71</v>
      </c>
      <c r="AY734" s="165" t="s">
        <v>135</v>
      </c>
    </row>
    <row r="735" spans="2:51" s="14" customFormat="1" ht="11.25">
      <c r="B735" s="176"/>
      <c r="D735" s="158" t="s">
        <v>164</v>
      </c>
      <c r="E735" s="177" t="s">
        <v>3</v>
      </c>
      <c r="F735" s="178" t="s">
        <v>211</v>
      </c>
      <c r="H735" s="177" t="s">
        <v>3</v>
      </c>
      <c r="I735" s="179"/>
      <c r="L735" s="176"/>
      <c r="M735" s="180"/>
      <c r="N735" s="181"/>
      <c r="O735" s="181"/>
      <c r="P735" s="181"/>
      <c r="Q735" s="181"/>
      <c r="R735" s="181"/>
      <c r="S735" s="181"/>
      <c r="T735" s="182"/>
      <c r="AT735" s="177" t="s">
        <v>164</v>
      </c>
      <c r="AU735" s="177" t="s">
        <v>79</v>
      </c>
      <c r="AV735" s="14" t="s">
        <v>15</v>
      </c>
      <c r="AW735" s="14" t="s">
        <v>33</v>
      </c>
      <c r="AX735" s="14" t="s">
        <v>71</v>
      </c>
      <c r="AY735" s="177" t="s">
        <v>135</v>
      </c>
    </row>
    <row r="736" spans="2:51" s="13" customFormat="1" ht="11.25">
      <c r="B736" s="157"/>
      <c r="D736" s="158" t="s">
        <v>164</v>
      </c>
      <c r="E736" s="165" t="s">
        <v>3</v>
      </c>
      <c r="F736" s="159" t="s">
        <v>1075</v>
      </c>
      <c r="H736" s="160">
        <v>171</v>
      </c>
      <c r="I736" s="161"/>
      <c r="L736" s="157"/>
      <c r="M736" s="162"/>
      <c r="N736" s="163"/>
      <c r="O736" s="163"/>
      <c r="P736" s="163"/>
      <c r="Q736" s="163"/>
      <c r="R736" s="163"/>
      <c r="S736" s="163"/>
      <c r="T736" s="164"/>
      <c r="AT736" s="165" t="s">
        <v>164</v>
      </c>
      <c r="AU736" s="165" t="s">
        <v>79</v>
      </c>
      <c r="AV736" s="13" t="s">
        <v>79</v>
      </c>
      <c r="AW736" s="13" t="s">
        <v>33</v>
      </c>
      <c r="AX736" s="13" t="s">
        <v>71</v>
      </c>
      <c r="AY736" s="165" t="s">
        <v>135</v>
      </c>
    </row>
    <row r="737" spans="2:51" s="14" customFormat="1" ht="11.25">
      <c r="B737" s="176"/>
      <c r="D737" s="158" t="s">
        <v>164</v>
      </c>
      <c r="E737" s="177" t="s">
        <v>3</v>
      </c>
      <c r="F737" s="178" t="s">
        <v>209</v>
      </c>
      <c r="H737" s="177" t="s">
        <v>3</v>
      </c>
      <c r="I737" s="179"/>
      <c r="L737" s="176"/>
      <c r="M737" s="180"/>
      <c r="N737" s="181"/>
      <c r="O737" s="181"/>
      <c r="P737" s="181"/>
      <c r="Q737" s="181"/>
      <c r="R737" s="181"/>
      <c r="S737" s="181"/>
      <c r="T737" s="182"/>
      <c r="AT737" s="177" t="s">
        <v>164</v>
      </c>
      <c r="AU737" s="177" t="s">
        <v>79</v>
      </c>
      <c r="AV737" s="14" t="s">
        <v>15</v>
      </c>
      <c r="AW737" s="14" t="s">
        <v>33</v>
      </c>
      <c r="AX737" s="14" t="s">
        <v>71</v>
      </c>
      <c r="AY737" s="177" t="s">
        <v>135</v>
      </c>
    </row>
    <row r="738" spans="2:51" s="13" customFormat="1" ht="11.25">
      <c r="B738" s="157"/>
      <c r="D738" s="158" t="s">
        <v>164</v>
      </c>
      <c r="E738" s="165" t="s">
        <v>3</v>
      </c>
      <c r="F738" s="159" t="s">
        <v>1076</v>
      </c>
      <c r="H738" s="160">
        <v>55</v>
      </c>
      <c r="I738" s="161"/>
      <c r="L738" s="157"/>
      <c r="M738" s="162"/>
      <c r="N738" s="163"/>
      <c r="O738" s="163"/>
      <c r="P738" s="163"/>
      <c r="Q738" s="163"/>
      <c r="R738" s="163"/>
      <c r="S738" s="163"/>
      <c r="T738" s="164"/>
      <c r="AT738" s="165" t="s">
        <v>164</v>
      </c>
      <c r="AU738" s="165" t="s">
        <v>79</v>
      </c>
      <c r="AV738" s="13" t="s">
        <v>79</v>
      </c>
      <c r="AW738" s="13" t="s">
        <v>33</v>
      </c>
      <c r="AX738" s="13" t="s">
        <v>71</v>
      </c>
      <c r="AY738" s="165" t="s">
        <v>135</v>
      </c>
    </row>
    <row r="739" spans="2:51" s="13" customFormat="1" ht="11.25">
      <c r="B739" s="157"/>
      <c r="D739" s="158" t="s">
        <v>164</v>
      </c>
      <c r="E739" s="165" t="s">
        <v>3</v>
      </c>
      <c r="F739" s="159" t="s">
        <v>1077</v>
      </c>
      <c r="H739" s="160">
        <v>45</v>
      </c>
      <c r="I739" s="161"/>
      <c r="L739" s="157"/>
      <c r="M739" s="162"/>
      <c r="N739" s="163"/>
      <c r="O739" s="163"/>
      <c r="P739" s="163"/>
      <c r="Q739" s="163"/>
      <c r="R739" s="163"/>
      <c r="S739" s="163"/>
      <c r="T739" s="164"/>
      <c r="AT739" s="165" t="s">
        <v>164</v>
      </c>
      <c r="AU739" s="165" t="s">
        <v>79</v>
      </c>
      <c r="AV739" s="13" t="s">
        <v>79</v>
      </c>
      <c r="AW739" s="13" t="s">
        <v>33</v>
      </c>
      <c r="AX739" s="13" t="s">
        <v>71</v>
      </c>
      <c r="AY739" s="165" t="s">
        <v>135</v>
      </c>
    </row>
    <row r="740" spans="2:51" s="13" customFormat="1" ht="11.25">
      <c r="B740" s="157"/>
      <c r="D740" s="158" t="s">
        <v>164</v>
      </c>
      <c r="E740" s="165" t="s">
        <v>3</v>
      </c>
      <c r="F740" s="159" t="s">
        <v>1078</v>
      </c>
      <c r="H740" s="160">
        <v>221</v>
      </c>
      <c r="I740" s="161"/>
      <c r="L740" s="157"/>
      <c r="M740" s="162"/>
      <c r="N740" s="163"/>
      <c r="O740" s="163"/>
      <c r="P740" s="163"/>
      <c r="Q740" s="163"/>
      <c r="R740" s="163"/>
      <c r="S740" s="163"/>
      <c r="T740" s="164"/>
      <c r="AT740" s="165" t="s">
        <v>164</v>
      </c>
      <c r="AU740" s="165" t="s">
        <v>79</v>
      </c>
      <c r="AV740" s="13" t="s">
        <v>79</v>
      </c>
      <c r="AW740" s="13" t="s">
        <v>33</v>
      </c>
      <c r="AX740" s="13" t="s">
        <v>71</v>
      </c>
      <c r="AY740" s="165" t="s">
        <v>135</v>
      </c>
    </row>
    <row r="741" spans="2:51" s="15" customFormat="1" ht="11.25">
      <c r="B741" s="183"/>
      <c r="D741" s="158" t="s">
        <v>164</v>
      </c>
      <c r="E741" s="184" t="s">
        <v>3</v>
      </c>
      <c r="F741" s="185" t="s">
        <v>215</v>
      </c>
      <c r="H741" s="186">
        <v>769.2</v>
      </c>
      <c r="I741" s="187"/>
      <c r="L741" s="183"/>
      <c r="M741" s="188"/>
      <c r="N741" s="189"/>
      <c r="O741" s="189"/>
      <c r="P741" s="189"/>
      <c r="Q741" s="189"/>
      <c r="R741" s="189"/>
      <c r="S741" s="189"/>
      <c r="T741" s="190"/>
      <c r="AT741" s="184" t="s">
        <v>164</v>
      </c>
      <c r="AU741" s="184" t="s">
        <v>79</v>
      </c>
      <c r="AV741" s="15" t="s">
        <v>82</v>
      </c>
      <c r="AW741" s="15" t="s">
        <v>33</v>
      </c>
      <c r="AX741" s="15" t="s">
        <v>15</v>
      </c>
      <c r="AY741" s="184" t="s">
        <v>135</v>
      </c>
    </row>
    <row r="742" spans="1:65" s="2" customFormat="1" ht="16.5" customHeight="1">
      <c r="A742" s="33"/>
      <c r="B742" s="138"/>
      <c r="C742" s="139" t="s">
        <v>1079</v>
      </c>
      <c r="D742" s="139" t="s">
        <v>137</v>
      </c>
      <c r="E742" s="140" t="s">
        <v>1080</v>
      </c>
      <c r="F742" s="141" t="s">
        <v>1081</v>
      </c>
      <c r="G742" s="142" t="s">
        <v>140</v>
      </c>
      <c r="H742" s="143">
        <v>176.93</v>
      </c>
      <c r="I742" s="144"/>
      <c r="J742" s="145">
        <f>ROUND(I742*H742,2)</f>
        <v>0</v>
      </c>
      <c r="K742" s="141" t="s">
        <v>3</v>
      </c>
      <c r="L742" s="34"/>
      <c r="M742" s="146" t="s">
        <v>3</v>
      </c>
      <c r="N742" s="147" t="s">
        <v>42</v>
      </c>
      <c r="O742" s="54"/>
      <c r="P742" s="148">
        <f>O742*H742</f>
        <v>0</v>
      </c>
      <c r="Q742" s="148">
        <v>0</v>
      </c>
      <c r="R742" s="148">
        <f>Q742*H742</f>
        <v>0</v>
      </c>
      <c r="S742" s="148">
        <v>0.02</v>
      </c>
      <c r="T742" s="149">
        <f>S742*H742</f>
        <v>3.5386</v>
      </c>
      <c r="U742" s="33"/>
      <c r="V742" s="33"/>
      <c r="W742" s="33"/>
      <c r="X742" s="33"/>
      <c r="Y742" s="33"/>
      <c r="Z742" s="33"/>
      <c r="AA742" s="33"/>
      <c r="AB742" s="33"/>
      <c r="AC742" s="33"/>
      <c r="AD742" s="33"/>
      <c r="AE742" s="33"/>
      <c r="AR742" s="150" t="s">
        <v>226</v>
      </c>
      <c r="AT742" s="150" t="s">
        <v>137</v>
      </c>
      <c r="AU742" s="150" t="s">
        <v>79</v>
      </c>
      <c r="AY742" s="18" t="s">
        <v>135</v>
      </c>
      <c r="BE742" s="151">
        <f>IF(N742="základní",J742,0)</f>
        <v>0</v>
      </c>
      <c r="BF742" s="151">
        <f>IF(N742="snížená",J742,0)</f>
        <v>0</v>
      </c>
      <c r="BG742" s="151">
        <f>IF(N742="zákl. přenesená",J742,0)</f>
        <v>0</v>
      </c>
      <c r="BH742" s="151">
        <f>IF(N742="sníž. přenesená",J742,0)</f>
        <v>0</v>
      </c>
      <c r="BI742" s="151">
        <f>IF(N742="nulová",J742,0)</f>
        <v>0</v>
      </c>
      <c r="BJ742" s="18" t="s">
        <v>15</v>
      </c>
      <c r="BK742" s="151">
        <f>ROUND(I742*H742,2)</f>
        <v>0</v>
      </c>
      <c r="BL742" s="18" t="s">
        <v>226</v>
      </c>
      <c r="BM742" s="150" t="s">
        <v>1082</v>
      </c>
    </row>
    <row r="743" spans="2:51" s="13" customFormat="1" ht="11.25">
      <c r="B743" s="157"/>
      <c r="D743" s="158" t="s">
        <v>164</v>
      </c>
      <c r="E743" s="165" t="s">
        <v>3</v>
      </c>
      <c r="F743" s="159" t="s">
        <v>1083</v>
      </c>
      <c r="H743" s="160">
        <v>46.62</v>
      </c>
      <c r="I743" s="161"/>
      <c r="L743" s="157"/>
      <c r="M743" s="162"/>
      <c r="N743" s="163"/>
      <c r="O743" s="163"/>
      <c r="P743" s="163"/>
      <c r="Q743" s="163"/>
      <c r="R743" s="163"/>
      <c r="S743" s="163"/>
      <c r="T743" s="164"/>
      <c r="AT743" s="165" t="s">
        <v>164</v>
      </c>
      <c r="AU743" s="165" t="s">
        <v>79</v>
      </c>
      <c r="AV743" s="13" t="s">
        <v>79</v>
      </c>
      <c r="AW743" s="13" t="s">
        <v>33</v>
      </c>
      <c r="AX743" s="13" t="s">
        <v>71</v>
      </c>
      <c r="AY743" s="165" t="s">
        <v>135</v>
      </c>
    </row>
    <row r="744" spans="2:51" s="13" customFormat="1" ht="11.25">
      <c r="B744" s="157"/>
      <c r="D744" s="158" t="s">
        <v>164</v>
      </c>
      <c r="E744" s="165" t="s">
        <v>3</v>
      </c>
      <c r="F744" s="159" t="s">
        <v>1084</v>
      </c>
      <c r="H744" s="160">
        <v>25.2</v>
      </c>
      <c r="I744" s="161"/>
      <c r="L744" s="157"/>
      <c r="M744" s="162"/>
      <c r="N744" s="163"/>
      <c r="O744" s="163"/>
      <c r="P744" s="163"/>
      <c r="Q744" s="163"/>
      <c r="R744" s="163"/>
      <c r="S744" s="163"/>
      <c r="T744" s="164"/>
      <c r="AT744" s="165" t="s">
        <v>164</v>
      </c>
      <c r="AU744" s="165" t="s">
        <v>79</v>
      </c>
      <c r="AV744" s="13" t="s">
        <v>79</v>
      </c>
      <c r="AW744" s="13" t="s">
        <v>33</v>
      </c>
      <c r="AX744" s="13" t="s">
        <v>71</v>
      </c>
      <c r="AY744" s="165" t="s">
        <v>135</v>
      </c>
    </row>
    <row r="745" spans="2:51" s="13" customFormat="1" ht="11.25">
      <c r="B745" s="157"/>
      <c r="D745" s="158" t="s">
        <v>164</v>
      </c>
      <c r="E745" s="165" t="s">
        <v>3</v>
      </c>
      <c r="F745" s="159" t="s">
        <v>1085</v>
      </c>
      <c r="H745" s="160">
        <v>51.3</v>
      </c>
      <c r="I745" s="161"/>
      <c r="L745" s="157"/>
      <c r="M745" s="162"/>
      <c r="N745" s="163"/>
      <c r="O745" s="163"/>
      <c r="P745" s="163"/>
      <c r="Q745" s="163"/>
      <c r="R745" s="163"/>
      <c r="S745" s="163"/>
      <c r="T745" s="164"/>
      <c r="AT745" s="165" t="s">
        <v>164</v>
      </c>
      <c r="AU745" s="165" t="s">
        <v>79</v>
      </c>
      <c r="AV745" s="13" t="s">
        <v>79</v>
      </c>
      <c r="AW745" s="13" t="s">
        <v>33</v>
      </c>
      <c r="AX745" s="13" t="s">
        <v>71</v>
      </c>
      <c r="AY745" s="165" t="s">
        <v>135</v>
      </c>
    </row>
    <row r="746" spans="2:51" s="13" customFormat="1" ht="11.25">
      <c r="B746" s="157"/>
      <c r="D746" s="158" t="s">
        <v>164</v>
      </c>
      <c r="E746" s="165" t="s">
        <v>3</v>
      </c>
      <c r="F746" s="159" t="s">
        <v>1086</v>
      </c>
      <c r="H746" s="160">
        <v>22.5</v>
      </c>
      <c r="I746" s="161"/>
      <c r="L746" s="157"/>
      <c r="M746" s="162"/>
      <c r="N746" s="163"/>
      <c r="O746" s="163"/>
      <c r="P746" s="163"/>
      <c r="Q746" s="163"/>
      <c r="R746" s="163"/>
      <c r="S746" s="163"/>
      <c r="T746" s="164"/>
      <c r="AT746" s="165" t="s">
        <v>164</v>
      </c>
      <c r="AU746" s="165" t="s">
        <v>79</v>
      </c>
      <c r="AV746" s="13" t="s">
        <v>79</v>
      </c>
      <c r="AW746" s="13" t="s">
        <v>33</v>
      </c>
      <c r="AX746" s="13" t="s">
        <v>71</v>
      </c>
      <c r="AY746" s="165" t="s">
        <v>135</v>
      </c>
    </row>
    <row r="747" spans="2:51" s="13" customFormat="1" ht="11.25">
      <c r="B747" s="157"/>
      <c r="D747" s="158" t="s">
        <v>164</v>
      </c>
      <c r="E747" s="165" t="s">
        <v>3</v>
      </c>
      <c r="F747" s="159" t="s">
        <v>1087</v>
      </c>
      <c r="H747" s="160">
        <v>12.5</v>
      </c>
      <c r="I747" s="161"/>
      <c r="L747" s="157"/>
      <c r="M747" s="162"/>
      <c r="N747" s="163"/>
      <c r="O747" s="163"/>
      <c r="P747" s="163"/>
      <c r="Q747" s="163"/>
      <c r="R747" s="163"/>
      <c r="S747" s="163"/>
      <c r="T747" s="164"/>
      <c r="AT747" s="165" t="s">
        <v>164</v>
      </c>
      <c r="AU747" s="165" t="s">
        <v>79</v>
      </c>
      <c r="AV747" s="13" t="s">
        <v>79</v>
      </c>
      <c r="AW747" s="13" t="s">
        <v>33</v>
      </c>
      <c r="AX747" s="13" t="s">
        <v>71</v>
      </c>
      <c r="AY747" s="165" t="s">
        <v>135</v>
      </c>
    </row>
    <row r="748" spans="2:51" s="13" customFormat="1" ht="11.25">
      <c r="B748" s="157"/>
      <c r="D748" s="158" t="s">
        <v>164</v>
      </c>
      <c r="E748" s="165" t="s">
        <v>3</v>
      </c>
      <c r="F748" s="159" t="s">
        <v>1088</v>
      </c>
      <c r="H748" s="160">
        <v>18.81</v>
      </c>
      <c r="I748" s="161"/>
      <c r="L748" s="157"/>
      <c r="M748" s="162"/>
      <c r="N748" s="163"/>
      <c r="O748" s="163"/>
      <c r="P748" s="163"/>
      <c r="Q748" s="163"/>
      <c r="R748" s="163"/>
      <c r="S748" s="163"/>
      <c r="T748" s="164"/>
      <c r="AT748" s="165" t="s">
        <v>164</v>
      </c>
      <c r="AU748" s="165" t="s">
        <v>79</v>
      </c>
      <c r="AV748" s="13" t="s">
        <v>79</v>
      </c>
      <c r="AW748" s="13" t="s">
        <v>33</v>
      </c>
      <c r="AX748" s="13" t="s">
        <v>71</v>
      </c>
      <c r="AY748" s="165" t="s">
        <v>135</v>
      </c>
    </row>
    <row r="749" spans="2:51" s="15" customFormat="1" ht="11.25">
      <c r="B749" s="183"/>
      <c r="D749" s="158" t="s">
        <v>164</v>
      </c>
      <c r="E749" s="184" t="s">
        <v>3</v>
      </c>
      <c r="F749" s="185" t="s">
        <v>215</v>
      </c>
      <c r="H749" s="186">
        <v>176.93</v>
      </c>
      <c r="I749" s="187"/>
      <c r="L749" s="183"/>
      <c r="M749" s="188"/>
      <c r="N749" s="189"/>
      <c r="O749" s="189"/>
      <c r="P749" s="189"/>
      <c r="Q749" s="189"/>
      <c r="R749" s="189"/>
      <c r="S749" s="189"/>
      <c r="T749" s="190"/>
      <c r="AT749" s="184" t="s">
        <v>164</v>
      </c>
      <c r="AU749" s="184" t="s">
        <v>79</v>
      </c>
      <c r="AV749" s="15" t="s">
        <v>82</v>
      </c>
      <c r="AW749" s="15" t="s">
        <v>33</v>
      </c>
      <c r="AX749" s="15" t="s">
        <v>15</v>
      </c>
      <c r="AY749" s="184" t="s">
        <v>135</v>
      </c>
    </row>
    <row r="750" spans="1:65" s="2" customFormat="1" ht="16.5" customHeight="1">
      <c r="A750" s="33"/>
      <c r="B750" s="138"/>
      <c r="C750" s="139" t="s">
        <v>1089</v>
      </c>
      <c r="D750" s="139" t="s">
        <v>137</v>
      </c>
      <c r="E750" s="140" t="s">
        <v>1090</v>
      </c>
      <c r="F750" s="141" t="s">
        <v>1091</v>
      </c>
      <c r="G750" s="142" t="s">
        <v>197</v>
      </c>
      <c r="H750" s="143">
        <v>12</v>
      </c>
      <c r="I750" s="144"/>
      <c r="J750" s="145">
        <f aca="true" t="shared" si="10" ref="J750:J756">ROUND(I750*H750,2)</f>
        <v>0</v>
      </c>
      <c r="K750" s="141" t="s">
        <v>3</v>
      </c>
      <c r="L750" s="34"/>
      <c r="M750" s="146" t="s">
        <v>3</v>
      </c>
      <c r="N750" s="147" t="s">
        <v>42</v>
      </c>
      <c r="O750" s="54"/>
      <c r="P750" s="148">
        <f aca="true" t="shared" si="11" ref="P750:P756">O750*H750</f>
        <v>0</v>
      </c>
      <c r="Q750" s="148">
        <v>0</v>
      </c>
      <c r="R750" s="148">
        <f aca="true" t="shared" si="12" ref="R750:R756">Q750*H750</f>
        <v>0</v>
      </c>
      <c r="S750" s="148">
        <v>0</v>
      </c>
      <c r="T750" s="149">
        <f aca="true" t="shared" si="13" ref="T750:T756">S750*H750</f>
        <v>0</v>
      </c>
      <c r="U750" s="33"/>
      <c r="V750" s="33"/>
      <c r="W750" s="33"/>
      <c r="X750" s="33"/>
      <c r="Y750" s="33"/>
      <c r="Z750" s="33"/>
      <c r="AA750" s="33"/>
      <c r="AB750" s="33"/>
      <c r="AC750" s="33"/>
      <c r="AD750" s="33"/>
      <c r="AE750" s="33"/>
      <c r="AR750" s="150" t="s">
        <v>226</v>
      </c>
      <c r="AT750" s="150" t="s">
        <v>137</v>
      </c>
      <c r="AU750" s="150" t="s">
        <v>79</v>
      </c>
      <c r="AY750" s="18" t="s">
        <v>135</v>
      </c>
      <c r="BE750" s="151">
        <f aca="true" t="shared" si="14" ref="BE750:BE756">IF(N750="základní",J750,0)</f>
        <v>0</v>
      </c>
      <c r="BF750" s="151">
        <f aca="true" t="shared" si="15" ref="BF750:BF756">IF(N750="snížená",J750,0)</f>
        <v>0</v>
      </c>
      <c r="BG750" s="151">
        <f aca="true" t="shared" si="16" ref="BG750:BG756">IF(N750="zákl. přenesená",J750,0)</f>
        <v>0</v>
      </c>
      <c r="BH750" s="151">
        <f aca="true" t="shared" si="17" ref="BH750:BH756">IF(N750="sníž. přenesená",J750,0)</f>
        <v>0</v>
      </c>
      <c r="BI750" s="151">
        <f aca="true" t="shared" si="18" ref="BI750:BI756">IF(N750="nulová",J750,0)</f>
        <v>0</v>
      </c>
      <c r="BJ750" s="18" t="s">
        <v>15</v>
      </c>
      <c r="BK750" s="151">
        <f aca="true" t="shared" si="19" ref="BK750:BK756">ROUND(I750*H750,2)</f>
        <v>0</v>
      </c>
      <c r="BL750" s="18" t="s">
        <v>226</v>
      </c>
      <c r="BM750" s="150" t="s">
        <v>1092</v>
      </c>
    </row>
    <row r="751" spans="1:65" s="2" customFormat="1" ht="16.5" customHeight="1">
      <c r="A751" s="33"/>
      <c r="B751" s="138"/>
      <c r="C751" s="139" t="s">
        <v>1093</v>
      </c>
      <c r="D751" s="139" t="s">
        <v>137</v>
      </c>
      <c r="E751" s="140" t="s">
        <v>1094</v>
      </c>
      <c r="F751" s="141" t="s">
        <v>1095</v>
      </c>
      <c r="G751" s="142" t="s">
        <v>197</v>
      </c>
      <c r="H751" s="143">
        <v>3</v>
      </c>
      <c r="I751" s="144"/>
      <c r="J751" s="145">
        <f t="shared" si="10"/>
        <v>0</v>
      </c>
      <c r="K751" s="141" t="s">
        <v>3</v>
      </c>
      <c r="L751" s="34"/>
      <c r="M751" s="146" t="s">
        <v>3</v>
      </c>
      <c r="N751" s="147" t="s">
        <v>42</v>
      </c>
      <c r="O751" s="54"/>
      <c r="P751" s="148">
        <f t="shared" si="11"/>
        <v>0</v>
      </c>
      <c r="Q751" s="148">
        <v>0</v>
      </c>
      <c r="R751" s="148">
        <f t="shared" si="12"/>
        <v>0</v>
      </c>
      <c r="S751" s="148">
        <v>0</v>
      </c>
      <c r="T751" s="149">
        <f t="shared" si="13"/>
        <v>0</v>
      </c>
      <c r="U751" s="33"/>
      <c r="V751" s="33"/>
      <c r="W751" s="33"/>
      <c r="X751" s="33"/>
      <c r="Y751" s="33"/>
      <c r="Z751" s="33"/>
      <c r="AA751" s="33"/>
      <c r="AB751" s="33"/>
      <c r="AC751" s="33"/>
      <c r="AD751" s="33"/>
      <c r="AE751" s="33"/>
      <c r="AR751" s="150" t="s">
        <v>226</v>
      </c>
      <c r="AT751" s="150" t="s">
        <v>137</v>
      </c>
      <c r="AU751" s="150" t="s">
        <v>79</v>
      </c>
      <c r="AY751" s="18" t="s">
        <v>135</v>
      </c>
      <c r="BE751" s="151">
        <f t="shared" si="14"/>
        <v>0</v>
      </c>
      <c r="BF751" s="151">
        <f t="shared" si="15"/>
        <v>0</v>
      </c>
      <c r="BG751" s="151">
        <f t="shared" si="16"/>
        <v>0</v>
      </c>
      <c r="BH751" s="151">
        <f t="shared" si="17"/>
        <v>0</v>
      </c>
      <c r="BI751" s="151">
        <f t="shared" si="18"/>
        <v>0</v>
      </c>
      <c r="BJ751" s="18" t="s">
        <v>15</v>
      </c>
      <c r="BK751" s="151">
        <f t="shared" si="19"/>
        <v>0</v>
      </c>
      <c r="BL751" s="18" t="s">
        <v>226</v>
      </c>
      <c r="BM751" s="150" t="s">
        <v>1096</v>
      </c>
    </row>
    <row r="752" spans="1:65" s="2" customFormat="1" ht="16.5" customHeight="1">
      <c r="A752" s="33"/>
      <c r="B752" s="138"/>
      <c r="C752" s="139" t="s">
        <v>1097</v>
      </c>
      <c r="D752" s="139" t="s">
        <v>137</v>
      </c>
      <c r="E752" s="140" t="s">
        <v>1098</v>
      </c>
      <c r="F752" s="141" t="s">
        <v>1099</v>
      </c>
      <c r="G752" s="142" t="s">
        <v>197</v>
      </c>
      <c r="H752" s="143">
        <v>1</v>
      </c>
      <c r="I752" s="144"/>
      <c r="J752" s="145">
        <f t="shared" si="10"/>
        <v>0</v>
      </c>
      <c r="K752" s="141" t="s">
        <v>3</v>
      </c>
      <c r="L752" s="34"/>
      <c r="M752" s="146" t="s">
        <v>3</v>
      </c>
      <c r="N752" s="147" t="s">
        <v>42</v>
      </c>
      <c r="O752" s="54"/>
      <c r="P752" s="148">
        <f t="shared" si="11"/>
        <v>0</v>
      </c>
      <c r="Q752" s="148">
        <v>0</v>
      </c>
      <c r="R752" s="148">
        <f t="shared" si="12"/>
        <v>0</v>
      </c>
      <c r="S752" s="148">
        <v>0</v>
      </c>
      <c r="T752" s="149">
        <f t="shared" si="13"/>
        <v>0</v>
      </c>
      <c r="U752" s="33"/>
      <c r="V752" s="33"/>
      <c r="W752" s="33"/>
      <c r="X752" s="33"/>
      <c r="Y752" s="33"/>
      <c r="Z752" s="33"/>
      <c r="AA752" s="33"/>
      <c r="AB752" s="33"/>
      <c r="AC752" s="33"/>
      <c r="AD752" s="33"/>
      <c r="AE752" s="33"/>
      <c r="AR752" s="150" t="s">
        <v>226</v>
      </c>
      <c r="AT752" s="150" t="s">
        <v>137</v>
      </c>
      <c r="AU752" s="150" t="s">
        <v>79</v>
      </c>
      <c r="AY752" s="18" t="s">
        <v>135</v>
      </c>
      <c r="BE752" s="151">
        <f t="shared" si="14"/>
        <v>0</v>
      </c>
      <c r="BF752" s="151">
        <f t="shared" si="15"/>
        <v>0</v>
      </c>
      <c r="BG752" s="151">
        <f t="shared" si="16"/>
        <v>0</v>
      </c>
      <c r="BH752" s="151">
        <f t="shared" si="17"/>
        <v>0</v>
      </c>
      <c r="BI752" s="151">
        <f t="shared" si="18"/>
        <v>0</v>
      </c>
      <c r="BJ752" s="18" t="s">
        <v>15</v>
      </c>
      <c r="BK752" s="151">
        <f t="shared" si="19"/>
        <v>0</v>
      </c>
      <c r="BL752" s="18" t="s">
        <v>226</v>
      </c>
      <c r="BM752" s="150" t="s">
        <v>1100</v>
      </c>
    </row>
    <row r="753" spans="1:65" s="2" customFormat="1" ht="16.5" customHeight="1">
      <c r="A753" s="33"/>
      <c r="B753" s="138"/>
      <c r="C753" s="139" t="s">
        <v>1101</v>
      </c>
      <c r="D753" s="139" t="s">
        <v>137</v>
      </c>
      <c r="E753" s="140" t="s">
        <v>1102</v>
      </c>
      <c r="F753" s="141" t="s">
        <v>1103</v>
      </c>
      <c r="G753" s="142" t="s">
        <v>197</v>
      </c>
      <c r="H753" s="143">
        <v>1</v>
      </c>
      <c r="I753" s="144"/>
      <c r="J753" s="145">
        <f t="shared" si="10"/>
        <v>0</v>
      </c>
      <c r="K753" s="141" t="s">
        <v>3</v>
      </c>
      <c r="L753" s="34"/>
      <c r="M753" s="146" t="s">
        <v>3</v>
      </c>
      <c r="N753" s="147" t="s">
        <v>42</v>
      </c>
      <c r="O753" s="54"/>
      <c r="P753" s="148">
        <f t="shared" si="11"/>
        <v>0</v>
      </c>
      <c r="Q753" s="148">
        <v>0</v>
      </c>
      <c r="R753" s="148">
        <f t="shared" si="12"/>
        <v>0</v>
      </c>
      <c r="S753" s="148">
        <v>0</v>
      </c>
      <c r="T753" s="149">
        <f t="shared" si="13"/>
        <v>0</v>
      </c>
      <c r="U753" s="33"/>
      <c r="V753" s="33"/>
      <c r="W753" s="33"/>
      <c r="X753" s="33"/>
      <c r="Y753" s="33"/>
      <c r="Z753" s="33"/>
      <c r="AA753" s="33"/>
      <c r="AB753" s="33"/>
      <c r="AC753" s="33"/>
      <c r="AD753" s="33"/>
      <c r="AE753" s="33"/>
      <c r="AR753" s="150" t="s">
        <v>226</v>
      </c>
      <c r="AT753" s="150" t="s">
        <v>137</v>
      </c>
      <c r="AU753" s="150" t="s">
        <v>79</v>
      </c>
      <c r="AY753" s="18" t="s">
        <v>135</v>
      </c>
      <c r="BE753" s="151">
        <f t="shared" si="14"/>
        <v>0</v>
      </c>
      <c r="BF753" s="151">
        <f t="shared" si="15"/>
        <v>0</v>
      </c>
      <c r="BG753" s="151">
        <f t="shared" si="16"/>
        <v>0</v>
      </c>
      <c r="BH753" s="151">
        <f t="shared" si="17"/>
        <v>0</v>
      </c>
      <c r="BI753" s="151">
        <f t="shared" si="18"/>
        <v>0</v>
      </c>
      <c r="BJ753" s="18" t="s">
        <v>15</v>
      </c>
      <c r="BK753" s="151">
        <f t="shared" si="19"/>
        <v>0</v>
      </c>
      <c r="BL753" s="18" t="s">
        <v>226</v>
      </c>
      <c r="BM753" s="150" t="s">
        <v>1104</v>
      </c>
    </row>
    <row r="754" spans="1:65" s="2" customFormat="1" ht="16.5" customHeight="1">
      <c r="A754" s="33"/>
      <c r="B754" s="138"/>
      <c r="C754" s="139" t="s">
        <v>1105</v>
      </c>
      <c r="D754" s="139" t="s">
        <v>137</v>
      </c>
      <c r="E754" s="140" t="s">
        <v>1106</v>
      </c>
      <c r="F754" s="141" t="s">
        <v>1107</v>
      </c>
      <c r="G754" s="142" t="s">
        <v>239</v>
      </c>
      <c r="H754" s="143">
        <v>17.4</v>
      </c>
      <c r="I754" s="144"/>
      <c r="J754" s="145">
        <f t="shared" si="10"/>
        <v>0</v>
      </c>
      <c r="K754" s="141" t="s">
        <v>3</v>
      </c>
      <c r="L754" s="34"/>
      <c r="M754" s="146" t="s">
        <v>3</v>
      </c>
      <c r="N754" s="147" t="s">
        <v>42</v>
      </c>
      <c r="O754" s="54"/>
      <c r="P754" s="148">
        <f t="shared" si="11"/>
        <v>0</v>
      </c>
      <c r="Q754" s="148">
        <v>0</v>
      </c>
      <c r="R754" s="148">
        <f t="shared" si="12"/>
        <v>0</v>
      </c>
      <c r="S754" s="148">
        <v>0</v>
      </c>
      <c r="T754" s="149">
        <f t="shared" si="13"/>
        <v>0</v>
      </c>
      <c r="U754" s="33"/>
      <c r="V754" s="33"/>
      <c r="W754" s="33"/>
      <c r="X754" s="33"/>
      <c r="Y754" s="33"/>
      <c r="Z754" s="33"/>
      <c r="AA754" s="33"/>
      <c r="AB754" s="33"/>
      <c r="AC754" s="33"/>
      <c r="AD754" s="33"/>
      <c r="AE754" s="33"/>
      <c r="AR754" s="150" t="s">
        <v>226</v>
      </c>
      <c r="AT754" s="150" t="s">
        <v>137</v>
      </c>
      <c r="AU754" s="150" t="s">
        <v>79</v>
      </c>
      <c r="AY754" s="18" t="s">
        <v>135</v>
      </c>
      <c r="BE754" s="151">
        <f t="shared" si="14"/>
        <v>0</v>
      </c>
      <c r="BF754" s="151">
        <f t="shared" si="15"/>
        <v>0</v>
      </c>
      <c r="BG754" s="151">
        <f t="shared" si="16"/>
        <v>0</v>
      </c>
      <c r="BH754" s="151">
        <f t="shared" si="17"/>
        <v>0</v>
      </c>
      <c r="BI754" s="151">
        <f t="shared" si="18"/>
        <v>0</v>
      </c>
      <c r="BJ754" s="18" t="s">
        <v>15</v>
      </c>
      <c r="BK754" s="151">
        <f t="shared" si="19"/>
        <v>0</v>
      </c>
      <c r="BL754" s="18" t="s">
        <v>226</v>
      </c>
      <c r="BM754" s="150" t="s">
        <v>1108</v>
      </c>
    </row>
    <row r="755" spans="1:65" s="2" customFormat="1" ht="16.5" customHeight="1">
      <c r="A755" s="33"/>
      <c r="B755" s="138"/>
      <c r="C755" s="139" t="s">
        <v>1109</v>
      </c>
      <c r="D755" s="139" t="s">
        <v>137</v>
      </c>
      <c r="E755" s="140" t="s">
        <v>1110</v>
      </c>
      <c r="F755" s="141" t="s">
        <v>1111</v>
      </c>
      <c r="G755" s="142" t="s">
        <v>239</v>
      </c>
      <c r="H755" s="143">
        <v>17.4</v>
      </c>
      <c r="I755" s="144"/>
      <c r="J755" s="145">
        <f t="shared" si="10"/>
        <v>0</v>
      </c>
      <c r="K755" s="141" t="s">
        <v>3</v>
      </c>
      <c r="L755" s="34"/>
      <c r="M755" s="146" t="s">
        <v>3</v>
      </c>
      <c r="N755" s="147" t="s">
        <v>42</v>
      </c>
      <c r="O755" s="54"/>
      <c r="P755" s="148">
        <f t="shared" si="11"/>
        <v>0</v>
      </c>
      <c r="Q755" s="148">
        <v>0</v>
      </c>
      <c r="R755" s="148">
        <f t="shared" si="12"/>
        <v>0</v>
      </c>
      <c r="S755" s="148">
        <v>0</v>
      </c>
      <c r="T755" s="149">
        <f t="shared" si="13"/>
        <v>0</v>
      </c>
      <c r="U755" s="33"/>
      <c r="V755" s="33"/>
      <c r="W755" s="33"/>
      <c r="X755" s="33"/>
      <c r="Y755" s="33"/>
      <c r="Z755" s="33"/>
      <c r="AA755" s="33"/>
      <c r="AB755" s="33"/>
      <c r="AC755" s="33"/>
      <c r="AD755" s="33"/>
      <c r="AE755" s="33"/>
      <c r="AR755" s="150" t="s">
        <v>226</v>
      </c>
      <c r="AT755" s="150" t="s">
        <v>137</v>
      </c>
      <c r="AU755" s="150" t="s">
        <v>79</v>
      </c>
      <c r="AY755" s="18" t="s">
        <v>135</v>
      </c>
      <c r="BE755" s="151">
        <f t="shared" si="14"/>
        <v>0</v>
      </c>
      <c r="BF755" s="151">
        <f t="shared" si="15"/>
        <v>0</v>
      </c>
      <c r="BG755" s="151">
        <f t="shared" si="16"/>
        <v>0</v>
      </c>
      <c r="BH755" s="151">
        <f t="shared" si="17"/>
        <v>0</v>
      </c>
      <c r="BI755" s="151">
        <f t="shared" si="18"/>
        <v>0</v>
      </c>
      <c r="BJ755" s="18" t="s">
        <v>15</v>
      </c>
      <c r="BK755" s="151">
        <f t="shared" si="19"/>
        <v>0</v>
      </c>
      <c r="BL755" s="18" t="s">
        <v>226</v>
      </c>
      <c r="BM755" s="150" t="s">
        <v>1112</v>
      </c>
    </row>
    <row r="756" spans="1:65" s="2" customFormat="1" ht="24.2" customHeight="1">
      <c r="A756" s="33"/>
      <c r="B756" s="138"/>
      <c r="C756" s="139" t="s">
        <v>1113</v>
      </c>
      <c r="D756" s="139" t="s">
        <v>137</v>
      </c>
      <c r="E756" s="140" t="s">
        <v>1114</v>
      </c>
      <c r="F756" s="141" t="s">
        <v>1115</v>
      </c>
      <c r="G756" s="142" t="s">
        <v>239</v>
      </c>
      <c r="H756" s="143">
        <v>759.3</v>
      </c>
      <c r="I756" s="144"/>
      <c r="J756" s="145">
        <f t="shared" si="10"/>
        <v>0</v>
      </c>
      <c r="K756" s="141" t="s">
        <v>3</v>
      </c>
      <c r="L756" s="34"/>
      <c r="M756" s="146" t="s">
        <v>3</v>
      </c>
      <c r="N756" s="147" t="s">
        <v>42</v>
      </c>
      <c r="O756" s="54"/>
      <c r="P756" s="148">
        <f t="shared" si="11"/>
        <v>0</v>
      </c>
      <c r="Q756" s="148">
        <v>0</v>
      </c>
      <c r="R756" s="148">
        <f t="shared" si="12"/>
        <v>0</v>
      </c>
      <c r="S756" s="148">
        <v>0</v>
      </c>
      <c r="T756" s="149">
        <f t="shared" si="13"/>
        <v>0</v>
      </c>
      <c r="U756" s="33"/>
      <c r="V756" s="33"/>
      <c r="W756" s="33"/>
      <c r="X756" s="33"/>
      <c r="Y756" s="33"/>
      <c r="Z756" s="33"/>
      <c r="AA756" s="33"/>
      <c r="AB756" s="33"/>
      <c r="AC756" s="33"/>
      <c r="AD756" s="33"/>
      <c r="AE756" s="33"/>
      <c r="AR756" s="150" t="s">
        <v>226</v>
      </c>
      <c r="AT756" s="150" t="s">
        <v>137</v>
      </c>
      <c r="AU756" s="150" t="s">
        <v>79</v>
      </c>
      <c r="AY756" s="18" t="s">
        <v>135</v>
      </c>
      <c r="BE756" s="151">
        <f t="shared" si="14"/>
        <v>0</v>
      </c>
      <c r="BF756" s="151">
        <f t="shared" si="15"/>
        <v>0</v>
      </c>
      <c r="BG756" s="151">
        <f t="shared" si="16"/>
        <v>0</v>
      </c>
      <c r="BH756" s="151">
        <f t="shared" si="17"/>
        <v>0</v>
      </c>
      <c r="BI756" s="151">
        <f t="shared" si="18"/>
        <v>0</v>
      </c>
      <c r="BJ756" s="18" t="s">
        <v>15</v>
      </c>
      <c r="BK756" s="151">
        <f t="shared" si="19"/>
        <v>0</v>
      </c>
      <c r="BL756" s="18" t="s">
        <v>226</v>
      </c>
      <c r="BM756" s="150" t="s">
        <v>1116</v>
      </c>
    </row>
    <row r="757" spans="2:51" s="14" customFormat="1" ht="11.25">
      <c r="B757" s="176"/>
      <c r="D757" s="158" t="s">
        <v>164</v>
      </c>
      <c r="E757" s="177" t="s">
        <v>3</v>
      </c>
      <c r="F757" s="178" t="s">
        <v>213</v>
      </c>
      <c r="H757" s="177" t="s">
        <v>3</v>
      </c>
      <c r="I757" s="179"/>
      <c r="L757" s="176"/>
      <c r="M757" s="180"/>
      <c r="N757" s="181"/>
      <c r="O757" s="181"/>
      <c r="P757" s="181"/>
      <c r="Q757" s="181"/>
      <c r="R757" s="181"/>
      <c r="S757" s="181"/>
      <c r="T757" s="182"/>
      <c r="AT757" s="177" t="s">
        <v>164</v>
      </c>
      <c r="AU757" s="177" t="s">
        <v>79</v>
      </c>
      <c r="AV757" s="14" t="s">
        <v>15</v>
      </c>
      <c r="AW757" s="14" t="s">
        <v>33</v>
      </c>
      <c r="AX757" s="14" t="s">
        <v>71</v>
      </c>
      <c r="AY757" s="177" t="s">
        <v>135</v>
      </c>
    </row>
    <row r="758" spans="2:51" s="13" customFormat="1" ht="11.25">
      <c r="B758" s="157"/>
      <c r="D758" s="158" t="s">
        <v>164</v>
      </c>
      <c r="E758" s="165" t="s">
        <v>3</v>
      </c>
      <c r="F758" s="159" t="s">
        <v>1074</v>
      </c>
      <c r="H758" s="160">
        <v>267.3</v>
      </c>
      <c r="I758" s="161"/>
      <c r="L758" s="157"/>
      <c r="M758" s="162"/>
      <c r="N758" s="163"/>
      <c r="O758" s="163"/>
      <c r="P758" s="163"/>
      <c r="Q758" s="163"/>
      <c r="R758" s="163"/>
      <c r="S758" s="163"/>
      <c r="T758" s="164"/>
      <c r="AT758" s="165" t="s">
        <v>164</v>
      </c>
      <c r="AU758" s="165" t="s">
        <v>79</v>
      </c>
      <c r="AV758" s="13" t="s">
        <v>79</v>
      </c>
      <c r="AW758" s="13" t="s">
        <v>33</v>
      </c>
      <c r="AX758" s="13" t="s">
        <v>71</v>
      </c>
      <c r="AY758" s="165" t="s">
        <v>135</v>
      </c>
    </row>
    <row r="759" spans="2:51" s="14" customFormat="1" ht="11.25">
      <c r="B759" s="176"/>
      <c r="D759" s="158" t="s">
        <v>164</v>
      </c>
      <c r="E759" s="177" t="s">
        <v>3</v>
      </c>
      <c r="F759" s="178" t="s">
        <v>211</v>
      </c>
      <c r="H759" s="177" t="s">
        <v>3</v>
      </c>
      <c r="I759" s="179"/>
      <c r="L759" s="176"/>
      <c r="M759" s="180"/>
      <c r="N759" s="181"/>
      <c r="O759" s="181"/>
      <c r="P759" s="181"/>
      <c r="Q759" s="181"/>
      <c r="R759" s="181"/>
      <c r="S759" s="181"/>
      <c r="T759" s="182"/>
      <c r="AT759" s="177" t="s">
        <v>164</v>
      </c>
      <c r="AU759" s="177" t="s">
        <v>79</v>
      </c>
      <c r="AV759" s="14" t="s">
        <v>15</v>
      </c>
      <c r="AW759" s="14" t="s">
        <v>33</v>
      </c>
      <c r="AX759" s="14" t="s">
        <v>71</v>
      </c>
      <c r="AY759" s="177" t="s">
        <v>135</v>
      </c>
    </row>
    <row r="760" spans="2:51" s="13" customFormat="1" ht="11.25">
      <c r="B760" s="157"/>
      <c r="D760" s="158" t="s">
        <v>164</v>
      </c>
      <c r="E760" s="165" t="s">
        <v>3</v>
      </c>
      <c r="F760" s="159" t="s">
        <v>1075</v>
      </c>
      <c r="H760" s="160">
        <v>171</v>
      </c>
      <c r="I760" s="161"/>
      <c r="L760" s="157"/>
      <c r="M760" s="162"/>
      <c r="N760" s="163"/>
      <c r="O760" s="163"/>
      <c r="P760" s="163"/>
      <c r="Q760" s="163"/>
      <c r="R760" s="163"/>
      <c r="S760" s="163"/>
      <c r="T760" s="164"/>
      <c r="AT760" s="165" t="s">
        <v>164</v>
      </c>
      <c r="AU760" s="165" t="s">
        <v>79</v>
      </c>
      <c r="AV760" s="13" t="s">
        <v>79</v>
      </c>
      <c r="AW760" s="13" t="s">
        <v>33</v>
      </c>
      <c r="AX760" s="13" t="s">
        <v>71</v>
      </c>
      <c r="AY760" s="165" t="s">
        <v>135</v>
      </c>
    </row>
    <row r="761" spans="2:51" s="14" customFormat="1" ht="11.25">
      <c r="B761" s="176"/>
      <c r="D761" s="158" t="s">
        <v>164</v>
      </c>
      <c r="E761" s="177" t="s">
        <v>3</v>
      </c>
      <c r="F761" s="178" t="s">
        <v>209</v>
      </c>
      <c r="H761" s="177" t="s">
        <v>3</v>
      </c>
      <c r="I761" s="179"/>
      <c r="L761" s="176"/>
      <c r="M761" s="180"/>
      <c r="N761" s="181"/>
      <c r="O761" s="181"/>
      <c r="P761" s="181"/>
      <c r="Q761" s="181"/>
      <c r="R761" s="181"/>
      <c r="S761" s="181"/>
      <c r="T761" s="182"/>
      <c r="AT761" s="177" t="s">
        <v>164</v>
      </c>
      <c r="AU761" s="177" t="s">
        <v>79</v>
      </c>
      <c r="AV761" s="14" t="s">
        <v>15</v>
      </c>
      <c r="AW761" s="14" t="s">
        <v>33</v>
      </c>
      <c r="AX761" s="14" t="s">
        <v>71</v>
      </c>
      <c r="AY761" s="177" t="s">
        <v>135</v>
      </c>
    </row>
    <row r="762" spans="2:51" s="13" customFormat="1" ht="11.25">
      <c r="B762" s="157"/>
      <c r="D762" s="158" t="s">
        <v>164</v>
      </c>
      <c r="E762" s="165" t="s">
        <v>3</v>
      </c>
      <c r="F762" s="159" t="s">
        <v>1076</v>
      </c>
      <c r="H762" s="160">
        <v>55</v>
      </c>
      <c r="I762" s="161"/>
      <c r="L762" s="157"/>
      <c r="M762" s="162"/>
      <c r="N762" s="163"/>
      <c r="O762" s="163"/>
      <c r="P762" s="163"/>
      <c r="Q762" s="163"/>
      <c r="R762" s="163"/>
      <c r="S762" s="163"/>
      <c r="T762" s="164"/>
      <c r="AT762" s="165" t="s">
        <v>164</v>
      </c>
      <c r="AU762" s="165" t="s">
        <v>79</v>
      </c>
      <c r="AV762" s="13" t="s">
        <v>79</v>
      </c>
      <c r="AW762" s="13" t="s">
        <v>33</v>
      </c>
      <c r="AX762" s="13" t="s">
        <v>71</v>
      </c>
      <c r="AY762" s="165" t="s">
        <v>135</v>
      </c>
    </row>
    <row r="763" spans="2:51" s="13" customFormat="1" ht="11.25">
      <c r="B763" s="157"/>
      <c r="D763" s="158" t="s">
        <v>164</v>
      </c>
      <c r="E763" s="165" t="s">
        <v>3</v>
      </c>
      <c r="F763" s="159" t="s">
        <v>1077</v>
      </c>
      <c r="H763" s="160">
        <v>45</v>
      </c>
      <c r="I763" s="161"/>
      <c r="L763" s="157"/>
      <c r="M763" s="162"/>
      <c r="N763" s="163"/>
      <c r="O763" s="163"/>
      <c r="P763" s="163"/>
      <c r="Q763" s="163"/>
      <c r="R763" s="163"/>
      <c r="S763" s="163"/>
      <c r="T763" s="164"/>
      <c r="AT763" s="165" t="s">
        <v>164</v>
      </c>
      <c r="AU763" s="165" t="s">
        <v>79</v>
      </c>
      <c r="AV763" s="13" t="s">
        <v>79</v>
      </c>
      <c r="AW763" s="13" t="s">
        <v>33</v>
      </c>
      <c r="AX763" s="13" t="s">
        <v>71</v>
      </c>
      <c r="AY763" s="165" t="s">
        <v>135</v>
      </c>
    </row>
    <row r="764" spans="2:51" s="13" customFormat="1" ht="11.25">
      <c r="B764" s="157"/>
      <c r="D764" s="158" t="s">
        <v>164</v>
      </c>
      <c r="E764" s="165" t="s">
        <v>3</v>
      </c>
      <c r="F764" s="159" t="s">
        <v>1078</v>
      </c>
      <c r="H764" s="160">
        <v>221</v>
      </c>
      <c r="I764" s="161"/>
      <c r="L764" s="157"/>
      <c r="M764" s="162"/>
      <c r="N764" s="163"/>
      <c r="O764" s="163"/>
      <c r="P764" s="163"/>
      <c r="Q764" s="163"/>
      <c r="R764" s="163"/>
      <c r="S764" s="163"/>
      <c r="T764" s="164"/>
      <c r="AT764" s="165" t="s">
        <v>164</v>
      </c>
      <c r="AU764" s="165" t="s">
        <v>79</v>
      </c>
      <c r="AV764" s="13" t="s">
        <v>79</v>
      </c>
      <c r="AW764" s="13" t="s">
        <v>33</v>
      </c>
      <c r="AX764" s="13" t="s">
        <v>71</v>
      </c>
      <c r="AY764" s="165" t="s">
        <v>135</v>
      </c>
    </row>
    <row r="765" spans="2:51" s="15" customFormat="1" ht="11.25">
      <c r="B765" s="183"/>
      <c r="D765" s="158" t="s">
        <v>164</v>
      </c>
      <c r="E765" s="184" t="s">
        <v>3</v>
      </c>
      <c r="F765" s="185" t="s">
        <v>215</v>
      </c>
      <c r="H765" s="186">
        <v>759.3</v>
      </c>
      <c r="I765" s="187"/>
      <c r="L765" s="183"/>
      <c r="M765" s="188"/>
      <c r="N765" s="189"/>
      <c r="O765" s="189"/>
      <c r="P765" s="189"/>
      <c r="Q765" s="189"/>
      <c r="R765" s="189"/>
      <c r="S765" s="189"/>
      <c r="T765" s="190"/>
      <c r="AT765" s="184" t="s">
        <v>164</v>
      </c>
      <c r="AU765" s="184" t="s">
        <v>79</v>
      </c>
      <c r="AV765" s="15" t="s">
        <v>82</v>
      </c>
      <c r="AW765" s="15" t="s">
        <v>33</v>
      </c>
      <c r="AX765" s="15" t="s">
        <v>15</v>
      </c>
      <c r="AY765" s="184" t="s">
        <v>135</v>
      </c>
    </row>
    <row r="766" spans="1:65" s="2" customFormat="1" ht="24.2" customHeight="1">
      <c r="A766" s="33"/>
      <c r="B766" s="138"/>
      <c r="C766" s="139" t="s">
        <v>1117</v>
      </c>
      <c r="D766" s="139" t="s">
        <v>137</v>
      </c>
      <c r="E766" s="140" t="s">
        <v>1118</v>
      </c>
      <c r="F766" s="141" t="s">
        <v>1119</v>
      </c>
      <c r="G766" s="142" t="s">
        <v>197</v>
      </c>
      <c r="H766" s="143">
        <v>37</v>
      </c>
      <c r="I766" s="144"/>
      <c r="J766" s="145">
        <f>ROUND(I766*H766,2)</f>
        <v>0</v>
      </c>
      <c r="K766" s="141" t="s">
        <v>3</v>
      </c>
      <c r="L766" s="34"/>
      <c r="M766" s="146" t="s">
        <v>3</v>
      </c>
      <c r="N766" s="147" t="s">
        <v>42</v>
      </c>
      <c r="O766" s="54"/>
      <c r="P766" s="148">
        <f>O766*H766</f>
        <v>0</v>
      </c>
      <c r="Q766" s="148">
        <v>0</v>
      </c>
      <c r="R766" s="148">
        <f>Q766*H766</f>
        <v>0</v>
      </c>
      <c r="S766" s="148">
        <v>0</v>
      </c>
      <c r="T766" s="149">
        <f>S766*H766</f>
        <v>0</v>
      </c>
      <c r="U766" s="33"/>
      <c r="V766" s="33"/>
      <c r="W766" s="33"/>
      <c r="X766" s="33"/>
      <c r="Y766" s="33"/>
      <c r="Z766" s="33"/>
      <c r="AA766" s="33"/>
      <c r="AB766" s="33"/>
      <c r="AC766" s="33"/>
      <c r="AD766" s="33"/>
      <c r="AE766" s="33"/>
      <c r="AR766" s="150" t="s">
        <v>226</v>
      </c>
      <c r="AT766" s="150" t="s">
        <v>137</v>
      </c>
      <c r="AU766" s="150" t="s">
        <v>79</v>
      </c>
      <c r="AY766" s="18" t="s">
        <v>135</v>
      </c>
      <c r="BE766" s="151">
        <f>IF(N766="základní",J766,0)</f>
        <v>0</v>
      </c>
      <c r="BF766" s="151">
        <f>IF(N766="snížená",J766,0)</f>
        <v>0</v>
      </c>
      <c r="BG766" s="151">
        <f>IF(N766="zákl. přenesená",J766,0)</f>
        <v>0</v>
      </c>
      <c r="BH766" s="151">
        <f>IF(N766="sníž. přenesená",J766,0)</f>
        <v>0</v>
      </c>
      <c r="BI766" s="151">
        <f>IF(N766="nulová",J766,0)</f>
        <v>0</v>
      </c>
      <c r="BJ766" s="18" t="s">
        <v>15</v>
      </c>
      <c r="BK766" s="151">
        <f>ROUND(I766*H766,2)</f>
        <v>0</v>
      </c>
      <c r="BL766" s="18" t="s">
        <v>226</v>
      </c>
      <c r="BM766" s="150" t="s">
        <v>1120</v>
      </c>
    </row>
    <row r="767" spans="2:51" s="14" customFormat="1" ht="11.25">
      <c r="B767" s="176"/>
      <c r="D767" s="158" t="s">
        <v>164</v>
      </c>
      <c r="E767" s="177" t="s">
        <v>3</v>
      </c>
      <c r="F767" s="178" t="s">
        <v>209</v>
      </c>
      <c r="H767" s="177" t="s">
        <v>3</v>
      </c>
      <c r="I767" s="179"/>
      <c r="L767" s="176"/>
      <c r="M767" s="180"/>
      <c r="N767" s="181"/>
      <c r="O767" s="181"/>
      <c r="P767" s="181"/>
      <c r="Q767" s="181"/>
      <c r="R767" s="181"/>
      <c r="S767" s="181"/>
      <c r="T767" s="182"/>
      <c r="AT767" s="177" t="s">
        <v>164</v>
      </c>
      <c r="AU767" s="177" t="s">
        <v>79</v>
      </c>
      <c r="AV767" s="14" t="s">
        <v>15</v>
      </c>
      <c r="AW767" s="14" t="s">
        <v>33</v>
      </c>
      <c r="AX767" s="14" t="s">
        <v>71</v>
      </c>
      <c r="AY767" s="177" t="s">
        <v>135</v>
      </c>
    </row>
    <row r="768" spans="2:51" s="13" customFormat="1" ht="11.25">
      <c r="B768" s="157"/>
      <c r="D768" s="158" t="s">
        <v>164</v>
      </c>
      <c r="E768" s="165" t="s">
        <v>3</v>
      </c>
      <c r="F768" s="159" t="s">
        <v>1121</v>
      </c>
      <c r="H768" s="160">
        <v>19</v>
      </c>
      <c r="I768" s="161"/>
      <c r="L768" s="157"/>
      <c r="M768" s="162"/>
      <c r="N768" s="163"/>
      <c r="O768" s="163"/>
      <c r="P768" s="163"/>
      <c r="Q768" s="163"/>
      <c r="R768" s="163"/>
      <c r="S768" s="163"/>
      <c r="T768" s="164"/>
      <c r="AT768" s="165" t="s">
        <v>164</v>
      </c>
      <c r="AU768" s="165" t="s">
        <v>79</v>
      </c>
      <c r="AV768" s="13" t="s">
        <v>79</v>
      </c>
      <c r="AW768" s="13" t="s">
        <v>33</v>
      </c>
      <c r="AX768" s="13" t="s">
        <v>71</v>
      </c>
      <c r="AY768" s="165" t="s">
        <v>135</v>
      </c>
    </row>
    <row r="769" spans="2:51" s="14" customFormat="1" ht="11.25">
      <c r="B769" s="176"/>
      <c r="D769" s="158" t="s">
        <v>164</v>
      </c>
      <c r="E769" s="177" t="s">
        <v>3</v>
      </c>
      <c r="F769" s="178" t="s">
        <v>211</v>
      </c>
      <c r="H769" s="177" t="s">
        <v>3</v>
      </c>
      <c r="I769" s="179"/>
      <c r="L769" s="176"/>
      <c r="M769" s="180"/>
      <c r="N769" s="181"/>
      <c r="O769" s="181"/>
      <c r="P769" s="181"/>
      <c r="Q769" s="181"/>
      <c r="R769" s="181"/>
      <c r="S769" s="181"/>
      <c r="T769" s="182"/>
      <c r="AT769" s="177" t="s">
        <v>164</v>
      </c>
      <c r="AU769" s="177" t="s">
        <v>79</v>
      </c>
      <c r="AV769" s="14" t="s">
        <v>15</v>
      </c>
      <c r="AW769" s="14" t="s">
        <v>33</v>
      </c>
      <c r="AX769" s="14" t="s">
        <v>71</v>
      </c>
      <c r="AY769" s="177" t="s">
        <v>135</v>
      </c>
    </row>
    <row r="770" spans="2:51" s="13" customFormat="1" ht="11.25">
      <c r="B770" s="157"/>
      <c r="D770" s="158" t="s">
        <v>164</v>
      </c>
      <c r="E770" s="165" t="s">
        <v>3</v>
      </c>
      <c r="F770" s="159" t="s">
        <v>236</v>
      </c>
      <c r="H770" s="160">
        <v>18</v>
      </c>
      <c r="I770" s="161"/>
      <c r="L770" s="157"/>
      <c r="M770" s="162"/>
      <c r="N770" s="163"/>
      <c r="O770" s="163"/>
      <c r="P770" s="163"/>
      <c r="Q770" s="163"/>
      <c r="R770" s="163"/>
      <c r="S770" s="163"/>
      <c r="T770" s="164"/>
      <c r="AT770" s="165" t="s">
        <v>164</v>
      </c>
      <c r="AU770" s="165" t="s">
        <v>79</v>
      </c>
      <c r="AV770" s="13" t="s">
        <v>79</v>
      </c>
      <c r="AW770" s="13" t="s">
        <v>33</v>
      </c>
      <c r="AX770" s="13" t="s">
        <v>71</v>
      </c>
      <c r="AY770" s="165" t="s">
        <v>135</v>
      </c>
    </row>
    <row r="771" spans="2:51" s="15" customFormat="1" ht="11.25">
      <c r="B771" s="183"/>
      <c r="D771" s="158" t="s">
        <v>164</v>
      </c>
      <c r="E771" s="184" t="s">
        <v>3</v>
      </c>
      <c r="F771" s="185" t="s">
        <v>215</v>
      </c>
      <c r="H771" s="186">
        <v>37</v>
      </c>
      <c r="I771" s="187"/>
      <c r="L771" s="183"/>
      <c r="M771" s="188"/>
      <c r="N771" s="189"/>
      <c r="O771" s="189"/>
      <c r="P771" s="189"/>
      <c r="Q771" s="189"/>
      <c r="R771" s="189"/>
      <c r="S771" s="189"/>
      <c r="T771" s="190"/>
      <c r="AT771" s="184" t="s">
        <v>164</v>
      </c>
      <c r="AU771" s="184" t="s">
        <v>79</v>
      </c>
      <c r="AV771" s="15" t="s">
        <v>82</v>
      </c>
      <c r="AW771" s="15" t="s">
        <v>33</v>
      </c>
      <c r="AX771" s="15" t="s">
        <v>15</v>
      </c>
      <c r="AY771" s="184" t="s">
        <v>135</v>
      </c>
    </row>
    <row r="772" spans="1:65" s="2" customFormat="1" ht="24.2" customHeight="1">
      <c r="A772" s="33"/>
      <c r="B772" s="138"/>
      <c r="C772" s="139" t="s">
        <v>1122</v>
      </c>
      <c r="D772" s="139" t="s">
        <v>137</v>
      </c>
      <c r="E772" s="140" t="s">
        <v>1123</v>
      </c>
      <c r="F772" s="141" t="s">
        <v>1124</v>
      </c>
      <c r="G772" s="142" t="s">
        <v>197</v>
      </c>
      <c r="H772" s="143">
        <v>8</v>
      </c>
      <c r="I772" s="144"/>
      <c r="J772" s="145">
        <f>ROUND(I772*H772,2)</f>
        <v>0</v>
      </c>
      <c r="K772" s="141" t="s">
        <v>3</v>
      </c>
      <c r="L772" s="34"/>
      <c r="M772" s="146" t="s">
        <v>3</v>
      </c>
      <c r="N772" s="147" t="s">
        <v>42</v>
      </c>
      <c r="O772" s="54"/>
      <c r="P772" s="148">
        <f>O772*H772</f>
        <v>0</v>
      </c>
      <c r="Q772" s="148">
        <v>0</v>
      </c>
      <c r="R772" s="148">
        <f>Q772*H772</f>
        <v>0</v>
      </c>
      <c r="S772" s="148">
        <v>0</v>
      </c>
      <c r="T772" s="149">
        <f>S772*H772</f>
        <v>0</v>
      </c>
      <c r="U772" s="33"/>
      <c r="V772" s="33"/>
      <c r="W772" s="33"/>
      <c r="X772" s="33"/>
      <c r="Y772" s="33"/>
      <c r="Z772" s="33"/>
      <c r="AA772" s="33"/>
      <c r="AB772" s="33"/>
      <c r="AC772" s="33"/>
      <c r="AD772" s="33"/>
      <c r="AE772" s="33"/>
      <c r="AR772" s="150" t="s">
        <v>226</v>
      </c>
      <c r="AT772" s="150" t="s">
        <v>137</v>
      </c>
      <c r="AU772" s="150" t="s">
        <v>79</v>
      </c>
      <c r="AY772" s="18" t="s">
        <v>135</v>
      </c>
      <c r="BE772" s="151">
        <f>IF(N772="základní",J772,0)</f>
        <v>0</v>
      </c>
      <c r="BF772" s="151">
        <f>IF(N772="snížená",J772,0)</f>
        <v>0</v>
      </c>
      <c r="BG772" s="151">
        <f>IF(N772="zákl. přenesená",J772,0)</f>
        <v>0</v>
      </c>
      <c r="BH772" s="151">
        <f>IF(N772="sníž. přenesená",J772,0)</f>
        <v>0</v>
      </c>
      <c r="BI772" s="151">
        <f>IF(N772="nulová",J772,0)</f>
        <v>0</v>
      </c>
      <c r="BJ772" s="18" t="s">
        <v>15</v>
      </c>
      <c r="BK772" s="151">
        <f>ROUND(I772*H772,2)</f>
        <v>0</v>
      </c>
      <c r="BL772" s="18" t="s">
        <v>226</v>
      </c>
      <c r="BM772" s="150" t="s">
        <v>1125</v>
      </c>
    </row>
    <row r="773" spans="2:51" s="14" customFormat="1" ht="11.25">
      <c r="B773" s="176"/>
      <c r="D773" s="158" t="s">
        <v>164</v>
      </c>
      <c r="E773" s="177" t="s">
        <v>3</v>
      </c>
      <c r="F773" s="178" t="s">
        <v>213</v>
      </c>
      <c r="H773" s="177" t="s">
        <v>3</v>
      </c>
      <c r="I773" s="179"/>
      <c r="L773" s="176"/>
      <c r="M773" s="180"/>
      <c r="N773" s="181"/>
      <c r="O773" s="181"/>
      <c r="P773" s="181"/>
      <c r="Q773" s="181"/>
      <c r="R773" s="181"/>
      <c r="S773" s="181"/>
      <c r="T773" s="182"/>
      <c r="AT773" s="177" t="s">
        <v>164</v>
      </c>
      <c r="AU773" s="177" t="s">
        <v>79</v>
      </c>
      <c r="AV773" s="14" t="s">
        <v>15</v>
      </c>
      <c r="AW773" s="14" t="s">
        <v>33</v>
      </c>
      <c r="AX773" s="14" t="s">
        <v>71</v>
      </c>
      <c r="AY773" s="177" t="s">
        <v>135</v>
      </c>
    </row>
    <row r="774" spans="2:51" s="13" customFormat="1" ht="11.25">
      <c r="B774" s="157"/>
      <c r="D774" s="158" t="s">
        <v>164</v>
      </c>
      <c r="E774" s="165" t="s">
        <v>3</v>
      </c>
      <c r="F774" s="159" t="s">
        <v>178</v>
      </c>
      <c r="H774" s="160">
        <v>8</v>
      </c>
      <c r="I774" s="161"/>
      <c r="L774" s="157"/>
      <c r="M774" s="162"/>
      <c r="N774" s="163"/>
      <c r="O774" s="163"/>
      <c r="P774" s="163"/>
      <c r="Q774" s="163"/>
      <c r="R774" s="163"/>
      <c r="S774" s="163"/>
      <c r="T774" s="164"/>
      <c r="AT774" s="165" t="s">
        <v>164</v>
      </c>
      <c r="AU774" s="165" t="s">
        <v>79</v>
      </c>
      <c r="AV774" s="13" t="s">
        <v>79</v>
      </c>
      <c r="AW774" s="13" t="s">
        <v>33</v>
      </c>
      <c r="AX774" s="13" t="s">
        <v>15</v>
      </c>
      <c r="AY774" s="165" t="s">
        <v>135</v>
      </c>
    </row>
    <row r="775" spans="1:65" s="2" customFormat="1" ht="24.2" customHeight="1">
      <c r="A775" s="33"/>
      <c r="B775" s="138"/>
      <c r="C775" s="139" t="s">
        <v>1126</v>
      </c>
      <c r="D775" s="139" t="s">
        <v>137</v>
      </c>
      <c r="E775" s="140" t="s">
        <v>1127</v>
      </c>
      <c r="F775" s="141" t="s">
        <v>1128</v>
      </c>
      <c r="G775" s="142" t="s">
        <v>197</v>
      </c>
      <c r="H775" s="143">
        <v>6</v>
      </c>
      <c r="I775" s="144"/>
      <c r="J775" s="145">
        <f>ROUND(I775*H775,2)</f>
        <v>0</v>
      </c>
      <c r="K775" s="141" t="s">
        <v>3</v>
      </c>
      <c r="L775" s="34"/>
      <c r="M775" s="146" t="s">
        <v>3</v>
      </c>
      <c r="N775" s="147" t="s">
        <v>42</v>
      </c>
      <c r="O775" s="54"/>
      <c r="P775" s="148">
        <f>O775*H775</f>
        <v>0</v>
      </c>
      <c r="Q775" s="148">
        <v>0</v>
      </c>
      <c r="R775" s="148">
        <f>Q775*H775</f>
        <v>0</v>
      </c>
      <c r="S775" s="148">
        <v>0</v>
      </c>
      <c r="T775" s="149">
        <f>S775*H775</f>
        <v>0</v>
      </c>
      <c r="U775" s="33"/>
      <c r="V775" s="33"/>
      <c r="W775" s="33"/>
      <c r="X775" s="33"/>
      <c r="Y775" s="33"/>
      <c r="Z775" s="33"/>
      <c r="AA775" s="33"/>
      <c r="AB775" s="33"/>
      <c r="AC775" s="33"/>
      <c r="AD775" s="33"/>
      <c r="AE775" s="33"/>
      <c r="AR775" s="150" t="s">
        <v>226</v>
      </c>
      <c r="AT775" s="150" t="s">
        <v>137</v>
      </c>
      <c r="AU775" s="150" t="s">
        <v>79</v>
      </c>
      <c r="AY775" s="18" t="s">
        <v>135</v>
      </c>
      <c r="BE775" s="151">
        <f>IF(N775="základní",J775,0)</f>
        <v>0</v>
      </c>
      <c r="BF775" s="151">
        <f>IF(N775="snížená",J775,0)</f>
        <v>0</v>
      </c>
      <c r="BG775" s="151">
        <f>IF(N775="zákl. přenesená",J775,0)</f>
        <v>0</v>
      </c>
      <c r="BH775" s="151">
        <f>IF(N775="sníž. přenesená",J775,0)</f>
        <v>0</v>
      </c>
      <c r="BI775" s="151">
        <f>IF(N775="nulová",J775,0)</f>
        <v>0</v>
      </c>
      <c r="BJ775" s="18" t="s">
        <v>15</v>
      </c>
      <c r="BK775" s="151">
        <f>ROUND(I775*H775,2)</f>
        <v>0</v>
      </c>
      <c r="BL775" s="18" t="s">
        <v>226</v>
      </c>
      <c r="BM775" s="150" t="s">
        <v>1129</v>
      </c>
    </row>
    <row r="776" spans="2:51" s="14" customFormat="1" ht="11.25">
      <c r="B776" s="176"/>
      <c r="D776" s="158" t="s">
        <v>164</v>
      </c>
      <c r="E776" s="177" t="s">
        <v>3</v>
      </c>
      <c r="F776" s="178" t="s">
        <v>209</v>
      </c>
      <c r="H776" s="177" t="s">
        <v>3</v>
      </c>
      <c r="I776" s="179"/>
      <c r="L776" s="176"/>
      <c r="M776" s="180"/>
      <c r="N776" s="181"/>
      <c r="O776" s="181"/>
      <c r="P776" s="181"/>
      <c r="Q776" s="181"/>
      <c r="R776" s="181"/>
      <c r="S776" s="181"/>
      <c r="T776" s="182"/>
      <c r="AT776" s="177" t="s">
        <v>164</v>
      </c>
      <c r="AU776" s="177" t="s">
        <v>79</v>
      </c>
      <c r="AV776" s="14" t="s">
        <v>15</v>
      </c>
      <c r="AW776" s="14" t="s">
        <v>33</v>
      </c>
      <c r="AX776" s="14" t="s">
        <v>71</v>
      </c>
      <c r="AY776" s="177" t="s">
        <v>135</v>
      </c>
    </row>
    <row r="777" spans="2:51" s="13" customFormat="1" ht="11.25">
      <c r="B777" s="157"/>
      <c r="D777" s="158" t="s">
        <v>164</v>
      </c>
      <c r="E777" s="165" t="s">
        <v>3</v>
      </c>
      <c r="F777" s="159" t="s">
        <v>149</v>
      </c>
      <c r="H777" s="160">
        <v>3</v>
      </c>
      <c r="I777" s="161"/>
      <c r="L777" s="157"/>
      <c r="M777" s="162"/>
      <c r="N777" s="163"/>
      <c r="O777" s="163"/>
      <c r="P777" s="163"/>
      <c r="Q777" s="163"/>
      <c r="R777" s="163"/>
      <c r="S777" s="163"/>
      <c r="T777" s="164"/>
      <c r="AT777" s="165" t="s">
        <v>164</v>
      </c>
      <c r="AU777" s="165" t="s">
        <v>79</v>
      </c>
      <c r="AV777" s="13" t="s">
        <v>79</v>
      </c>
      <c r="AW777" s="13" t="s">
        <v>33</v>
      </c>
      <c r="AX777" s="13" t="s">
        <v>71</v>
      </c>
      <c r="AY777" s="165" t="s">
        <v>135</v>
      </c>
    </row>
    <row r="778" spans="2:51" s="14" customFormat="1" ht="11.25">
      <c r="B778" s="176"/>
      <c r="D778" s="158" t="s">
        <v>164</v>
      </c>
      <c r="E778" s="177" t="s">
        <v>3</v>
      </c>
      <c r="F778" s="178" t="s">
        <v>211</v>
      </c>
      <c r="H778" s="177" t="s">
        <v>3</v>
      </c>
      <c r="I778" s="179"/>
      <c r="L778" s="176"/>
      <c r="M778" s="180"/>
      <c r="N778" s="181"/>
      <c r="O778" s="181"/>
      <c r="P778" s="181"/>
      <c r="Q778" s="181"/>
      <c r="R778" s="181"/>
      <c r="S778" s="181"/>
      <c r="T778" s="182"/>
      <c r="AT778" s="177" t="s">
        <v>164</v>
      </c>
      <c r="AU778" s="177" t="s">
        <v>79</v>
      </c>
      <c r="AV778" s="14" t="s">
        <v>15</v>
      </c>
      <c r="AW778" s="14" t="s">
        <v>33</v>
      </c>
      <c r="AX778" s="14" t="s">
        <v>71</v>
      </c>
      <c r="AY778" s="177" t="s">
        <v>135</v>
      </c>
    </row>
    <row r="779" spans="2:51" s="13" customFormat="1" ht="11.25">
      <c r="B779" s="157"/>
      <c r="D779" s="158" t="s">
        <v>164</v>
      </c>
      <c r="E779" s="165" t="s">
        <v>3</v>
      </c>
      <c r="F779" s="159" t="s">
        <v>149</v>
      </c>
      <c r="H779" s="160">
        <v>3</v>
      </c>
      <c r="I779" s="161"/>
      <c r="L779" s="157"/>
      <c r="M779" s="162"/>
      <c r="N779" s="163"/>
      <c r="O779" s="163"/>
      <c r="P779" s="163"/>
      <c r="Q779" s="163"/>
      <c r="R779" s="163"/>
      <c r="S779" s="163"/>
      <c r="T779" s="164"/>
      <c r="AT779" s="165" t="s">
        <v>164</v>
      </c>
      <c r="AU779" s="165" t="s">
        <v>79</v>
      </c>
      <c r="AV779" s="13" t="s">
        <v>79</v>
      </c>
      <c r="AW779" s="13" t="s">
        <v>33</v>
      </c>
      <c r="AX779" s="13" t="s">
        <v>71</v>
      </c>
      <c r="AY779" s="165" t="s">
        <v>135</v>
      </c>
    </row>
    <row r="780" spans="2:51" s="15" customFormat="1" ht="11.25">
      <c r="B780" s="183"/>
      <c r="D780" s="158" t="s">
        <v>164</v>
      </c>
      <c r="E780" s="184" t="s">
        <v>3</v>
      </c>
      <c r="F780" s="185" t="s">
        <v>215</v>
      </c>
      <c r="H780" s="186">
        <v>6</v>
      </c>
      <c r="I780" s="187"/>
      <c r="L780" s="183"/>
      <c r="M780" s="188"/>
      <c r="N780" s="189"/>
      <c r="O780" s="189"/>
      <c r="P780" s="189"/>
      <c r="Q780" s="189"/>
      <c r="R780" s="189"/>
      <c r="S780" s="189"/>
      <c r="T780" s="190"/>
      <c r="AT780" s="184" t="s">
        <v>164</v>
      </c>
      <c r="AU780" s="184" t="s">
        <v>79</v>
      </c>
      <c r="AV780" s="15" t="s">
        <v>82</v>
      </c>
      <c r="AW780" s="15" t="s">
        <v>33</v>
      </c>
      <c r="AX780" s="15" t="s">
        <v>15</v>
      </c>
      <c r="AY780" s="184" t="s">
        <v>135</v>
      </c>
    </row>
    <row r="781" spans="1:65" s="2" customFormat="1" ht="24.2" customHeight="1">
      <c r="A781" s="33"/>
      <c r="B781" s="138"/>
      <c r="C781" s="139" t="s">
        <v>1130</v>
      </c>
      <c r="D781" s="139" t="s">
        <v>137</v>
      </c>
      <c r="E781" s="140" t="s">
        <v>1131</v>
      </c>
      <c r="F781" s="141" t="s">
        <v>1132</v>
      </c>
      <c r="G781" s="142" t="s">
        <v>197</v>
      </c>
      <c r="H781" s="143">
        <v>3</v>
      </c>
      <c r="I781" s="144"/>
      <c r="J781" s="145">
        <f>ROUND(I781*H781,2)</f>
        <v>0</v>
      </c>
      <c r="K781" s="141" t="s">
        <v>3</v>
      </c>
      <c r="L781" s="34"/>
      <c r="M781" s="146" t="s">
        <v>3</v>
      </c>
      <c r="N781" s="147" t="s">
        <v>42</v>
      </c>
      <c r="O781" s="54"/>
      <c r="P781" s="148">
        <f>O781*H781</f>
        <v>0</v>
      </c>
      <c r="Q781" s="148">
        <v>0</v>
      </c>
      <c r="R781" s="148">
        <f>Q781*H781</f>
        <v>0</v>
      </c>
      <c r="S781" s="148">
        <v>0</v>
      </c>
      <c r="T781" s="149">
        <f>S781*H781</f>
        <v>0</v>
      </c>
      <c r="U781" s="33"/>
      <c r="V781" s="33"/>
      <c r="W781" s="33"/>
      <c r="X781" s="33"/>
      <c r="Y781" s="33"/>
      <c r="Z781" s="33"/>
      <c r="AA781" s="33"/>
      <c r="AB781" s="33"/>
      <c r="AC781" s="33"/>
      <c r="AD781" s="33"/>
      <c r="AE781" s="33"/>
      <c r="AR781" s="150" t="s">
        <v>226</v>
      </c>
      <c r="AT781" s="150" t="s">
        <v>137</v>
      </c>
      <c r="AU781" s="150" t="s">
        <v>79</v>
      </c>
      <c r="AY781" s="18" t="s">
        <v>135</v>
      </c>
      <c r="BE781" s="151">
        <f>IF(N781="základní",J781,0)</f>
        <v>0</v>
      </c>
      <c r="BF781" s="151">
        <f>IF(N781="snížená",J781,0)</f>
        <v>0</v>
      </c>
      <c r="BG781" s="151">
        <f>IF(N781="zákl. přenesená",J781,0)</f>
        <v>0</v>
      </c>
      <c r="BH781" s="151">
        <f>IF(N781="sníž. přenesená",J781,0)</f>
        <v>0</v>
      </c>
      <c r="BI781" s="151">
        <f>IF(N781="nulová",J781,0)</f>
        <v>0</v>
      </c>
      <c r="BJ781" s="18" t="s">
        <v>15</v>
      </c>
      <c r="BK781" s="151">
        <f>ROUND(I781*H781,2)</f>
        <v>0</v>
      </c>
      <c r="BL781" s="18" t="s">
        <v>226</v>
      </c>
      <c r="BM781" s="150" t="s">
        <v>1133</v>
      </c>
    </row>
    <row r="782" spans="2:51" s="14" customFormat="1" ht="11.25">
      <c r="B782" s="176"/>
      <c r="D782" s="158" t="s">
        <v>164</v>
      </c>
      <c r="E782" s="177" t="s">
        <v>3</v>
      </c>
      <c r="F782" s="178" t="s">
        <v>209</v>
      </c>
      <c r="H782" s="177" t="s">
        <v>3</v>
      </c>
      <c r="I782" s="179"/>
      <c r="L782" s="176"/>
      <c r="M782" s="180"/>
      <c r="N782" s="181"/>
      <c r="O782" s="181"/>
      <c r="P782" s="181"/>
      <c r="Q782" s="181"/>
      <c r="R782" s="181"/>
      <c r="S782" s="181"/>
      <c r="T782" s="182"/>
      <c r="AT782" s="177" t="s">
        <v>164</v>
      </c>
      <c r="AU782" s="177" t="s">
        <v>79</v>
      </c>
      <c r="AV782" s="14" t="s">
        <v>15</v>
      </c>
      <c r="AW782" s="14" t="s">
        <v>33</v>
      </c>
      <c r="AX782" s="14" t="s">
        <v>71</v>
      </c>
      <c r="AY782" s="177" t="s">
        <v>135</v>
      </c>
    </row>
    <row r="783" spans="2:51" s="13" customFormat="1" ht="11.25">
      <c r="B783" s="157"/>
      <c r="D783" s="158" t="s">
        <v>164</v>
      </c>
      <c r="E783" s="165" t="s">
        <v>3</v>
      </c>
      <c r="F783" s="159" t="s">
        <v>149</v>
      </c>
      <c r="H783" s="160">
        <v>3</v>
      </c>
      <c r="I783" s="161"/>
      <c r="L783" s="157"/>
      <c r="M783" s="162"/>
      <c r="N783" s="163"/>
      <c r="O783" s="163"/>
      <c r="P783" s="163"/>
      <c r="Q783" s="163"/>
      <c r="R783" s="163"/>
      <c r="S783" s="163"/>
      <c r="T783" s="164"/>
      <c r="AT783" s="165" t="s">
        <v>164</v>
      </c>
      <c r="AU783" s="165" t="s">
        <v>79</v>
      </c>
      <c r="AV783" s="13" t="s">
        <v>79</v>
      </c>
      <c r="AW783" s="13" t="s">
        <v>33</v>
      </c>
      <c r="AX783" s="13" t="s">
        <v>15</v>
      </c>
      <c r="AY783" s="165" t="s">
        <v>135</v>
      </c>
    </row>
    <row r="784" spans="1:65" s="2" customFormat="1" ht="24.2" customHeight="1">
      <c r="A784" s="33"/>
      <c r="B784" s="138"/>
      <c r="C784" s="139" t="s">
        <v>1134</v>
      </c>
      <c r="D784" s="139" t="s">
        <v>137</v>
      </c>
      <c r="E784" s="140" t="s">
        <v>1135</v>
      </c>
      <c r="F784" s="141" t="s">
        <v>1136</v>
      </c>
      <c r="G784" s="142" t="s">
        <v>197</v>
      </c>
      <c r="H784" s="143">
        <v>1</v>
      </c>
      <c r="I784" s="144"/>
      <c r="J784" s="145">
        <f>ROUND(I784*H784,2)</f>
        <v>0</v>
      </c>
      <c r="K784" s="141" t="s">
        <v>3</v>
      </c>
      <c r="L784" s="34"/>
      <c r="M784" s="146" t="s">
        <v>3</v>
      </c>
      <c r="N784" s="147" t="s">
        <v>42</v>
      </c>
      <c r="O784" s="54"/>
      <c r="P784" s="148">
        <f>O784*H784</f>
        <v>0</v>
      </c>
      <c r="Q784" s="148">
        <v>0</v>
      </c>
      <c r="R784" s="148">
        <f>Q784*H784</f>
        <v>0</v>
      </c>
      <c r="S784" s="148">
        <v>0</v>
      </c>
      <c r="T784" s="149">
        <f>S784*H784</f>
        <v>0</v>
      </c>
      <c r="U784" s="33"/>
      <c r="V784" s="33"/>
      <c r="W784" s="33"/>
      <c r="X784" s="33"/>
      <c r="Y784" s="33"/>
      <c r="Z784" s="33"/>
      <c r="AA784" s="33"/>
      <c r="AB784" s="33"/>
      <c r="AC784" s="33"/>
      <c r="AD784" s="33"/>
      <c r="AE784" s="33"/>
      <c r="AR784" s="150" t="s">
        <v>226</v>
      </c>
      <c r="AT784" s="150" t="s">
        <v>137</v>
      </c>
      <c r="AU784" s="150" t="s">
        <v>79</v>
      </c>
      <c r="AY784" s="18" t="s">
        <v>135</v>
      </c>
      <c r="BE784" s="151">
        <f>IF(N784="základní",J784,0)</f>
        <v>0</v>
      </c>
      <c r="BF784" s="151">
        <f>IF(N784="snížená",J784,0)</f>
        <v>0</v>
      </c>
      <c r="BG784" s="151">
        <f>IF(N784="zákl. přenesená",J784,0)</f>
        <v>0</v>
      </c>
      <c r="BH784" s="151">
        <f>IF(N784="sníž. přenesená",J784,0)</f>
        <v>0</v>
      </c>
      <c r="BI784" s="151">
        <f>IF(N784="nulová",J784,0)</f>
        <v>0</v>
      </c>
      <c r="BJ784" s="18" t="s">
        <v>15</v>
      </c>
      <c r="BK784" s="151">
        <f>ROUND(I784*H784,2)</f>
        <v>0</v>
      </c>
      <c r="BL784" s="18" t="s">
        <v>226</v>
      </c>
      <c r="BM784" s="150" t="s">
        <v>1137</v>
      </c>
    </row>
    <row r="785" spans="2:51" s="14" customFormat="1" ht="11.25">
      <c r="B785" s="176"/>
      <c r="D785" s="158" t="s">
        <v>164</v>
      </c>
      <c r="E785" s="177" t="s">
        <v>3</v>
      </c>
      <c r="F785" s="178" t="s">
        <v>209</v>
      </c>
      <c r="H785" s="177" t="s">
        <v>3</v>
      </c>
      <c r="I785" s="179"/>
      <c r="L785" s="176"/>
      <c r="M785" s="180"/>
      <c r="N785" s="181"/>
      <c r="O785" s="181"/>
      <c r="P785" s="181"/>
      <c r="Q785" s="181"/>
      <c r="R785" s="181"/>
      <c r="S785" s="181"/>
      <c r="T785" s="182"/>
      <c r="AT785" s="177" t="s">
        <v>164</v>
      </c>
      <c r="AU785" s="177" t="s">
        <v>79</v>
      </c>
      <c r="AV785" s="14" t="s">
        <v>15</v>
      </c>
      <c r="AW785" s="14" t="s">
        <v>33</v>
      </c>
      <c r="AX785" s="14" t="s">
        <v>71</v>
      </c>
      <c r="AY785" s="177" t="s">
        <v>135</v>
      </c>
    </row>
    <row r="786" spans="2:51" s="13" customFormat="1" ht="11.25">
      <c r="B786" s="157"/>
      <c r="D786" s="158" t="s">
        <v>164</v>
      </c>
      <c r="E786" s="165" t="s">
        <v>3</v>
      </c>
      <c r="F786" s="159" t="s">
        <v>15</v>
      </c>
      <c r="H786" s="160">
        <v>1</v>
      </c>
      <c r="I786" s="161"/>
      <c r="L786" s="157"/>
      <c r="M786" s="162"/>
      <c r="N786" s="163"/>
      <c r="O786" s="163"/>
      <c r="P786" s="163"/>
      <c r="Q786" s="163"/>
      <c r="R786" s="163"/>
      <c r="S786" s="163"/>
      <c r="T786" s="164"/>
      <c r="AT786" s="165" t="s">
        <v>164</v>
      </c>
      <c r="AU786" s="165" t="s">
        <v>79</v>
      </c>
      <c r="AV786" s="13" t="s">
        <v>79</v>
      </c>
      <c r="AW786" s="13" t="s">
        <v>33</v>
      </c>
      <c r="AX786" s="13" t="s">
        <v>15</v>
      </c>
      <c r="AY786" s="165" t="s">
        <v>135</v>
      </c>
    </row>
    <row r="787" spans="1:65" s="2" customFormat="1" ht="24.2" customHeight="1">
      <c r="A787" s="33"/>
      <c r="B787" s="138"/>
      <c r="C787" s="139" t="s">
        <v>1138</v>
      </c>
      <c r="D787" s="139" t="s">
        <v>137</v>
      </c>
      <c r="E787" s="140" t="s">
        <v>1139</v>
      </c>
      <c r="F787" s="141" t="s">
        <v>1140</v>
      </c>
      <c r="G787" s="142" t="s">
        <v>197</v>
      </c>
      <c r="H787" s="143">
        <v>3</v>
      </c>
      <c r="I787" s="144"/>
      <c r="J787" s="145">
        <f>ROUND(I787*H787,2)</f>
        <v>0</v>
      </c>
      <c r="K787" s="141" t="s">
        <v>3</v>
      </c>
      <c r="L787" s="34"/>
      <c r="M787" s="146" t="s">
        <v>3</v>
      </c>
      <c r="N787" s="147" t="s">
        <v>42</v>
      </c>
      <c r="O787" s="54"/>
      <c r="P787" s="148">
        <f>O787*H787</f>
        <v>0</v>
      </c>
      <c r="Q787" s="148">
        <v>0</v>
      </c>
      <c r="R787" s="148">
        <f>Q787*H787</f>
        <v>0</v>
      </c>
      <c r="S787" s="148">
        <v>0</v>
      </c>
      <c r="T787" s="149">
        <f>S787*H787</f>
        <v>0</v>
      </c>
      <c r="U787" s="33"/>
      <c r="V787" s="33"/>
      <c r="W787" s="33"/>
      <c r="X787" s="33"/>
      <c r="Y787" s="33"/>
      <c r="Z787" s="33"/>
      <c r="AA787" s="33"/>
      <c r="AB787" s="33"/>
      <c r="AC787" s="33"/>
      <c r="AD787" s="33"/>
      <c r="AE787" s="33"/>
      <c r="AR787" s="150" t="s">
        <v>226</v>
      </c>
      <c r="AT787" s="150" t="s">
        <v>137</v>
      </c>
      <c r="AU787" s="150" t="s">
        <v>79</v>
      </c>
      <c r="AY787" s="18" t="s">
        <v>135</v>
      </c>
      <c r="BE787" s="151">
        <f>IF(N787="základní",J787,0)</f>
        <v>0</v>
      </c>
      <c r="BF787" s="151">
        <f>IF(N787="snížená",J787,0)</f>
        <v>0</v>
      </c>
      <c r="BG787" s="151">
        <f>IF(N787="zákl. přenesená",J787,0)</f>
        <v>0</v>
      </c>
      <c r="BH787" s="151">
        <f>IF(N787="sníž. přenesená",J787,0)</f>
        <v>0</v>
      </c>
      <c r="BI787" s="151">
        <f>IF(N787="nulová",J787,0)</f>
        <v>0</v>
      </c>
      <c r="BJ787" s="18" t="s">
        <v>15</v>
      </c>
      <c r="BK787" s="151">
        <f>ROUND(I787*H787,2)</f>
        <v>0</v>
      </c>
      <c r="BL787" s="18" t="s">
        <v>226</v>
      </c>
      <c r="BM787" s="150" t="s">
        <v>1141</v>
      </c>
    </row>
    <row r="788" spans="2:51" s="14" customFormat="1" ht="11.25">
      <c r="B788" s="176"/>
      <c r="D788" s="158" t="s">
        <v>164</v>
      </c>
      <c r="E788" s="177" t="s">
        <v>3</v>
      </c>
      <c r="F788" s="178" t="s">
        <v>211</v>
      </c>
      <c r="H788" s="177" t="s">
        <v>3</v>
      </c>
      <c r="I788" s="179"/>
      <c r="L788" s="176"/>
      <c r="M788" s="180"/>
      <c r="N788" s="181"/>
      <c r="O788" s="181"/>
      <c r="P788" s="181"/>
      <c r="Q788" s="181"/>
      <c r="R788" s="181"/>
      <c r="S788" s="181"/>
      <c r="T788" s="182"/>
      <c r="AT788" s="177" t="s">
        <v>164</v>
      </c>
      <c r="AU788" s="177" t="s">
        <v>79</v>
      </c>
      <c r="AV788" s="14" t="s">
        <v>15</v>
      </c>
      <c r="AW788" s="14" t="s">
        <v>33</v>
      </c>
      <c r="AX788" s="14" t="s">
        <v>71</v>
      </c>
      <c r="AY788" s="177" t="s">
        <v>135</v>
      </c>
    </row>
    <row r="789" spans="2:51" s="13" customFormat="1" ht="11.25">
      <c r="B789" s="157"/>
      <c r="D789" s="158" t="s">
        <v>164</v>
      </c>
      <c r="E789" s="165" t="s">
        <v>3</v>
      </c>
      <c r="F789" s="159" t="s">
        <v>149</v>
      </c>
      <c r="H789" s="160">
        <v>3</v>
      </c>
      <c r="I789" s="161"/>
      <c r="L789" s="157"/>
      <c r="M789" s="162"/>
      <c r="N789" s="163"/>
      <c r="O789" s="163"/>
      <c r="P789" s="163"/>
      <c r="Q789" s="163"/>
      <c r="R789" s="163"/>
      <c r="S789" s="163"/>
      <c r="T789" s="164"/>
      <c r="AT789" s="165" t="s">
        <v>164</v>
      </c>
      <c r="AU789" s="165" t="s">
        <v>79</v>
      </c>
      <c r="AV789" s="13" t="s">
        <v>79</v>
      </c>
      <c r="AW789" s="13" t="s">
        <v>33</v>
      </c>
      <c r="AX789" s="13" t="s">
        <v>15</v>
      </c>
      <c r="AY789" s="165" t="s">
        <v>135</v>
      </c>
    </row>
    <row r="790" spans="1:65" s="2" customFormat="1" ht="24.2" customHeight="1">
      <c r="A790" s="33"/>
      <c r="B790" s="138"/>
      <c r="C790" s="139" t="s">
        <v>1142</v>
      </c>
      <c r="D790" s="139" t="s">
        <v>137</v>
      </c>
      <c r="E790" s="140" t="s">
        <v>1143</v>
      </c>
      <c r="F790" s="141" t="s">
        <v>1144</v>
      </c>
      <c r="G790" s="142" t="s">
        <v>197</v>
      </c>
      <c r="H790" s="143">
        <v>12</v>
      </c>
      <c r="I790" s="144"/>
      <c r="J790" s="145">
        <f>ROUND(I790*H790,2)</f>
        <v>0</v>
      </c>
      <c r="K790" s="141" t="s">
        <v>3</v>
      </c>
      <c r="L790" s="34"/>
      <c r="M790" s="146" t="s">
        <v>3</v>
      </c>
      <c r="N790" s="147" t="s">
        <v>42</v>
      </c>
      <c r="O790" s="54"/>
      <c r="P790" s="148">
        <f>O790*H790</f>
        <v>0</v>
      </c>
      <c r="Q790" s="148">
        <v>0</v>
      </c>
      <c r="R790" s="148">
        <f>Q790*H790</f>
        <v>0</v>
      </c>
      <c r="S790" s="148">
        <v>0</v>
      </c>
      <c r="T790" s="149">
        <f>S790*H790</f>
        <v>0</v>
      </c>
      <c r="U790" s="33"/>
      <c r="V790" s="33"/>
      <c r="W790" s="33"/>
      <c r="X790" s="33"/>
      <c r="Y790" s="33"/>
      <c r="Z790" s="33"/>
      <c r="AA790" s="33"/>
      <c r="AB790" s="33"/>
      <c r="AC790" s="33"/>
      <c r="AD790" s="33"/>
      <c r="AE790" s="33"/>
      <c r="AR790" s="150" t="s">
        <v>226</v>
      </c>
      <c r="AT790" s="150" t="s">
        <v>137</v>
      </c>
      <c r="AU790" s="150" t="s">
        <v>79</v>
      </c>
      <c r="AY790" s="18" t="s">
        <v>135</v>
      </c>
      <c r="BE790" s="151">
        <f>IF(N790="základní",J790,0)</f>
        <v>0</v>
      </c>
      <c r="BF790" s="151">
        <f>IF(N790="snížená",J790,0)</f>
        <v>0</v>
      </c>
      <c r="BG790" s="151">
        <f>IF(N790="zákl. přenesená",J790,0)</f>
        <v>0</v>
      </c>
      <c r="BH790" s="151">
        <f>IF(N790="sníž. přenesená",J790,0)</f>
        <v>0</v>
      </c>
      <c r="BI790" s="151">
        <f>IF(N790="nulová",J790,0)</f>
        <v>0</v>
      </c>
      <c r="BJ790" s="18" t="s">
        <v>15</v>
      </c>
      <c r="BK790" s="151">
        <f>ROUND(I790*H790,2)</f>
        <v>0</v>
      </c>
      <c r="BL790" s="18" t="s">
        <v>226</v>
      </c>
      <c r="BM790" s="150" t="s">
        <v>1145</v>
      </c>
    </row>
    <row r="791" spans="1:65" s="2" customFormat="1" ht="24.2" customHeight="1">
      <c r="A791" s="33"/>
      <c r="B791" s="138"/>
      <c r="C791" s="139" t="s">
        <v>1146</v>
      </c>
      <c r="D791" s="139" t="s">
        <v>137</v>
      </c>
      <c r="E791" s="140" t="s">
        <v>1147</v>
      </c>
      <c r="F791" s="141" t="s">
        <v>1148</v>
      </c>
      <c r="G791" s="142" t="s">
        <v>197</v>
      </c>
      <c r="H791" s="143">
        <v>3</v>
      </c>
      <c r="I791" s="144"/>
      <c r="J791" s="145">
        <f>ROUND(I791*H791,2)</f>
        <v>0</v>
      </c>
      <c r="K791" s="141" t="s">
        <v>3</v>
      </c>
      <c r="L791" s="34"/>
      <c r="M791" s="146" t="s">
        <v>3</v>
      </c>
      <c r="N791" s="147" t="s">
        <v>42</v>
      </c>
      <c r="O791" s="54"/>
      <c r="P791" s="148">
        <f>O791*H791</f>
        <v>0</v>
      </c>
      <c r="Q791" s="148">
        <v>0</v>
      </c>
      <c r="R791" s="148">
        <f>Q791*H791</f>
        <v>0</v>
      </c>
      <c r="S791" s="148">
        <v>0</v>
      </c>
      <c r="T791" s="149">
        <f>S791*H791</f>
        <v>0</v>
      </c>
      <c r="U791" s="33"/>
      <c r="V791" s="33"/>
      <c r="W791" s="33"/>
      <c r="X791" s="33"/>
      <c r="Y791" s="33"/>
      <c r="Z791" s="33"/>
      <c r="AA791" s="33"/>
      <c r="AB791" s="33"/>
      <c r="AC791" s="33"/>
      <c r="AD791" s="33"/>
      <c r="AE791" s="33"/>
      <c r="AR791" s="150" t="s">
        <v>226</v>
      </c>
      <c r="AT791" s="150" t="s">
        <v>137</v>
      </c>
      <c r="AU791" s="150" t="s">
        <v>79</v>
      </c>
      <c r="AY791" s="18" t="s">
        <v>135</v>
      </c>
      <c r="BE791" s="151">
        <f>IF(N791="základní",J791,0)</f>
        <v>0</v>
      </c>
      <c r="BF791" s="151">
        <f>IF(N791="snížená",J791,0)</f>
        <v>0</v>
      </c>
      <c r="BG791" s="151">
        <f>IF(N791="zákl. přenesená",J791,0)</f>
        <v>0</v>
      </c>
      <c r="BH791" s="151">
        <f>IF(N791="sníž. přenesená",J791,0)</f>
        <v>0</v>
      </c>
      <c r="BI791" s="151">
        <f>IF(N791="nulová",J791,0)</f>
        <v>0</v>
      </c>
      <c r="BJ791" s="18" t="s">
        <v>15</v>
      </c>
      <c r="BK791" s="151">
        <f>ROUND(I791*H791,2)</f>
        <v>0</v>
      </c>
      <c r="BL791" s="18" t="s">
        <v>226</v>
      </c>
      <c r="BM791" s="150" t="s">
        <v>1149</v>
      </c>
    </row>
    <row r="792" spans="1:65" s="2" customFormat="1" ht="24.2" customHeight="1">
      <c r="A792" s="33"/>
      <c r="B792" s="138"/>
      <c r="C792" s="139" t="s">
        <v>1150</v>
      </c>
      <c r="D792" s="139" t="s">
        <v>137</v>
      </c>
      <c r="E792" s="140" t="s">
        <v>1151</v>
      </c>
      <c r="F792" s="141" t="s">
        <v>1152</v>
      </c>
      <c r="G792" s="142" t="s">
        <v>192</v>
      </c>
      <c r="H792" s="143">
        <v>1</v>
      </c>
      <c r="I792" s="144"/>
      <c r="J792" s="145">
        <f>ROUND(I792*H792,2)</f>
        <v>0</v>
      </c>
      <c r="K792" s="141" t="s">
        <v>3</v>
      </c>
      <c r="L792" s="34"/>
      <c r="M792" s="146" t="s">
        <v>3</v>
      </c>
      <c r="N792" s="147" t="s">
        <v>42</v>
      </c>
      <c r="O792" s="54"/>
      <c r="P792" s="148">
        <f>O792*H792</f>
        <v>0</v>
      </c>
      <c r="Q792" s="148">
        <v>0</v>
      </c>
      <c r="R792" s="148">
        <f>Q792*H792</f>
        <v>0</v>
      </c>
      <c r="S792" s="148">
        <v>0</v>
      </c>
      <c r="T792" s="149">
        <f>S792*H792</f>
        <v>0</v>
      </c>
      <c r="U792" s="33"/>
      <c r="V792" s="33"/>
      <c r="W792" s="33"/>
      <c r="X792" s="33"/>
      <c r="Y792" s="33"/>
      <c r="Z792" s="33"/>
      <c r="AA792" s="33"/>
      <c r="AB792" s="33"/>
      <c r="AC792" s="33"/>
      <c r="AD792" s="33"/>
      <c r="AE792" s="33"/>
      <c r="AR792" s="150" t="s">
        <v>226</v>
      </c>
      <c r="AT792" s="150" t="s">
        <v>137</v>
      </c>
      <c r="AU792" s="150" t="s">
        <v>79</v>
      </c>
      <c r="AY792" s="18" t="s">
        <v>135</v>
      </c>
      <c r="BE792" s="151">
        <f>IF(N792="základní",J792,0)</f>
        <v>0</v>
      </c>
      <c r="BF792" s="151">
        <f>IF(N792="snížená",J792,0)</f>
        <v>0</v>
      </c>
      <c r="BG792" s="151">
        <f>IF(N792="zákl. přenesená",J792,0)</f>
        <v>0</v>
      </c>
      <c r="BH792" s="151">
        <f>IF(N792="sníž. přenesená",J792,0)</f>
        <v>0</v>
      </c>
      <c r="BI792" s="151">
        <f>IF(N792="nulová",J792,0)</f>
        <v>0</v>
      </c>
      <c r="BJ792" s="18" t="s">
        <v>15</v>
      </c>
      <c r="BK792" s="151">
        <f>ROUND(I792*H792,2)</f>
        <v>0</v>
      </c>
      <c r="BL792" s="18" t="s">
        <v>226</v>
      </c>
      <c r="BM792" s="150" t="s">
        <v>1153</v>
      </c>
    </row>
    <row r="793" spans="1:65" s="2" customFormat="1" ht="24.2" customHeight="1">
      <c r="A793" s="33"/>
      <c r="B793" s="138"/>
      <c r="C793" s="139" t="s">
        <v>1154</v>
      </c>
      <c r="D793" s="139" t="s">
        <v>137</v>
      </c>
      <c r="E793" s="140" t="s">
        <v>1155</v>
      </c>
      <c r="F793" s="141" t="s">
        <v>1156</v>
      </c>
      <c r="G793" s="142" t="s">
        <v>192</v>
      </c>
      <c r="H793" s="143">
        <v>1</v>
      </c>
      <c r="I793" s="144"/>
      <c r="J793" s="145">
        <f>ROUND(I793*H793,2)</f>
        <v>0</v>
      </c>
      <c r="K793" s="141" t="s">
        <v>3</v>
      </c>
      <c r="L793" s="34"/>
      <c r="M793" s="146" t="s">
        <v>3</v>
      </c>
      <c r="N793" s="147" t="s">
        <v>42</v>
      </c>
      <c r="O793" s="54"/>
      <c r="P793" s="148">
        <f>O793*H793</f>
        <v>0</v>
      </c>
      <c r="Q793" s="148">
        <v>0</v>
      </c>
      <c r="R793" s="148">
        <f>Q793*H793</f>
        <v>0</v>
      </c>
      <c r="S793" s="148">
        <v>0</v>
      </c>
      <c r="T793" s="149">
        <f>S793*H793</f>
        <v>0</v>
      </c>
      <c r="U793" s="33"/>
      <c r="V793" s="33"/>
      <c r="W793" s="33"/>
      <c r="X793" s="33"/>
      <c r="Y793" s="33"/>
      <c r="Z793" s="33"/>
      <c r="AA793" s="33"/>
      <c r="AB793" s="33"/>
      <c r="AC793" s="33"/>
      <c r="AD793" s="33"/>
      <c r="AE793" s="33"/>
      <c r="AR793" s="150" t="s">
        <v>226</v>
      </c>
      <c r="AT793" s="150" t="s">
        <v>137</v>
      </c>
      <c r="AU793" s="150" t="s">
        <v>79</v>
      </c>
      <c r="AY793" s="18" t="s">
        <v>135</v>
      </c>
      <c r="BE793" s="151">
        <f>IF(N793="základní",J793,0)</f>
        <v>0</v>
      </c>
      <c r="BF793" s="151">
        <f>IF(N793="snížená",J793,0)</f>
        <v>0</v>
      </c>
      <c r="BG793" s="151">
        <f>IF(N793="zákl. přenesená",J793,0)</f>
        <v>0</v>
      </c>
      <c r="BH793" s="151">
        <f>IF(N793="sníž. přenesená",J793,0)</f>
        <v>0</v>
      </c>
      <c r="BI793" s="151">
        <f>IF(N793="nulová",J793,0)</f>
        <v>0</v>
      </c>
      <c r="BJ793" s="18" t="s">
        <v>15</v>
      </c>
      <c r="BK793" s="151">
        <f>ROUND(I793*H793,2)</f>
        <v>0</v>
      </c>
      <c r="BL793" s="18" t="s">
        <v>226</v>
      </c>
      <c r="BM793" s="150" t="s">
        <v>1157</v>
      </c>
    </row>
    <row r="794" spans="1:65" s="2" customFormat="1" ht="33" customHeight="1">
      <c r="A794" s="33"/>
      <c r="B794" s="138"/>
      <c r="C794" s="139" t="s">
        <v>1158</v>
      </c>
      <c r="D794" s="139" t="s">
        <v>137</v>
      </c>
      <c r="E794" s="140" t="s">
        <v>1159</v>
      </c>
      <c r="F794" s="141" t="s">
        <v>1160</v>
      </c>
      <c r="G794" s="142" t="s">
        <v>140</v>
      </c>
      <c r="H794" s="143">
        <v>2561.929</v>
      </c>
      <c r="I794" s="144"/>
      <c r="J794" s="145">
        <f>ROUND(I794*H794,2)</f>
        <v>0</v>
      </c>
      <c r="K794" s="141" t="s">
        <v>3</v>
      </c>
      <c r="L794" s="34"/>
      <c r="M794" s="146" t="s">
        <v>3</v>
      </c>
      <c r="N794" s="147" t="s">
        <v>42</v>
      </c>
      <c r="O794" s="54"/>
      <c r="P794" s="148">
        <f>O794*H794</f>
        <v>0</v>
      </c>
      <c r="Q794" s="148">
        <v>0</v>
      </c>
      <c r="R794" s="148">
        <f>Q794*H794</f>
        <v>0</v>
      </c>
      <c r="S794" s="148">
        <v>0</v>
      </c>
      <c r="T794" s="149">
        <f>S794*H794</f>
        <v>0</v>
      </c>
      <c r="U794" s="33"/>
      <c r="V794" s="33"/>
      <c r="W794" s="33"/>
      <c r="X794" s="33"/>
      <c r="Y794" s="33"/>
      <c r="Z794" s="33"/>
      <c r="AA794" s="33"/>
      <c r="AB794" s="33"/>
      <c r="AC794" s="33"/>
      <c r="AD794" s="33"/>
      <c r="AE794" s="33"/>
      <c r="AR794" s="150" t="s">
        <v>226</v>
      </c>
      <c r="AT794" s="150" t="s">
        <v>137</v>
      </c>
      <c r="AU794" s="150" t="s">
        <v>79</v>
      </c>
      <c r="AY794" s="18" t="s">
        <v>135</v>
      </c>
      <c r="BE794" s="151">
        <f>IF(N794="základní",J794,0)</f>
        <v>0</v>
      </c>
      <c r="BF794" s="151">
        <f>IF(N794="snížená",J794,0)</f>
        <v>0</v>
      </c>
      <c r="BG794" s="151">
        <f>IF(N794="zákl. přenesená",J794,0)</f>
        <v>0</v>
      </c>
      <c r="BH794" s="151">
        <f>IF(N794="sníž. přenesená",J794,0)</f>
        <v>0</v>
      </c>
      <c r="BI794" s="151">
        <f>IF(N794="nulová",J794,0)</f>
        <v>0</v>
      </c>
      <c r="BJ794" s="18" t="s">
        <v>15</v>
      </c>
      <c r="BK794" s="151">
        <f>ROUND(I794*H794,2)</f>
        <v>0</v>
      </c>
      <c r="BL794" s="18" t="s">
        <v>226</v>
      </c>
      <c r="BM794" s="150" t="s">
        <v>1161</v>
      </c>
    </row>
    <row r="795" spans="2:51" s="14" customFormat="1" ht="11.25">
      <c r="B795" s="176"/>
      <c r="D795" s="158" t="s">
        <v>164</v>
      </c>
      <c r="E795" s="177" t="s">
        <v>3</v>
      </c>
      <c r="F795" s="178" t="s">
        <v>283</v>
      </c>
      <c r="H795" s="177" t="s">
        <v>3</v>
      </c>
      <c r="I795" s="179"/>
      <c r="L795" s="176"/>
      <c r="M795" s="180"/>
      <c r="N795" s="181"/>
      <c r="O795" s="181"/>
      <c r="P795" s="181"/>
      <c r="Q795" s="181"/>
      <c r="R795" s="181"/>
      <c r="S795" s="181"/>
      <c r="T795" s="182"/>
      <c r="AT795" s="177" t="s">
        <v>164</v>
      </c>
      <c r="AU795" s="177" t="s">
        <v>79</v>
      </c>
      <c r="AV795" s="14" t="s">
        <v>15</v>
      </c>
      <c r="AW795" s="14" t="s">
        <v>33</v>
      </c>
      <c r="AX795" s="14" t="s">
        <v>71</v>
      </c>
      <c r="AY795" s="177" t="s">
        <v>135</v>
      </c>
    </row>
    <row r="796" spans="2:51" s="13" customFormat="1" ht="11.25">
      <c r="B796" s="157"/>
      <c r="D796" s="158" t="s">
        <v>164</v>
      </c>
      <c r="E796" s="165" t="s">
        <v>3</v>
      </c>
      <c r="F796" s="159" t="s">
        <v>365</v>
      </c>
      <c r="H796" s="160">
        <v>409.968</v>
      </c>
      <c r="I796" s="161"/>
      <c r="L796" s="157"/>
      <c r="M796" s="162"/>
      <c r="N796" s="163"/>
      <c r="O796" s="163"/>
      <c r="P796" s="163"/>
      <c r="Q796" s="163"/>
      <c r="R796" s="163"/>
      <c r="S796" s="163"/>
      <c r="T796" s="164"/>
      <c r="AT796" s="165" t="s">
        <v>164</v>
      </c>
      <c r="AU796" s="165" t="s">
        <v>79</v>
      </c>
      <c r="AV796" s="13" t="s">
        <v>79</v>
      </c>
      <c r="AW796" s="13" t="s">
        <v>33</v>
      </c>
      <c r="AX796" s="13" t="s">
        <v>71</v>
      </c>
      <c r="AY796" s="165" t="s">
        <v>135</v>
      </c>
    </row>
    <row r="797" spans="2:51" s="14" customFormat="1" ht="11.25">
      <c r="B797" s="176"/>
      <c r="D797" s="158" t="s">
        <v>164</v>
      </c>
      <c r="E797" s="177" t="s">
        <v>3</v>
      </c>
      <c r="F797" s="178" t="s">
        <v>285</v>
      </c>
      <c r="H797" s="177" t="s">
        <v>3</v>
      </c>
      <c r="I797" s="179"/>
      <c r="L797" s="176"/>
      <c r="M797" s="180"/>
      <c r="N797" s="181"/>
      <c r="O797" s="181"/>
      <c r="P797" s="181"/>
      <c r="Q797" s="181"/>
      <c r="R797" s="181"/>
      <c r="S797" s="181"/>
      <c r="T797" s="182"/>
      <c r="AT797" s="177" t="s">
        <v>164</v>
      </c>
      <c r="AU797" s="177" t="s">
        <v>79</v>
      </c>
      <c r="AV797" s="14" t="s">
        <v>15</v>
      </c>
      <c r="AW797" s="14" t="s">
        <v>33</v>
      </c>
      <c r="AX797" s="14" t="s">
        <v>71</v>
      </c>
      <c r="AY797" s="177" t="s">
        <v>135</v>
      </c>
    </row>
    <row r="798" spans="2:51" s="13" customFormat="1" ht="11.25">
      <c r="B798" s="157"/>
      <c r="D798" s="158" t="s">
        <v>164</v>
      </c>
      <c r="E798" s="165" t="s">
        <v>3</v>
      </c>
      <c r="F798" s="159" t="s">
        <v>366</v>
      </c>
      <c r="H798" s="160">
        <v>445.446</v>
      </c>
      <c r="I798" s="161"/>
      <c r="L798" s="157"/>
      <c r="M798" s="162"/>
      <c r="N798" s="163"/>
      <c r="O798" s="163"/>
      <c r="P798" s="163"/>
      <c r="Q798" s="163"/>
      <c r="R798" s="163"/>
      <c r="S798" s="163"/>
      <c r="T798" s="164"/>
      <c r="AT798" s="165" t="s">
        <v>164</v>
      </c>
      <c r="AU798" s="165" t="s">
        <v>79</v>
      </c>
      <c r="AV798" s="13" t="s">
        <v>79</v>
      </c>
      <c r="AW798" s="13" t="s">
        <v>33</v>
      </c>
      <c r="AX798" s="13" t="s">
        <v>71</v>
      </c>
      <c r="AY798" s="165" t="s">
        <v>135</v>
      </c>
    </row>
    <row r="799" spans="2:51" s="14" customFormat="1" ht="11.25">
      <c r="B799" s="176"/>
      <c r="D799" s="158" t="s">
        <v>164</v>
      </c>
      <c r="E799" s="177" t="s">
        <v>3</v>
      </c>
      <c r="F799" s="178" t="s">
        <v>287</v>
      </c>
      <c r="H799" s="177" t="s">
        <v>3</v>
      </c>
      <c r="I799" s="179"/>
      <c r="L799" s="176"/>
      <c r="M799" s="180"/>
      <c r="N799" s="181"/>
      <c r="O799" s="181"/>
      <c r="P799" s="181"/>
      <c r="Q799" s="181"/>
      <c r="R799" s="181"/>
      <c r="S799" s="181"/>
      <c r="T799" s="182"/>
      <c r="AT799" s="177" t="s">
        <v>164</v>
      </c>
      <c r="AU799" s="177" t="s">
        <v>79</v>
      </c>
      <c r="AV799" s="14" t="s">
        <v>15</v>
      </c>
      <c r="AW799" s="14" t="s">
        <v>33</v>
      </c>
      <c r="AX799" s="14" t="s">
        <v>71</v>
      </c>
      <c r="AY799" s="177" t="s">
        <v>135</v>
      </c>
    </row>
    <row r="800" spans="2:51" s="13" customFormat="1" ht="11.25">
      <c r="B800" s="157"/>
      <c r="D800" s="158" t="s">
        <v>164</v>
      </c>
      <c r="E800" s="165" t="s">
        <v>3</v>
      </c>
      <c r="F800" s="159" t="s">
        <v>367</v>
      </c>
      <c r="H800" s="160">
        <v>218.7</v>
      </c>
      <c r="I800" s="161"/>
      <c r="L800" s="157"/>
      <c r="M800" s="162"/>
      <c r="N800" s="163"/>
      <c r="O800" s="163"/>
      <c r="P800" s="163"/>
      <c r="Q800" s="163"/>
      <c r="R800" s="163"/>
      <c r="S800" s="163"/>
      <c r="T800" s="164"/>
      <c r="AT800" s="165" t="s">
        <v>164</v>
      </c>
      <c r="AU800" s="165" t="s">
        <v>79</v>
      </c>
      <c r="AV800" s="13" t="s">
        <v>79</v>
      </c>
      <c r="AW800" s="13" t="s">
        <v>33</v>
      </c>
      <c r="AX800" s="13" t="s">
        <v>71</v>
      </c>
      <c r="AY800" s="165" t="s">
        <v>135</v>
      </c>
    </row>
    <row r="801" spans="2:51" s="14" customFormat="1" ht="11.25">
      <c r="B801" s="176"/>
      <c r="D801" s="158" t="s">
        <v>164</v>
      </c>
      <c r="E801" s="177" t="s">
        <v>3</v>
      </c>
      <c r="F801" s="178" t="s">
        <v>289</v>
      </c>
      <c r="H801" s="177" t="s">
        <v>3</v>
      </c>
      <c r="I801" s="179"/>
      <c r="L801" s="176"/>
      <c r="M801" s="180"/>
      <c r="N801" s="181"/>
      <c r="O801" s="181"/>
      <c r="P801" s="181"/>
      <c r="Q801" s="181"/>
      <c r="R801" s="181"/>
      <c r="S801" s="181"/>
      <c r="T801" s="182"/>
      <c r="AT801" s="177" t="s">
        <v>164</v>
      </c>
      <c r="AU801" s="177" t="s">
        <v>79</v>
      </c>
      <c r="AV801" s="14" t="s">
        <v>15</v>
      </c>
      <c r="AW801" s="14" t="s">
        <v>33</v>
      </c>
      <c r="AX801" s="14" t="s">
        <v>71</v>
      </c>
      <c r="AY801" s="177" t="s">
        <v>135</v>
      </c>
    </row>
    <row r="802" spans="2:51" s="13" customFormat="1" ht="11.25">
      <c r="B802" s="157"/>
      <c r="D802" s="158" t="s">
        <v>164</v>
      </c>
      <c r="E802" s="165" t="s">
        <v>3</v>
      </c>
      <c r="F802" s="159" t="s">
        <v>368</v>
      </c>
      <c r="H802" s="160">
        <v>167.832</v>
      </c>
      <c r="I802" s="161"/>
      <c r="L802" s="157"/>
      <c r="M802" s="162"/>
      <c r="N802" s="163"/>
      <c r="O802" s="163"/>
      <c r="P802" s="163"/>
      <c r="Q802" s="163"/>
      <c r="R802" s="163"/>
      <c r="S802" s="163"/>
      <c r="T802" s="164"/>
      <c r="AT802" s="165" t="s">
        <v>164</v>
      </c>
      <c r="AU802" s="165" t="s">
        <v>79</v>
      </c>
      <c r="AV802" s="13" t="s">
        <v>79</v>
      </c>
      <c r="AW802" s="13" t="s">
        <v>33</v>
      </c>
      <c r="AX802" s="13" t="s">
        <v>71</v>
      </c>
      <c r="AY802" s="165" t="s">
        <v>135</v>
      </c>
    </row>
    <row r="803" spans="2:51" s="14" customFormat="1" ht="11.25">
      <c r="B803" s="176"/>
      <c r="D803" s="158" t="s">
        <v>164</v>
      </c>
      <c r="E803" s="177" t="s">
        <v>3</v>
      </c>
      <c r="F803" s="178" t="s">
        <v>291</v>
      </c>
      <c r="H803" s="177" t="s">
        <v>3</v>
      </c>
      <c r="I803" s="179"/>
      <c r="L803" s="176"/>
      <c r="M803" s="180"/>
      <c r="N803" s="181"/>
      <c r="O803" s="181"/>
      <c r="P803" s="181"/>
      <c r="Q803" s="181"/>
      <c r="R803" s="181"/>
      <c r="S803" s="181"/>
      <c r="T803" s="182"/>
      <c r="AT803" s="177" t="s">
        <v>164</v>
      </c>
      <c r="AU803" s="177" t="s">
        <v>79</v>
      </c>
      <c r="AV803" s="14" t="s">
        <v>15</v>
      </c>
      <c r="AW803" s="14" t="s">
        <v>33</v>
      </c>
      <c r="AX803" s="14" t="s">
        <v>71</v>
      </c>
      <c r="AY803" s="177" t="s">
        <v>135</v>
      </c>
    </row>
    <row r="804" spans="2:51" s="13" customFormat="1" ht="11.25">
      <c r="B804" s="157"/>
      <c r="D804" s="158" t="s">
        <v>164</v>
      </c>
      <c r="E804" s="165" t="s">
        <v>3</v>
      </c>
      <c r="F804" s="159" t="s">
        <v>369</v>
      </c>
      <c r="H804" s="160">
        <v>1086.75</v>
      </c>
      <c r="I804" s="161"/>
      <c r="L804" s="157"/>
      <c r="M804" s="162"/>
      <c r="N804" s="163"/>
      <c r="O804" s="163"/>
      <c r="P804" s="163"/>
      <c r="Q804" s="163"/>
      <c r="R804" s="163"/>
      <c r="S804" s="163"/>
      <c r="T804" s="164"/>
      <c r="AT804" s="165" t="s">
        <v>164</v>
      </c>
      <c r="AU804" s="165" t="s">
        <v>79</v>
      </c>
      <c r="AV804" s="13" t="s">
        <v>79</v>
      </c>
      <c r="AW804" s="13" t="s">
        <v>33</v>
      </c>
      <c r="AX804" s="13" t="s">
        <v>71</v>
      </c>
      <c r="AY804" s="165" t="s">
        <v>135</v>
      </c>
    </row>
    <row r="805" spans="2:51" s="14" customFormat="1" ht="11.25">
      <c r="B805" s="176"/>
      <c r="D805" s="158" t="s">
        <v>164</v>
      </c>
      <c r="E805" s="177" t="s">
        <v>3</v>
      </c>
      <c r="F805" s="178" t="s">
        <v>293</v>
      </c>
      <c r="H805" s="177" t="s">
        <v>3</v>
      </c>
      <c r="I805" s="179"/>
      <c r="L805" s="176"/>
      <c r="M805" s="180"/>
      <c r="N805" s="181"/>
      <c r="O805" s="181"/>
      <c r="P805" s="181"/>
      <c r="Q805" s="181"/>
      <c r="R805" s="181"/>
      <c r="S805" s="181"/>
      <c r="T805" s="182"/>
      <c r="AT805" s="177" t="s">
        <v>164</v>
      </c>
      <c r="AU805" s="177" t="s">
        <v>79</v>
      </c>
      <c r="AV805" s="14" t="s">
        <v>15</v>
      </c>
      <c r="AW805" s="14" t="s">
        <v>33</v>
      </c>
      <c r="AX805" s="14" t="s">
        <v>71</v>
      </c>
      <c r="AY805" s="177" t="s">
        <v>135</v>
      </c>
    </row>
    <row r="806" spans="2:51" s="13" customFormat="1" ht="11.25">
      <c r="B806" s="157"/>
      <c r="D806" s="158" t="s">
        <v>164</v>
      </c>
      <c r="E806" s="165" t="s">
        <v>3</v>
      </c>
      <c r="F806" s="159" t="s">
        <v>370</v>
      </c>
      <c r="H806" s="160">
        <v>43.2</v>
      </c>
      <c r="I806" s="161"/>
      <c r="L806" s="157"/>
      <c r="M806" s="162"/>
      <c r="N806" s="163"/>
      <c r="O806" s="163"/>
      <c r="P806" s="163"/>
      <c r="Q806" s="163"/>
      <c r="R806" s="163"/>
      <c r="S806" s="163"/>
      <c r="T806" s="164"/>
      <c r="AT806" s="165" t="s">
        <v>164</v>
      </c>
      <c r="AU806" s="165" t="s">
        <v>79</v>
      </c>
      <c r="AV806" s="13" t="s">
        <v>79</v>
      </c>
      <c r="AW806" s="13" t="s">
        <v>33</v>
      </c>
      <c r="AX806" s="13" t="s">
        <v>71</v>
      </c>
      <c r="AY806" s="165" t="s">
        <v>135</v>
      </c>
    </row>
    <row r="807" spans="2:51" s="14" customFormat="1" ht="11.25">
      <c r="B807" s="176"/>
      <c r="D807" s="158" t="s">
        <v>164</v>
      </c>
      <c r="E807" s="177" t="s">
        <v>3</v>
      </c>
      <c r="F807" s="178" t="s">
        <v>295</v>
      </c>
      <c r="H807" s="177" t="s">
        <v>3</v>
      </c>
      <c r="I807" s="179"/>
      <c r="L807" s="176"/>
      <c r="M807" s="180"/>
      <c r="N807" s="181"/>
      <c r="O807" s="181"/>
      <c r="P807" s="181"/>
      <c r="Q807" s="181"/>
      <c r="R807" s="181"/>
      <c r="S807" s="181"/>
      <c r="T807" s="182"/>
      <c r="AT807" s="177" t="s">
        <v>164</v>
      </c>
      <c r="AU807" s="177" t="s">
        <v>79</v>
      </c>
      <c r="AV807" s="14" t="s">
        <v>15</v>
      </c>
      <c r="AW807" s="14" t="s">
        <v>33</v>
      </c>
      <c r="AX807" s="14" t="s">
        <v>71</v>
      </c>
      <c r="AY807" s="177" t="s">
        <v>135</v>
      </c>
    </row>
    <row r="808" spans="2:51" s="13" customFormat="1" ht="11.25">
      <c r="B808" s="157"/>
      <c r="D808" s="158" t="s">
        <v>164</v>
      </c>
      <c r="E808" s="165" t="s">
        <v>3</v>
      </c>
      <c r="F808" s="159" t="s">
        <v>1162</v>
      </c>
      <c r="H808" s="160">
        <v>25.48</v>
      </c>
      <c r="I808" s="161"/>
      <c r="L808" s="157"/>
      <c r="M808" s="162"/>
      <c r="N808" s="163"/>
      <c r="O808" s="163"/>
      <c r="P808" s="163"/>
      <c r="Q808" s="163"/>
      <c r="R808" s="163"/>
      <c r="S808" s="163"/>
      <c r="T808" s="164"/>
      <c r="AT808" s="165" t="s">
        <v>164</v>
      </c>
      <c r="AU808" s="165" t="s">
        <v>79</v>
      </c>
      <c r="AV808" s="13" t="s">
        <v>79</v>
      </c>
      <c r="AW808" s="13" t="s">
        <v>33</v>
      </c>
      <c r="AX808" s="13" t="s">
        <v>71</v>
      </c>
      <c r="AY808" s="165" t="s">
        <v>135</v>
      </c>
    </row>
    <row r="809" spans="2:51" s="14" customFormat="1" ht="11.25">
      <c r="B809" s="176"/>
      <c r="D809" s="158" t="s">
        <v>164</v>
      </c>
      <c r="E809" s="177" t="s">
        <v>3</v>
      </c>
      <c r="F809" s="178" t="s">
        <v>297</v>
      </c>
      <c r="H809" s="177" t="s">
        <v>3</v>
      </c>
      <c r="I809" s="179"/>
      <c r="L809" s="176"/>
      <c r="M809" s="180"/>
      <c r="N809" s="181"/>
      <c r="O809" s="181"/>
      <c r="P809" s="181"/>
      <c r="Q809" s="181"/>
      <c r="R809" s="181"/>
      <c r="S809" s="181"/>
      <c r="T809" s="182"/>
      <c r="AT809" s="177" t="s">
        <v>164</v>
      </c>
      <c r="AU809" s="177" t="s">
        <v>79</v>
      </c>
      <c r="AV809" s="14" t="s">
        <v>15</v>
      </c>
      <c r="AW809" s="14" t="s">
        <v>33</v>
      </c>
      <c r="AX809" s="14" t="s">
        <v>71</v>
      </c>
      <c r="AY809" s="177" t="s">
        <v>135</v>
      </c>
    </row>
    <row r="810" spans="2:51" s="13" customFormat="1" ht="11.25">
      <c r="B810" s="157"/>
      <c r="D810" s="158" t="s">
        <v>164</v>
      </c>
      <c r="E810" s="165" t="s">
        <v>3</v>
      </c>
      <c r="F810" s="159" t="s">
        <v>372</v>
      </c>
      <c r="H810" s="160">
        <v>54.18</v>
      </c>
      <c r="I810" s="161"/>
      <c r="L810" s="157"/>
      <c r="M810" s="162"/>
      <c r="N810" s="163"/>
      <c r="O810" s="163"/>
      <c r="P810" s="163"/>
      <c r="Q810" s="163"/>
      <c r="R810" s="163"/>
      <c r="S810" s="163"/>
      <c r="T810" s="164"/>
      <c r="AT810" s="165" t="s">
        <v>164</v>
      </c>
      <c r="AU810" s="165" t="s">
        <v>79</v>
      </c>
      <c r="AV810" s="13" t="s">
        <v>79</v>
      </c>
      <c r="AW810" s="13" t="s">
        <v>33</v>
      </c>
      <c r="AX810" s="13" t="s">
        <v>71</v>
      </c>
      <c r="AY810" s="165" t="s">
        <v>135</v>
      </c>
    </row>
    <row r="811" spans="2:51" s="14" customFormat="1" ht="11.25">
      <c r="B811" s="176"/>
      <c r="D811" s="158" t="s">
        <v>164</v>
      </c>
      <c r="E811" s="177" t="s">
        <v>3</v>
      </c>
      <c r="F811" s="178" t="s">
        <v>299</v>
      </c>
      <c r="H811" s="177" t="s">
        <v>3</v>
      </c>
      <c r="I811" s="179"/>
      <c r="L811" s="176"/>
      <c r="M811" s="180"/>
      <c r="N811" s="181"/>
      <c r="O811" s="181"/>
      <c r="P811" s="181"/>
      <c r="Q811" s="181"/>
      <c r="R811" s="181"/>
      <c r="S811" s="181"/>
      <c r="T811" s="182"/>
      <c r="AT811" s="177" t="s">
        <v>164</v>
      </c>
      <c r="AU811" s="177" t="s">
        <v>79</v>
      </c>
      <c r="AV811" s="14" t="s">
        <v>15</v>
      </c>
      <c r="AW811" s="14" t="s">
        <v>33</v>
      </c>
      <c r="AX811" s="14" t="s">
        <v>71</v>
      </c>
      <c r="AY811" s="177" t="s">
        <v>135</v>
      </c>
    </row>
    <row r="812" spans="2:51" s="13" customFormat="1" ht="11.25">
      <c r="B812" s="157"/>
      <c r="D812" s="158" t="s">
        <v>164</v>
      </c>
      <c r="E812" s="165" t="s">
        <v>3</v>
      </c>
      <c r="F812" s="159" t="s">
        <v>373</v>
      </c>
      <c r="H812" s="160">
        <v>20.25</v>
      </c>
      <c r="I812" s="161"/>
      <c r="L812" s="157"/>
      <c r="M812" s="162"/>
      <c r="N812" s="163"/>
      <c r="O812" s="163"/>
      <c r="P812" s="163"/>
      <c r="Q812" s="163"/>
      <c r="R812" s="163"/>
      <c r="S812" s="163"/>
      <c r="T812" s="164"/>
      <c r="AT812" s="165" t="s">
        <v>164</v>
      </c>
      <c r="AU812" s="165" t="s">
        <v>79</v>
      </c>
      <c r="AV812" s="13" t="s">
        <v>79</v>
      </c>
      <c r="AW812" s="13" t="s">
        <v>33</v>
      </c>
      <c r="AX812" s="13" t="s">
        <v>71</v>
      </c>
      <c r="AY812" s="165" t="s">
        <v>135</v>
      </c>
    </row>
    <row r="813" spans="2:51" s="14" customFormat="1" ht="11.25">
      <c r="B813" s="176"/>
      <c r="D813" s="158" t="s">
        <v>164</v>
      </c>
      <c r="E813" s="177" t="s">
        <v>3</v>
      </c>
      <c r="F813" s="178" t="s">
        <v>301</v>
      </c>
      <c r="H813" s="177" t="s">
        <v>3</v>
      </c>
      <c r="I813" s="179"/>
      <c r="L813" s="176"/>
      <c r="M813" s="180"/>
      <c r="N813" s="181"/>
      <c r="O813" s="181"/>
      <c r="P813" s="181"/>
      <c r="Q813" s="181"/>
      <c r="R813" s="181"/>
      <c r="S813" s="181"/>
      <c r="T813" s="182"/>
      <c r="AT813" s="177" t="s">
        <v>164</v>
      </c>
      <c r="AU813" s="177" t="s">
        <v>79</v>
      </c>
      <c r="AV813" s="14" t="s">
        <v>15</v>
      </c>
      <c r="AW813" s="14" t="s">
        <v>33</v>
      </c>
      <c r="AX813" s="14" t="s">
        <v>71</v>
      </c>
      <c r="AY813" s="177" t="s">
        <v>135</v>
      </c>
    </row>
    <row r="814" spans="2:51" s="13" customFormat="1" ht="11.25">
      <c r="B814" s="157"/>
      <c r="D814" s="158" t="s">
        <v>164</v>
      </c>
      <c r="E814" s="165" t="s">
        <v>3</v>
      </c>
      <c r="F814" s="159" t="s">
        <v>374</v>
      </c>
      <c r="H814" s="160">
        <v>3</v>
      </c>
      <c r="I814" s="161"/>
      <c r="L814" s="157"/>
      <c r="M814" s="162"/>
      <c r="N814" s="163"/>
      <c r="O814" s="163"/>
      <c r="P814" s="163"/>
      <c r="Q814" s="163"/>
      <c r="R814" s="163"/>
      <c r="S814" s="163"/>
      <c r="T814" s="164"/>
      <c r="AT814" s="165" t="s">
        <v>164</v>
      </c>
      <c r="AU814" s="165" t="s">
        <v>79</v>
      </c>
      <c r="AV814" s="13" t="s">
        <v>79</v>
      </c>
      <c r="AW814" s="13" t="s">
        <v>33</v>
      </c>
      <c r="AX814" s="13" t="s">
        <v>71</v>
      </c>
      <c r="AY814" s="165" t="s">
        <v>135</v>
      </c>
    </row>
    <row r="815" spans="2:51" s="14" customFormat="1" ht="11.25">
      <c r="B815" s="176"/>
      <c r="D815" s="158" t="s">
        <v>164</v>
      </c>
      <c r="E815" s="177" t="s">
        <v>3</v>
      </c>
      <c r="F815" s="178" t="s">
        <v>303</v>
      </c>
      <c r="H815" s="177" t="s">
        <v>3</v>
      </c>
      <c r="I815" s="179"/>
      <c r="L815" s="176"/>
      <c r="M815" s="180"/>
      <c r="N815" s="181"/>
      <c r="O815" s="181"/>
      <c r="P815" s="181"/>
      <c r="Q815" s="181"/>
      <c r="R815" s="181"/>
      <c r="S815" s="181"/>
      <c r="T815" s="182"/>
      <c r="AT815" s="177" t="s">
        <v>164</v>
      </c>
      <c r="AU815" s="177" t="s">
        <v>79</v>
      </c>
      <c r="AV815" s="14" t="s">
        <v>15</v>
      </c>
      <c r="AW815" s="14" t="s">
        <v>33</v>
      </c>
      <c r="AX815" s="14" t="s">
        <v>71</v>
      </c>
      <c r="AY815" s="177" t="s">
        <v>135</v>
      </c>
    </row>
    <row r="816" spans="2:51" s="13" customFormat="1" ht="11.25">
      <c r="B816" s="157"/>
      <c r="D816" s="158" t="s">
        <v>164</v>
      </c>
      <c r="E816" s="165" t="s">
        <v>3</v>
      </c>
      <c r="F816" s="159" t="s">
        <v>375</v>
      </c>
      <c r="H816" s="160">
        <v>86.445</v>
      </c>
      <c r="I816" s="161"/>
      <c r="L816" s="157"/>
      <c r="M816" s="162"/>
      <c r="N816" s="163"/>
      <c r="O816" s="163"/>
      <c r="P816" s="163"/>
      <c r="Q816" s="163"/>
      <c r="R816" s="163"/>
      <c r="S816" s="163"/>
      <c r="T816" s="164"/>
      <c r="AT816" s="165" t="s">
        <v>164</v>
      </c>
      <c r="AU816" s="165" t="s">
        <v>79</v>
      </c>
      <c r="AV816" s="13" t="s">
        <v>79</v>
      </c>
      <c r="AW816" s="13" t="s">
        <v>33</v>
      </c>
      <c r="AX816" s="13" t="s">
        <v>71</v>
      </c>
      <c r="AY816" s="165" t="s">
        <v>135</v>
      </c>
    </row>
    <row r="817" spans="2:51" s="14" customFormat="1" ht="11.25">
      <c r="B817" s="176"/>
      <c r="D817" s="158" t="s">
        <v>164</v>
      </c>
      <c r="E817" s="177" t="s">
        <v>3</v>
      </c>
      <c r="F817" s="178" t="s">
        <v>305</v>
      </c>
      <c r="H817" s="177" t="s">
        <v>3</v>
      </c>
      <c r="I817" s="179"/>
      <c r="L817" s="176"/>
      <c r="M817" s="180"/>
      <c r="N817" s="181"/>
      <c r="O817" s="181"/>
      <c r="P817" s="181"/>
      <c r="Q817" s="181"/>
      <c r="R817" s="181"/>
      <c r="S817" s="181"/>
      <c r="T817" s="182"/>
      <c r="AT817" s="177" t="s">
        <v>164</v>
      </c>
      <c r="AU817" s="177" t="s">
        <v>79</v>
      </c>
      <c r="AV817" s="14" t="s">
        <v>15</v>
      </c>
      <c r="AW817" s="14" t="s">
        <v>33</v>
      </c>
      <c r="AX817" s="14" t="s">
        <v>71</v>
      </c>
      <c r="AY817" s="177" t="s">
        <v>135</v>
      </c>
    </row>
    <row r="818" spans="2:51" s="13" customFormat="1" ht="11.25">
      <c r="B818" s="157"/>
      <c r="D818" s="158" t="s">
        <v>164</v>
      </c>
      <c r="E818" s="165" t="s">
        <v>3</v>
      </c>
      <c r="F818" s="159" t="s">
        <v>376</v>
      </c>
      <c r="H818" s="160">
        <v>0.678</v>
      </c>
      <c r="I818" s="161"/>
      <c r="L818" s="157"/>
      <c r="M818" s="162"/>
      <c r="N818" s="163"/>
      <c r="O818" s="163"/>
      <c r="P818" s="163"/>
      <c r="Q818" s="163"/>
      <c r="R818" s="163"/>
      <c r="S818" s="163"/>
      <c r="T818" s="164"/>
      <c r="AT818" s="165" t="s">
        <v>164</v>
      </c>
      <c r="AU818" s="165" t="s">
        <v>79</v>
      </c>
      <c r="AV818" s="13" t="s">
        <v>79</v>
      </c>
      <c r="AW818" s="13" t="s">
        <v>33</v>
      </c>
      <c r="AX818" s="13" t="s">
        <v>71</v>
      </c>
      <c r="AY818" s="165" t="s">
        <v>135</v>
      </c>
    </row>
    <row r="819" spans="2:51" s="15" customFormat="1" ht="11.25">
      <c r="B819" s="183"/>
      <c r="D819" s="158" t="s">
        <v>164</v>
      </c>
      <c r="E819" s="184" t="s">
        <v>3</v>
      </c>
      <c r="F819" s="185" t="s">
        <v>215</v>
      </c>
      <c r="H819" s="186">
        <v>2561.929</v>
      </c>
      <c r="I819" s="187"/>
      <c r="L819" s="183"/>
      <c r="M819" s="188"/>
      <c r="N819" s="189"/>
      <c r="O819" s="189"/>
      <c r="P819" s="189"/>
      <c r="Q819" s="189"/>
      <c r="R819" s="189"/>
      <c r="S819" s="189"/>
      <c r="T819" s="190"/>
      <c r="AT819" s="184" t="s">
        <v>164</v>
      </c>
      <c r="AU819" s="184" t="s">
        <v>79</v>
      </c>
      <c r="AV819" s="15" t="s">
        <v>82</v>
      </c>
      <c r="AW819" s="15" t="s">
        <v>33</v>
      </c>
      <c r="AX819" s="15" t="s">
        <v>15</v>
      </c>
      <c r="AY819" s="184" t="s">
        <v>135</v>
      </c>
    </row>
    <row r="820" spans="1:65" s="2" customFormat="1" ht="44.25" customHeight="1">
      <c r="A820" s="33"/>
      <c r="B820" s="138"/>
      <c r="C820" s="139" t="s">
        <v>1163</v>
      </c>
      <c r="D820" s="139" t="s">
        <v>137</v>
      </c>
      <c r="E820" s="140" t="s">
        <v>1164</v>
      </c>
      <c r="F820" s="141" t="s">
        <v>1165</v>
      </c>
      <c r="G820" s="142" t="s">
        <v>852</v>
      </c>
      <c r="H820" s="191"/>
      <c r="I820" s="144"/>
      <c r="J820" s="145">
        <f>ROUND(I820*H820,2)</f>
        <v>0</v>
      </c>
      <c r="K820" s="141" t="s">
        <v>141</v>
      </c>
      <c r="L820" s="34"/>
      <c r="M820" s="146" t="s">
        <v>3</v>
      </c>
      <c r="N820" s="147" t="s">
        <v>42</v>
      </c>
      <c r="O820" s="54"/>
      <c r="P820" s="148">
        <f>O820*H820</f>
        <v>0</v>
      </c>
      <c r="Q820" s="148">
        <v>0</v>
      </c>
      <c r="R820" s="148">
        <f>Q820*H820</f>
        <v>0</v>
      </c>
      <c r="S820" s="148">
        <v>0</v>
      </c>
      <c r="T820" s="149">
        <f>S820*H820</f>
        <v>0</v>
      </c>
      <c r="U820" s="33"/>
      <c r="V820" s="33"/>
      <c r="W820" s="33"/>
      <c r="X820" s="33"/>
      <c r="Y820" s="33"/>
      <c r="Z820" s="33"/>
      <c r="AA820" s="33"/>
      <c r="AB820" s="33"/>
      <c r="AC820" s="33"/>
      <c r="AD820" s="33"/>
      <c r="AE820" s="33"/>
      <c r="AR820" s="150" t="s">
        <v>226</v>
      </c>
      <c r="AT820" s="150" t="s">
        <v>137</v>
      </c>
      <c r="AU820" s="150" t="s">
        <v>79</v>
      </c>
      <c r="AY820" s="18" t="s">
        <v>135</v>
      </c>
      <c r="BE820" s="151">
        <f>IF(N820="základní",J820,0)</f>
        <v>0</v>
      </c>
      <c r="BF820" s="151">
        <f>IF(N820="snížená",J820,0)</f>
        <v>0</v>
      </c>
      <c r="BG820" s="151">
        <f>IF(N820="zákl. přenesená",J820,0)</f>
        <v>0</v>
      </c>
      <c r="BH820" s="151">
        <f>IF(N820="sníž. přenesená",J820,0)</f>
        <v>0</v>
      </c>
      <c r="BI820" s="151">
        <f>IF(N820="nulová",J820,0)</f>
        <v>0</v>
      </c>
      <c r="BJ820" s="18" t="s">
        <v>15</v>
      </c>
      <c r="BK820" s="151">
        <f>ROUND(I820*H820,2)</f>
        <v>0</v>
      </c>
      <c r="BL820" s="18" t="s">
        <v>226</v>
      </c>
      <c r="BM820" s="150" t="s">
        <v>1166</v>
      </c>
    </row>
    <row r="821" spans="1:47" s="2" customFormat="1" ht="11.25">
      <c r="A821" s="33"/>
      <c r="B821" s="34"/>
      <c r="C821" s="33"/>
      <c r="D821" s="152" t="s">
        <v>143</v>
      </c>
      <c r="E821" s="33"/>
      <c r="F821" s="153" t="s">
        <v>1167</v>
      </c>
      <c r="G821" s="33"/>
      <c r="H821" s="33"/>
      <c r="I821" s="154"/>
      <c r="J821" s="33"/>
      <c r="K821" s="33"/>
      <c r="L821" s="34"/>
      <c r="M821" s="155"/>
      <c r="N821" s="156"/>
      <c r="O821" s="54"/>
      <c r="P821" s="54"/>
      <c r="Q821" s="54"/>
      <c r="R821" s="54"/>
      <c r="S821" s="54"/>
      <c r="T821" s="55"/>
      <c r="U821" s="33"/>
      <c r="V821" s="33"/>
      <c r="W821" s="33"/>
      <c r="X821" s="33"/>
      <c r="Y821" s="33"/>
      <c r="Z821" s="33"/>
      <c r="AA821" s="33"/>
      <c r="AB821" s="33"/>
      <c r="AC821" s="33"/>
      <c r="AD821" s="33"/>
      <c r="AE821" s="33"/>
      <c r="AT821" s="18" t="s">
        <v>143</v>
      </c>
      <c r="AU821" s="18" t="s">
        <v>79</v>
      </c>
    </row>
    <row r="822" spans="2:63" s="12" customFormat="1" ht="22.9" customHeight="1">
      <c r="B822" s="125"/>
      <c r="D822" s="126" t="s">
        <v>70</v>
      </c>
      <c r="E822" s="136" t="s">
        <v>1168</v>
      </c>
      <c r="F822" s="136" t="s">
        <v>1169</v>
      </c>
      <c r="I822" s="128"/>
      <c r="J822" s="137">
        <f>BK822</f>
        <v>0</v>
      </c>
      <c r="L822" s="125"/>
      <c r="M822" s="130"/>
      <c r="N822" s="131"/>
      <c r="O822" s="131"/>
      <c r="P822" s="132">
        <f>SUM(P823:P870)</f>
        <v>0</v>
      </c>
      <c r="Q822" s="131"/>
      <c r="R822" s="132">
        <f>SUM(R823:R870)</f>
        <v>21.750376</v>
      </c>
      <c r="S822" s="131"/>
      <c r="T822" s="133">
        <f>SUM(T823:T870)</f>
        <v>89.5181</v>
      </c>
      <c r="AR822" s="126" t="s">
        <v>79</v>
      </c>
      <c r="AT822" s="134" t="s">
        <v>70</v>
      </c>
      <c r="AU822" s="134" t="s">
        <v>15</v>
      </c>
      <c r="AY822" s="126" t="s">
        <v>135</v>
      </c>
      <c r="BK822" s="135">
        <f>SUM(BK823:BK870)</f>
        <v>0</v>
      </c>
    </row>
    <row r="823" spans="1:65" s="2" customFormat="1" ht="24.2" customHeight="1">
      <c r="A823" s="33"/>
      <c r="B823" s="138"/>
      <c r="C823" s="139" t="s">
        <v>1170</v>
      </c>
      <c r="D823" s="139" t="s">
        <v>137</v>
      </c>
      <c r="E823" s="140" t="s">
        <v>1171</v>
      </c>
      <c r="F823" s="141" t="s">
        <v>1172</v>
      </c>
      <c r="G823" s="142" t="s">
        <v>140</v>
      </c>
      <c r="H823" s="143">
        <v>890</v>
      </c>
      <c r="I823" s="144"/>
      <c r="J823" s="145">
        <f>ROUND(I823*H823,2)</f>
        <v>0</v>
      </c>
      <c r="K823" s="141" t="s">
        <v>141</v>
      </c>
      <c r="L823" s="34"/>
      <c r="M823" s="146" t="s">
        <v>3</v>
      </c>
      <c r="N823" s="147" t="s">
        <v>42</v>
      </c>
      <c r="O823" s="54"/>
      <c r="P823" s="148">
        <f>O823*H823</f>
        <v>0</v>
      </c>
      <c r="Q823" s="148">
        <v>0</v>
      </c>
      <c r="R823" s="148">
        <f>Q823*H823</f>
        <v>0</v>
      </c>
      <c r="S823" s="148">
        <v>0.08317</v>
      </c>
      <c r="T823" s="149">
        <f>S823*H823</f>
        <v>74.0213</v>
      </c>
      <c r="U823" s="33"/>
      <c r="V823" s="33"/>
      <c r="W823" s="33"/>
      <c r="X823" s="33"/>
      <c r="Y823" s="33"/>
      <c r="Z823" s="33"/>
      <c r="AA823" s="33"/>
      <c r="AB823" s="33"/>
      <c r="AC823" s="33"/>
      <c r="AD823" s="33"/>
      <c r="AE823" s="33"/>
      <c r="AR823" s="150" t="s">
        <v>226</v>
      </c>
      <c r="AT823" s="150" t="s">
        <v>137</v>
      </c>
      <c r="AU823" s="150" t="s">
        <v>79</v>
      </c>
      <c r="AY823" s="18" t="s">
        <v>135</v>
      </c>
      <c r="BE823" s="151">
        <f>IF(N823="základní",J823,0)</f>
        <v>0</v>
      </c>
      <c r="BF823" s="151">
        <f>IF(N823="snížená",J823,0)</f>
        <v>0</v>
      </c>
      <c r="BG823" s="151">
        <f>IF(N823="zákl. přenesená",J823,0)</f>
        <v>0</v>
      </c>
      <c r="BH823" s="151">
        <f>IF(N823="sníž. přenesená",J823,0)</f>
        <v>0</v>
      </c>
      <c r="BI823" s="151">
        <f>IF(N823="nulová",J823,0)</f>
        <v>0</v>
      </c>
      <c r="BJ823" s="18" t="s">
        <v>15</v>
      </c>
      <c r="BK823" s="151">
        <f>ROUND(I823*H823,2)</f>
        <v>0</v>
      </c>
      <c r="BL823" s="18" t="s">
        <v>226</v>
      </c>
      <c r="BM823" s="150" t="s">
        <v>1173</v>
      </c>
    </row>
    <row r="824" spans="1:47" s="2" customFormat="1" ht="11.25">
      <c r="A824" s="33"/>
      <c r="B824" s="34"/>
      <c r="C824" s="33"/>
      <c r="D824" s="152" t="s">
        <v>143</v>
      </c>
      <c r="E824" s="33"/>
      <c r="F824" s="153" t="s">
        <v>1174</v>
      </c>
      <c r="G824" s="33"/>
      <c r="H824" s="33"/>
      <c r="I824" s="154"/>
      <c r="J824" s="33"/>
      <c r="K824" s="33"/>
      <c r="L824" s="34"/>
      <c r="M824" s="155"/>
      <c r="N824" s="156"/>
      <c r="O824" s="54"/>
      <c r="P824" s="54"/>
      <c r="Q824" s="54"/>
      <c r="R824" s="54"/>
      <c r="S824" s="54"/>
      <c r="T824" s="55"/>
      <c r="U824" s="33"/>
      <c r="V824" s="33"/>
      <c r="W824" s="33"/>
      <c r="X824" s="33"/>
      <c r="Y824" s="33"/>
      <c r="Z824" s="33"/>
      <c r="AA824" s="33"/>
      <c r="AB824" s="33"/>
      <c r="AC824" s="33"/>
      <c r="AD824" s="33"/>
      <c r="AE824" s="33"/>
      <c r="AT824" s="18" t="s">
        <v>143</v>
      </c>
      <c r="AU824" s="18" t="s">
        <v>79</v>
      </c>
    </row>
    <row r="825" spans="1:65" s="2" customFormat="1" ht="24.2" customHeight="1">
      <c r="A825" s="33"/>
      <c r="B825" s="138"/>
      <c r="C825" s="139" t="s">
        <v>1175</v>
      </c>
      <c r="D825" s="139" t="s">
        <v>137</v>
      </c>
      <c r="E825" s="140" t="s">
        <v>1176</v>
      </c>
      <c r="F825" s="141" t="s">
        <v>1177</v>
      </c>
      <c r="G825" s="142" t="s">
        <v>239</v>
      </c>
      <c r="H825" s="143">
        <v>1320</v>
      </c>
      <c r="I825" s="144"/>
      <c r="J825" s="145">
        <f>ROUND(I825*H825,2)</f>
        <v>0</v>
      </c>
      <c r="K825" s="141" t="s">
        <v>141</v>
      </c>
      <c r="L825" s="34"/>
      <c r="M825" s="146" t="s">
        <v>3</v>
      </c>
      <c r="N825" s="147" t="s">
        <v>42</v>
      </c>
      <c r="O825" s="54"/>
      <c r="P825" s="148">
        <f>O825*H825</f>
        <v>0</v>
      </c>
      <c r="Q825" s="148">
        <v>0</v>
      </c>
      <c r="R825" s="148">
        <f>Q825*H825</f>
        <v>0</v>
      </c>
      <c r="S825" s="148">
        <v>0.01174</v>
      </c>
      <c r="T825" s="149">
        <f>S825*H825</f>
        <v>15.4968</v>
      </c>
      <c r="U825" s="33"/>
      <c r="V825" s="33"/>
      <c r="W825" s="33"/>
      <c r="X825" s="33"/>
      <c r="Y825" s="33"/>
      <c r="Z825" s="33"/>
      <c r="AA825" s="33"/>
      <c r="AB825" s="33"/>
      <c r="AC825" s="33"/>
      <c r="AD825" s="33"/>
      <c r="AE825" s="33"/>
      <c r="AR825" s="150" t="s">
        <v>226</v>
      </c>
      <c r="AT825" s="150" t="s">
        <v>137</v>
      </c>
      <c r="AU825" s="150" t="s">
        <v>79</v>
      </c>
      <c r="AY825" s="18" t="s">
        <v>135</v>
      </c>
      <c r="BE825" s="151">
        <f>IF(N825="základní",J825,0)</f>
        <v>0</v>
      </c>
      <c r="BF825" s="151">
        <f>IF(N825="snížená",J825,0)</f>
        <v>0</v>
      </c>
      <c r="BG825" s="151">
        <f>IF(N825="zákl. přenesená",J825,0)</f>
        <v>0</v>
      </c>
      <c r="BH825" s="151">
        <f>IF(N825="sníž. přenesená",J825,0)</f>
        <v>0</v>
      </c>
      <c r="BI825" s="151">
        <f>IF(N825="nulová",J825,0)</f>
        <v>0</v>
      </c>
      <c r="BJ825" s="18" t="s">
        <v>15</v>
      </c>
      <c r="BK825" s="151">
        <f>ROUND(I825*H825,2)</f>
        <v>0</v>
      </c>
      <c r="BL825" s="18" t="s">
        <v>226</v>
      </c>
      <c r="BM825" s="150" t="s">
        <v>1178</v>
      </c>
    </row>
    <row r="826" spans="1:47" s="2" customFormat="1" ht="11.25">
      <c r="A826" s="33"/>
      <c r="B826" s="34"/>
      <c r="C826" s="33"/>
      <c r="D826" s="152" t="s">
        <v>143</v>
      </c>
      <c r="E826" s="33"/>
      <c r="F826" s="153" t="s">
        <v>1179</v>
      </c>
      <c r="G826" s="33"/>
      <c r="H826" s="33"/>
      <c r="I826" s="154"/>
      <c r="J826" s="33"/>
      <c r="K826" s="33"/>
      <c r="L826" s="34"/>
      <c r="M826" s="155"/>
      <c r="N826" s="156"/>
      <c r="O826" s="54"/>
      <c r="P826" s="54"/>
      <c r="Q826" s="54"/>
      <c r="R826" s="54"/>
      <c r="S826" s="54"/>
      <c r="T826" s="55"/>
      <c r="U826" s="33"/>
      <c r="V826" s="33"/>
      <c r="W826" s="33"/>
      <c r="X826" s="33"/>
      <c r="Y826" s="33"/>
      <c r="Z826" s="33"/>
      <c r="AA826" s="33"/>
      <c r="AB826" s="33"/>
      <c r="AC826" s="33"/>
      <c r="AD826" s="33"/>
      <c r="AE826" s="33"/>
      <c r="AT826" s="18" t="s">
        <v>143</v>
      </c>
      <c r="AU826" s="18" t="s">
        <v>79</v>
      </c>
    </row>
    <row r="827" spans="1:65" s="2" customFormat="1" ht="24.2" customHeight="1">
      <c r="A827" s="33"/>
      <c r="B827" s="138"/>
      <c r="C827" s="139" t="s">
        <v>1180</v>
      </c>
      <c r="D827" s="139" t="s">
        <v>137</v>
      </c>
      <c r="E827" s="140" t="s">
        <v>1181</v>
      </c>
      <c r="F827" s="141" t="s">
        <v>1182</v>
      </c>
      <c r="G827" s="142" t="s">
        <v>140</v>
      </c>
      <c r="H827" s="143">
        <v>890</v>
      </c>
      <c r="I827" s="144"/>
      <c r="J827" s="145">
        <f>ROUND(I827*H827,2)</f>
        <v>0</v>
      </c>
      <c r="K827" s="141" t="s">
        <v>141</v>
      </c>
      <c r="L827" s="34"/>
      <c r="M827" s="146" t="s">
        <v>3</v>
      </c>
      <c r="N827" s="147" t="s">
        <v>42</v>
      </c>
      <c r="O827" s="54"/>
      <c r="P827" s="148">
        <f>O827*H827</f>
        <v>0</v>
      </c>
      <c r="Q827" s="148">
        <v>0</v>
      </c>
      <c r="R827" s="148">
        <f>Q827*H827</f>
        <v>0</v>
      </c>
      <c r="S827" s="148">
        <v>0</v>
      </c>
      <c r="T827" s="149">
        <f>S827*H827</f>
        <v>0</v>
      </c>
      <c r="U827" s="33"/>
      <c r="V827" s="33"/>
      <c r="W827" s="33"/>
      <c r="X827" s="33"/>
      <c r="Y827" s="33"/>
      <c r="Z827" s="33"/>
      <c r="AA827" s="33"/>
      <c r="AB827" s="33"/>
      <c r="AC827" s="33"/>
      <c r="AD827" s="33"/>
      <c r="AE827" s="33"/>
      <c r="AR827" s="150" t="s">
        <v>226</v>
      </c>
      <c r="AT827" s="150" t="s">
        <v>137</v>
      </c>
      <c r="AU827" s="150" t="s">
        <v>79</v>
      </c>
      <c r="AY827" s="18" t="s">
        <v>135</v>
      </c>
      <c r="BE827" s="151">
        <f>IF(N827="základní",J827,0)</f>
        <v>0</v>
      </c>
      <c r="BF827" s="151">
        <f>IF(N827="snížená",J827,0)</f>
        <v>0</v>
      </c>
      <c r="BG827" s="151">
        <f>IF(N827="zákl. přenesená",J827,0)</f>
        <v>0</v>
      </c>
      <c r="BH827" s="151">
        <f>IF(N827="sníž. přenesená",J827,0)</f>
        <v>0</v>
      </c>
      <c r="BI827" s="151">
        <f>IF(N827="nulová",J827,0)</f>
        <v>0</v>
      </c>
      <c r="BJ827" s="18" t="s">
        <v>15</v>
      </c>
      <c r="BK827" s="151">
        <f>ROUND(I827*H827,2)</f>
        <v>0</v>
      </c>
      <c r="BL827" s="18" t="s">
        <v>226</v>
      </c>
      <c r="BM827" s="150" t="s">
        <v>1183</v>
      </c>
    </row>
    <row r="828" spans="1:47" s="2" customFormat="1" ht="11.25">
      <c r="A828" s="33"/>
      <c r="B828" s="34"/>
      <c r="C828" s="33"/>
      <c r="D828" s="152" t="s">
        <v>143</v>
      </c>
      <c r="E828" s="33"/>
      <c r="F828" s="153" t="s">
        <v>1184</v>
      </c>
      <c r="G828" s="33"/>
      <c r="H828" s="33"/>
      <c r="I828" s="154"/>
      <c r="J828" s="33"/>
      <c r="K828" s="33"/>
      <c r="L828" s="34"/>
      <c r="M828" s="155"/>
      <c r="N828" s="156"/>
      <c r="O828" s="54"/>
      <c r="P828" s="54"/>
      <c r="Q828" s="54"/>
      <c r="R828" s="54"/>
      <c r="S828" s="54"/>
      <c r="T828" s="55"/>
      <c r="U828" s="33"/>
      <c r="V828" s="33"/>
      <c r="W828" s="33"/>
      <c r="X828" s="33"/>
      <c r="Y828" s="33"/>
      <c r="Z828" s="33"/>
      <c r="AA828" s="33"/>
      <c r="AB828" s="33"/>
      <c r="AC828" s="33"/>
      <c r="AD828" s="33"/>
      <c r="AE828" s="33"/>
      <c r="AT828" s="18" t="s">
        <v>143</v>
      </c>
      <c r="AU828" s="18" t="s">
        <v>79</v>
      </c>
    </row>
    <row r="829" spans="1:65" s="2" customFormat="1" ht="24.2" customHeight="1">
      <c r="A829" s="33"/>
      <c r="B829" s="138"/>
      <c r="C829" s="139" t="s">
        <v>1185</v>
      </c>
      <c r="D829" s="139" t="s">
        <v>137</v>
      </c>
      <c r="E829" s="140" t="s">
        <v>1186</v>
      </c>
      <c r="F829" s="141" t="s">
        <v>1187</v>
      </c>
      <c r="G829" s="142" t="s">
        <v>140</v>
      </c>
      <c r="H829" s="143">
        <v>890</v>
      </c>
      <c r="I829" s="144"/>
      <c r="J829" s="145">
        <f>ROUND(I829*H829,2)</f>
        <v>0</v>
      </c>
      <c r="K829" s="141" t="s">
        <v>141</v>
      </c>
      <c r="L829" s="34"/>
      <c r="M829" s="146" t="s">
        <v>3</v>
      </c>
      <c r="N829" s="147" t="s">
        <v>42</v>
      </c>
      <c r="O829" s="54"/>
      <c r="P829" s="148">
        <f>O829*H829</f>
        <v>0</v>
      </c>
      <c r="Q829" s="148">
        <v>0.0003</v>
      </c>
      <c r="R829" s="148">
        <f>Q829*H829</f>
        <v>0.26699999999999996</v>
      </c>
      <c r="S829" s="148">
        <v>0</v>
      </c>
      <c r="T829" s="149">
        <f>S829*H829</f>
        <v>0</v>
      </c>
      <c r="U829" s="33"/>
      <c r="V829" s="33"/>
      <c r="W829" s="33"/>
      <c r="X829" s="33"/>
      <c r="Y829" s="33"/>
      <c r="Z829" s="33"/>
      <c r="AA829" s="33"/>
      <c r="AB829" s="33"/>
      <c r="AC829" s="33"/>
      <c r="AD829" s="33"/>
      <c r="AE829" s="33"/>
      <c r="AR829" s="150" t="s">
        <v>226</v>
      </c>
      <c r="AT829" s="150" t="s">
        <v>137</v>
      </c>
      <c r="AU829" s="150" t="s">
        <v>79</v>
      </c>
      <c r="AY829" s="18" t="s">
        <v>135</v>
      </c>
      <c r="BE829" s="151">
        <f>IF(N829="základní",J829,0)</f>
        <v>0</v>
      </c>
      <c r="BF829" s="151">
        <f>IF(N829="snížená",J829,0)</f>
        <v>0</v>
      </c>
      <c r="BG829" s="151">
        <f>IF(N829="zákl. přenesená",J829,0)</f>
        <v>0</v>
      </c>
      <c r="BH829" s="151">
        <f>IF(N829="sníž. přenesená",J829,0)</f>
        <v>0</v>
      </c>
      <c r="BI829" s="151">
        <f>IF(N829="nulová",J829,0)</f>
        <v>0</v>
      </c>
      <c r="BJ829" s="18" t="s">
        <v>15</v>
      </c>
      <c r="BK829" s="151">
        <f>ROUND(I829*H829,2)</f>
        <v>0</v>
      </c>
      <c r="BL829" s="18" t="s">
        <v>226</v>
      </c>
      <c r="BM829" s="150" t="s">
        <v>1188</v>
      </c>
    </row>
    <row r="830" spans="1:47" s="2" customFormat="1" ht="11.25">
      <c r="A830" s="33"/>
      <c r="B830" s="34"/>
      <c r="C830" s="33"/>
      <c r="D830" s="152" t="s">
        <v>143</v>
      </c>
      <c r="E830" s="33"/>
      <c r="F830" s="153" t="s">
        <v>1189</v>
      </c>
      <c r="G830" s="33"/>
      <c r="H830" s="33"/>
      <c r="I830" s="154"/>
      <c r="J830" s="33"/>
      <c r="K830" s="33"/>
      <c r="L830" s="34"/>
      <c r="M830" s="155"/>
      <c r="N830" s="156"/>
      <c r="O830" s="54"/>
      <c r="P830" s="54"/>
      <c r="Q830" s="54"/>
      <c r="R830" s="54"/>
      <c r="S830" s="54"/>
      <c r="T830" s="55"/>
      <c r="U830" s="33"/>
      <c r="V830" s="33"/>
      <c r="W830" s="33"/>
      <c r="X830" s="33"/>
      <c r="Y830" s="33"/>
      <c r="Z830" s="33"/>
      <c r="AA830" s="33"/>
      <c r="AB830" s="33"/>
      <c r="AC830" s="33"/>
      <c r="AD830" s="33"/>
      <c r="AE830" s="33"/>
      <c r="AT830" s="18" t="s">
        <v>143</v>
      </c>
      <c r="AU830" s="18" t="s">
        <v>79</v>
      </c>
    </row>
    <row r="831" spans="1:65" s="2" customFormat="1" ht="33" customHeight="1">
      <c r="A831" s="33"/>
      <c r="B831" s="138"/>
      <c r="C831" s="139" t="s">
        <v>1190</v>
      </c>
      <c r="D831" s="139" t="s">
        <v>137</v>
      </c>
      <c r="E831" s="140" t="s">
        <v>1191</v>
      </c>
      <c r="F831" s="141" t="s">
        <v>1192</v>
      </c>
      <c r="G831" s="142" t="s">
        <v>239</v>
      </c>
      <c r="H831" s="143">
        <v>1320</v>
      </c>
      <c r="I831" s="144"/>
      <c r="J831" s="145">
        <f>ROUND(I831*H831,2)</f>
        <v>0</v>
      </c>
      <c r="K831" s="141" t="s">
        <v>141</v>
      </c>
      <c r="L831" s="34"/>
      <c r="M831" s="146" t="s">
        <v>3</v>
      </c>
      <c r="N831" s="147" t="s">
        <v>42</v>
      </c>
      <c r="O831" s="54"/>
      <c r="P831" s="148">
        <f>O831*H831</f>
        <v>0</v>
      </c>
      <c r="Q831" s="148">
        <v>0.00058</v>
      </c>
      <c r="R831" s="148">
        <f>Q831*H831</f>
        <v>0.7656000000000001</v>
      </c>
      <c r="S831" s="148">
        <v>0</v>
      </c>
      <c r="T831" s="149">
        <f>S831*H831</f>
        <v>0</v>
      </c>
      <c r="U831" s="33"/>
      <c r="V831" s="33"/>
      <c r="W831" s="33"/>
      <c r="X831" s="33"/>
      <c r="Y831" s="33"/>
      <c r="Z831" s="33"/>
      <c r="AA831" s="33"/>
      <c r="AB831" s="33"/>
      <c r="AC831" s="33"/>
      <c r="AD831" s="33"/>
      <c r="AE831" s="33"/>
      <c r="AR831" s="150" t="s">
        <v>226</v>
      </c>
      <c r="AT831" s="150" t="s">
        <v>137</v>
      </c>
      <c r="AU831" s="150" t="s">
        <v>79</v>
      </c>
      <c r="AY831" s="18" t="s">
        <v>135</v>
      </c>
      <c r="BE831" s="151">
        <f>IF(N831="základní",J831,0)</f>
        <v>0</v>
      </c>
      <c r="BF831" s="151">
        <f>IF(N831="snížená",J831,0)</f>
        <v>0</v>
      </c>
      <c r="BG831" s="151">
        <f>IF(N831="zákl. přenesená",J831,0)</f>
        <v>0</v>
      </c>
      <c r="BH831" s="151">
        <f>IF(N831="sníž. přenesená",J831,0)</f>
        <v>0</v>
      </c>
      <c r="BI831" s="151">
        <f>IF(N831="nulová",J831,0)</f>
        <v>0</v>
      </c>
      <c r="BJ831" s="18" t="s">
        <v>15</v>
      </c>
      <c r="BK831" s="151">
        <f>ROUND(I831*H831,2)</f>
        <v>0</v>
      </c>
      <c r="BL831" s="18" t="s">
        <v>226</v>
      </c>
      <c r="BM831" s="150" t="s">
        <v>1193</v>
      </c>
    </row>
    <row r="832" spans="1:47" s="2" customFormat="1" ht="11.25">
      <c r="A832" s="33"/>
      <c r="B832" s="34"/>
      <c r="C832" s="33"/>
      <c r="D832" s="152" t="s">
        <v>143</v>
      </c>
      <c r="E832" s="33"/>
      <c r="F832" s="153" t="s">
        <v>1194</v>
      </c>
      <c r="G832" s="33"/>
      <c r="H832" s="33"/>
      <c r="I832" s="154"/>
      <c r="J832" s="33"/>
      <c r="K832" s="33"/>
      <c r="L832" s="34"/>
      <c r="M832" s="155"/>
      <c r="N832" s="156"/>
      <c r="O832" s="54"/>
      <c r="P832" s="54"/>
      <c r="Q832" s="54"/>
      <c r="R832" s="54"/>
      <c r="S832" s="54"/>
      <c r="T832" s="55"/>
      <c r="U832" s="33"/>
      <c r="V832" s="33"/>
      <c r="W832" s="33"/>
      <c r="X832" s="33"/>
      <c r="Y832" s="33"/>
      <c r="Z832" s="33"/>
      <c r="AA832" s="33"/>
      <c r="AB832" s="33"/>
      <c r="AC832" s="33"/>
      <c r="AD832" s="33"/>
      <c r="AE832" s="33"/>
      <c r="AT832" s="18" t="s">
        <v>143</v>
      </c>
      <c r="AU832" s="18" t="s">
        <v>79</v>
      </c>
    </row>
    <row r="833" spans="1:65" s="2" customFormat="1" ht="16.5" customHeight="1">
      <c r="A833" s="33"/>
      <c r="B833" s="138"/>
      <c r="C833" s="166" t="s">
        <v>1195</v>
      </c>
      <c r="D833" s="166" t="s">
        <v>184</v>
      </c>
      <c r="E833" s="167" t="s">
        <v>1196</v>
      </c>
      <c r="F833" s="168" t="s">
        <v>1197</v>
      </c>
      <c r="G833" s="169" t="s">
        <v>239</v>
      </c>
      <c r="H833" s="170">
        <v>1452</v>
      </c>
      <c r="I833" s="171"/>
      <c r="J833" s="172">
        <f>ROUND(I833*H833,2)</f>
        <v>0</v>
      </c>
      <c r="K833" s="168" t="s">
        <v>3</v>
      </c>
      <c r="L833" s="173"/>
      <c r="M833" s="174" t="s">
        <v>3</v>
      </c>
      <c r="N833" s="175" t="s">
        <v>42</v>
      </c>
      <c r="O833" s="54"/>
      <c r="P833" s="148">
        <f>O833*H833</f>
        <v>0</v>
      </c>
      <c r="Q833" s="148">
        <v>0.00036</v>
      </c>
      <c r="R833" s="148">
        <f>Q833*H833</f>
        <v>0.5227200000000001</v>
      </c>
      <c r="S833" s="148">
        <v>0</v>
      </c>
      <c r="T833" s="149">
        <f>S833*H833</f>
        <v>0</v>
      </c>
      <c r="U833" s="33"/>
      <c r="V833" s="33"/>
      <c r="W833" s="33"/>
      <c r="X833" s="33"/>
      <c r="Y833" s="33"/>
      <c r="Z833" s="33"/>
      <c r="AA833" s="33"/>
      <c r="AB833" s="33"/>
      <c r="AC833" s="33"/>
      <c r="AD833" s="33"/>
      <c r="AE833" s="33"/>
      <c r="AR833" s="150" t="s">
        <v>384</v>
      </c>
      <c r="AT833" s="150" t="s">
        <v>184</v>
      </c>
      <c r="AU833" s="150" t="s">
        <v>79</v>
      </c>
      <c r="AY833" s="18" t="s">
        <v>135</v>
      </c>
      <c r="BE833" s="151">
        <f>IF(N833="základní",J833,0)</f>
        <v>0</v>
      </c>
      <c r="BF833" s="151">
        <f>IF(N833="snížená",J833,0)</f>
        <v>0</v>
      </c>
      <c r="BG833" s="151">
        <f>IF(N833="zákl. přenesená",J833,0)</f>
        <v>0</v>
      </c>
      <c r="BH833" s="151">
        <f>IF(N833="sníž. přenesená",J833,0)</f>
        <v>0</v>
      </c>
      <c r="BI833" s="151">
        <f>IF(N833="nulová",J833,0)</f>
        <v>0</v>
      </c>
      <c r="BJ833" s="18" t="s">
        <v>15</v>
      </c>
      <c r="BK833" s="151">
        <f>ROUND(I833*H833,2)</f>
        <v>0</v>
      </c>
      <c r="BL833" s="18" t="s">
        <v>226</v>
      </c>
      <c r="BM833" s="150" t="s">
        <v>1198</v>
      </c>
    </row>
    <row r="834" spans="2:51" s="13" customFormat="1" ht="11.25">
      <c r="B834" s="157"/>
      <c r="D834" s="158" t="s">
        <v>164</v>
      </c>
      <c r="F834" s="159" t="s">
        <v>1199</v>
      </c>
      <c r="H834" s="160">
        <v>1452</v>
      </c>
      <c r="I834" s="161"/>
      <c r="L834" s="157"/>
      <c r="M834" s="162"/>
      <c r="N834" s="163"/>
      <c r="O834" s="163"/>
      <c r="P834" s="163"/>
      <c r="Q834" s="163"/>
      <c r="R834" s="163"/>
      <c r="S834" s="163"/>
      <c r="T834" s="164"/>
      <c r="AT834" s="165" t="s">
        <v>164</v>
      </c>
      <c r="AU834" s="165" t="s">
        <v>79</v>
      </c>
      <c r="AV834" s="13" t="s">
        <v>79</v>
      </c>
      <c r="AW834" s="13" t="s">
        <v>4</v>
      </c>
      <c r="AX834" s="13" t="s">
        <v>15</v>
      </c>
      <c r="AY834" s="165" t="s">
        <v>135</v>
      </c>
    </row>
    <row r="835" spans="1:65" s="2" customFormat="1" ht="16.5" customHeight="1">
      <c r="A835" s="33"/>
      <c r="B835" s="138"/>
      <c r="C835" s="139" t="s">
        <v>1200</v>
      </c>
      <c r="D835" s="139" t="s">
        <v>137</v>
      </c>
      <c r="E835" s="140" t="s">
        <v>1201</v>
      </c>
      <c r="F835" s="141" t="s">
        <v>1202</v>
      </c>
      <c r="G835" s="142" t="s">
        <v>239</v>
      </c>
      <c r="H835" s="143">
        <v>1320</v>
      </c>
      <c r="I835" s="144"/>
      <c r="J835" s="145">
        <f>ROUND(I835*H835,2)</f>
        <v>0</v>
      </c>
      <c r="K835" s="141" t="s">
        <v>141</v>
      </c>
      <c r="L835" s="34"/>
      <c r="M835" s="146" t="s">
        <v>3</v>
      </c>
      <c r="N835" s="147" t="s">
        <v>42</v>
      </c>
      <c r="O835" s="54"/>
      <c r="P835" s="148">
        <f>O835*H835</f>
        <v>0</v>
      </c>
      <c r="Q835" s="148">
        <v>3E-05</v>
      </c>
      <c r="R835" s="148">
        <f>Q835*H835</f>
        <v>0.0396</v>
      </c>
      <c r="S835" s="148">
        <v>0</v>
      </c>
      <c r="T835" s="149">
        <f>S835*H835</f>
        <v>0</v>
      </c>
      <c r="U835" s="33"/>
      <c r="V835" s="33"/>
      <c r="W835" s="33"/>
      <c r="X835" s="33"/>
      <c r="Y835" s="33"/>
      <c r="Z835" s="33"/>
      <c r="AA835" s="33"/>
      <c r="AB835" s="33"/>
      <c r="AC835" s="33"/>
      <c r="AD835" s="33"/>
      <c r="AE835" s="33"/>
      <c r="AR835" s="150" t="s">
        <v>226</v>
      </c>
      <c r="AT835" s="150" t="s">
        <v>137</v>
      </c>
      <c r="AU835" s="150" t="s">
        <v>79</v>
      </c>
      <c r="AY835" s="18" t="s">
        <v>135</v>
      </c>
      <c r="BE835" s="151">
        <f>IF(N835="základní",J835,0)</f>
        <v>0</v>
      </c>
      <c r="BF835" s="151">
        <f>IF(N835="snížená",J835,0)</f>
        <v>0</v>
      </c>
      <c r="BG835" s="151">
        <f>IF(N835="zákl. přenesená",J835,0)</f>
        <v>0</v>
      </c>
      <c r="BH835" s="151">
        <f>IF(N835="sníž. přenesená",J835,0)</f>
        <v>0</v>
      </c>
      <c r="BI835" s="151">
        <f>IF(N835="nulová",J835,0)</f>
        <v>0</v>
      </c>
      <c r="BJ835" s="18" t="s">
        <v>15</v>
      </c>
      <c r="BK835" s="151">
        <f>ROUND(I835*H835,2)</f>
        <v>0</v>
      </c>
      <c r="BL835" s="18" t="s">
        <v>226</v>
      </c>
      <c r="BM835" s="150" t="s">
        <v>1203</v>
      </c>
    </row>
    <row r="836" spans="1:47" s="2" customFormat="1" ht="11.25">
      <c r="A836" s="33"/>
      <c r="B836" s="34"/>
      <c r="C836" s="33"/>
      <c r="D836" s="152" t="s">
        <v>143</v>
      </c>
      <c r="E836" s="33"/>
      <c r="F836" s="153" t="s">
        <v>1204</v>
      </c>
      <c r="G836" s="33"/>
      <c r="H836" s="33"/>
      <c r="I836" s="154"/>
      <c r="J836" s="33"/>
      <c r="K836" s="33"/>
      <c r="L836" s="34"/>
      <c r="M836" s="155"/>
      <c r="N836" s="156"/>
      <c r="O836" s="54"/>
      <c r="P836" s="54"/>
      <c r="Q836" s="54"/>
      <c r="R836" s="54"/>
      <c r="S836" s="54"/>
      <c r="T836" s="55"/>
      <c r="U836" s="33"/>
      <c r="V836" s="33"/>
      <c r="W836" s="33"/>
      <c r="X836" s="33"/>
      <c r="Y836" s="33"/>
      <c r="Z836" s="33"/>
      <c r="AA836" s="33"/>
      <c r="AB836" s="33"/>
      <c r="AC836" s="33"/>
      <c r="AD836" s="33"/>
      <c r="AE836" s="33"/>
      <c r="AT836" s="18" t="s">
        <v>143</v>
      </c>
      <c r="AU836" s="18" t="s">
        <v>79</v>
      </c>
    </row>
    <row r="837" spans="1:65" s="2" customFormat="1" ht="24.2" customHeight="1">
      <c r="A837" s="33"/>
      <c r="B837" s="138"/>
      <c r="C837" s="139" t="s">
        <v>1205</v>
      </c>
      <c r="D837" s="139" t="s">
        <v>137</v>
      </c>
      <c r="E837" s="140" t="s">
        <v>1206</v>
      </c>
      <c r="F837" s="141" t="s">
        <v>1207</v>
      </c>
      <c r="G837" s="142" t="s">
        <v>239</v>
      </c>
      <c r="H837" s="143">
        <v>1320</v>
      </c>
      <c r="I837" s="144"/>
      <c r="J837" s="145">
        <f>ROUND(I837*H837,2)</f>
        <v>0</v>
      </c>
      <c r="K837" s="141" t="s">
        <v>141</v>
      </c>
      <c r="L837" s="34"/>
      <c r="M837" s="146" t="s">
        <v>3</v>
      </c>
      <c r="N837" s="147" t="s">
        <v>42</v>
      </c>
      <c r="O837" s="54"/>
      <c r="P837" s="148">
        <f>O837*H837</f>
        <v>0</v>
      </c>
      <c r="Q837" s="148">
        <v>0.0005</v>
      </c>
      <c r="R837" s="148">
        <f>Q837*H837</f>
        <v>0.66</v>
      </c>
      <c r="S837" s="148">
        <v>0</v>
      </c>
      <c r="T837" s="149">
        <f>S837*H837</f>
        <v>0</v>
      </c>
      <c r="U837" s="33"/>
      <c r="V837" s="33"/>
      <c r="W837" s="33"/>
      <c r="X837" s="33"/>
      <c r="Y837" s="33"/>
      <c r="Z837" s="33"/>
      <c r="AA837" s="33"/>
      <c r="AB837" s="33"/>
      <c r="AC837" s="33"/>
      <c r="AD837" s="33"/>
      <c r="AE837" s="33"/>
      <c r="AR837" s="150" t="s">
        <v>226</v>
      </c>
      <c r="AT837" s="150" t="s">
        <v>137</v>
      </c>
      <c r="AU837" s="150" t="s">
        <v>79</v>
      </c>
      <c r="AY837" s="18" t="s">
        <v>135</v>
      </c>
      <c r="BE837" s="151">
        <f>IF(N837="základní",J837,0)</f>
        <v>0</v>
      </c>
      <c r="BF837" s="151">
        <f>IF(N837="snížená",J837,0)</f>
        <v>0</v>
      </c>
      <c r="BG837" s="151">
        <f>IF(N837="zákl. přenesená",J837,0)</f>
        <v>0</v>
      </c>
      <c r="BH837" s="151">
        <f>IF(N837="sníž. přenesená",J837,0)</f>
        <v>0</v>
      </c>
      <c r="BI837" s="151">
        <f>IF(N837="nulová",J837,0)</f>
        <v>0</v>
      </c>
      <c r="BJ837" s="18" t="s">
        <v>15</v>
      </c>
      <c r="BK837" s="151">
        <f>ROUND(I837*H837,2)</f>
        <v>0</v>
      </c>
      <c r="BL837" s="18" t="s">
        <v>226</v>
      </c>
      <c r="BM837" s="150" t="s">
        <v>1208</v>
      </c>
    </row>
    <row r="838" spans="1:47" s="2" customFormat="1" ht="11.25">
      <c r="A838" s="33"/>
      <c r="B838" s="34"/>
      <c r="C838" s="33"/>
      <c r="D838" s="152" t="s">
        <v>143</v>
      </c>
      <c r="E838" s="33"/>
      <c r="F838" s="153" t="s">
        <v>1209</v>
      </c>
      <c r="G838" s="33"/>
      <c r="H838" s="33"/>
      <c r="I838" s="154"/>
      <c r="J838" s="33"/>
      <c r="K838" s="33"/>
      <c r="L838" s="34"/>
      <c r="M838" s="155"/>
      <c r="N838" s="156"/>
      <c r="O838" s="54"/>
      <c r="P838" s="54"/>
      <c r="Q838" s="54"/>
      <c r="R838" s="54"/>
      <c r="S838" s="54"/>
      <c r="T838" s="55"/>
      <c r="U838" s="33"/>
      <c r="V838" s="33"/>
      <c r="W838" s="33"/>
      <c r="X838" s="33"/>
      <c r="Y838" s="33"/>
      <c r="Z838" s="33"/>
      <c r="AA838" s="33"/>
      <c r="AB838" s="33"/>
      <c r="AC838" s="33"/>
      <c r="AD838" s="33"/>
      <c r="AE838" s="33"/>
      <c r="AT838" s="18" t="s">
        <v>143</v>
      </c>
      <c r="AU838" s="18" t="s">
        <v>79</v>
      </c>
    </row>
    <row r="839" spans="1:65" s="2" customFormat="1" ht="24.2" customHeight="1">
      <c r="A839" s="33"/>
      <c r="B839" s="138"/>
      <c r="C839" s="139" t="s">
        <v>1210</v>
      </c>
      <c r="D839" s="139" t="s">
        <v>137</v>
      </c>
      <c r="E839" s="140" t="s">
        <v>1211</v>
      </c>
      <c r="F839" s="141" t="s">
        <v>1212</v>
      </c>
      <c r="G839" s="142" t="s">
        <v>140</v>
      </c>
      <c r="H839" s="143">
        <v>1246</v>
      </c>
      <c r="I839" s="144"/>
      <c r="J839" s="145">
        <f>ROUND(I839*H839,2)</f>
        <v>0</v>
      </c>
      <c r="K839" s="141" t="s">
        <v>141</v>
      </c>
      <c r="L839" s="34"/>
      <c r="M839" s="146" t="s">
        <v>3</v>
      </c>
      <c r="N839" s="147" t="s">
        <v>42</v>
      </c>
      <c r="O839" s="54"/>
      <c r="P839" s="148">
        <f>O839*H839</f>
        <v>0</v>
      </c>
      <c r="Q839" s="148">
        <v>0.0015</v>
      </c>
      <c r="R839" s="148">
        <f>Q839*H839</f>
        <v>1.869</v>
      </c>
      <c r="S839" s="148">
        <v>0</v>
      </c>
      <c r="T839" s="149">
        <f>S839*H839</f>
        <v>0</v>
      </c>
      <c r="U839" s="33"/>
      <c r="V839" s="33"/>
      <c r="W839" s="33"/>
      <c r="X839" s="33"/>
      <c r="Y839" s="33"/>
      <c r="Z839" s="33"/>
      <c r="AA839" s="33"/>
      <c r="AB839" s="33"/>
      <c r="AC839" s="33"/>
      <c r="AD839" s="33"/>
      <c r="AE839" s="33"/>
      <c r="AR839" s="150" t="s">
        <v>226</v>
      </c>
      <c r="AT839" s="150" t="s">
        <v>137</v>
      </c>
      <c r="AU839" s="150" t="s">
        <v>79</v>
      </c>
      <c r="AY839" s="18" t="s">
        <v>135</v>
      </c>
      <c r="BE839" s="151">
        <f>IF(N839="základní",J839,0)</f>
        <v>0</v>
      </c>
      <c r="BF839" s="151">
        <f>IF(N839="snížená",J839,0)</f>
        <v>0</v>
      </c>
      <c r="BG839" s="151">
        <f>IF(N839="zákl. přenesená",J839,0)</f>
        <v>0</v>
      </c>
      <c r="BH839" s="151">
        <f>IF(N839="sníž. přenesená",J839,0)</f>
        <v>0</v>
      </c>
      <c r="BI839" s="151">
        <f>IF(N839="nulová",J839,0)</f>
        <v>0</v>
      </c>
      <c r="BJ839" s="18" t="s">
        <v>15</v>
      </c>
      <c r="BK839" s="151">
        <f>ROUND(I839*H839,2)</f>
        <v>0</v>
      </c>
      <c r="BL839" s="18" t="s">
        <v>226</v>
      </c>
      <c r="BM839" s="150" t="s">
        <v>1213</v>
      </c>
    </row>
    <row r="840" spans="1:47" s="2" customFormat="1" ht="11.25">
      <c r="A840" s="33"/>
      <c r="B840" s="34"/>
      <c r="C840" s="33"/>
      <c r="D840" s="152" t="s">
        <v>143</v>
      </c>
      <c r="E840" s="33"/>
      <c r="F840" s="153" t="s">
        <v>1214</v>
      </c>
      <c r="G840" s="33"/>
      <c r="H840" s="33"/>
      <c r="I840" s="154"/>
      <c r="J840" s="33"/>
      <c r="K840" s="33"/>
      <c r="L840" s="34"/>
      <c r="M840" s="155"/>
      <c r="N840" s="156"/>
      <c r="O840" s="54"/>
      <c r="P840" s="54"/>
      <c r="Q840" s="54"/>
      <c r="R840" s="54"/>
      <c r="S840" s="54"/>
      <c r="T840" s="55"/>
      <c r="U840" s="33"/>
      <c r="V840" s="33"/>
      <c r="W840" s="33"/>
      <c r="X840" s="33"/>
      <c r="Y840" s="33"/>
      <c r="Z840" s="33"/>
      <c r="AA840" s="33"/>
      <c r="AB840" s="33"/>
      <c r="AC840" s="33"/>
      <c r="AD840" s="33"/>
      <c r="AE840" s="33"/>
      <c r="AT840" s="18" t="s">
        <v>143</v>
      </c>
      <c r="AU840" s="18" t="s">
        <v>79</v>
      </c>
    </row>
    <row r="841" spans="1:65" s="2" customFormat="1" ht="24.2" customHeight="1">
      <c r="A841" s="33"/>
      <c r="B841" s="138"/>
      <c r="C841" s="139" t="s">
        <v>1215</v>
      </c>
      <c r="D841" s="139" t="s">
        <v>137</v>
      </c>
      <c r="E841" s="140" t="s">
        <v>1216</v>
      </c>
      <c r="F841" s="141" t="s">
        <v>1217</v>
      </c>
      <c r="G841" s="142" t="s">
        <v>197</v>
      </c>
      <c r="H841" s="143">
        <v>370</v>
      </c>
      <c r="I841" s="144"/>
      <c r="J841" s="145">
        <f>ROUND(I841*H841,2)</f>
        <v>0</v>
      </c>
      <c r="K841" s="141" t="s">
        <v>141</v>
      </c>
      <c r="L841" s="34"/>
      <c r="M841" s="146" t="s">
        <v>3</v>
      </c>
      <c r="N841" s="147" t="s">
        <v>42</v>
      </c>
      <c r="O841" s="54"/>
      <c r="P841" s="148">
        <f>O841*H841</f>
        <v>0</v>
      </c>
      <c r="Q841" s="148">
        <v>0.00021</v>
      </c>
      <c r="R841" s="148">
        <f>Q841*H841</f>
        <v>0.0777</v>
      </c>
      <c r="S841" s="148">
        <v>0</v>
      </c>
      <c r="T841" s="149">
        <f>S841*H841</f>
        <v>0</v>
      </c>
      <c r="U841" s="33"/>
      <c r="V841" s="33"/>
      <c r="W841" s="33"/>
      <c r="X841" s="33"/>
      <c r="Y841" s="33"/>
      <c r="Z841" s="33"/>
      <c r="AA841" s="33"/>
      <c r="AB841" s="33"/>
      <c r="AC841" s="33"/>
      <c r="AD841" s="33"/>
      <c r="AE841" s="33"/>
      <c r="AR841" s="150" t="s">
        <v>226</v>
      </c>
      <c r="AT841" s="150" t="s">
        <v>137</v>
      </c>
      <c r="AU841" s="150" t="s">
        <v>79</v>
      </c>
      <c r="AY841" s="18" t="s">
        <v>135</v>
      </c>
      <c r="BE841" s="151">
        <f>IF(N841="základní",J841,0)</f>
        <v>0</v>
      </c>
      <c r="BF841" s="151">
        <f>IF(N841="snížená",J841,0)</f>
        <v>0</v>
      </c>
      <c r="BG841" s="151">
        <f>IF(N841="zákl. přenesená",J841,0)</f>
        <v>0</v>
      </c>
      <c r="BH841" s="151">
        <f>IF(N841="sníž. přenesená",J841,0)</f>
        <v>0</v>
      </c>
      <c r="BI841" s="151">
        <f>IF(N841="nulová",J841,0)</f>
        <v>0</v>
      </c>
      <c r="BJ841" s="18" t="s">
        <v>15</v>
      </c>
      <c r="BK841" s="151">
        <f>ROUND(I841*H841,2)</f>
        <v>0</v>
      </c>
      <c r="BL841" s="18" t="s">
        <v>226</v>
      </c>
      <c r="BM841" s="150" t="s">
        <v>1218</v>
      </c>
    </row>
    <row r="842" spans="1:47" s="2" customFormat="1" ht="11.25">
      <c r="A842" s="33"/>
      <c r="B842" s="34"/>
      <c r="C842" s="33"/>
      <c r="D842" s="152" t="s">
        <v>143</v>
      </c>
      <c r="E842" s="33"/>
      <c r="F842" s="153" t="s">
        <v>1219</v>
      </c>
      <c r="G842" s="33"/>
      <c r="H842" s="33"/>
      <c r="I842" s="154"/>
      <c r="J842" s="33"/>
      <c r="K842" s="33"/>
      <c r="L842" s="34"/>
      <c r="M842" s="155"/>
      <c r="N842" s="156"/>
      <c r="O842" s="54"/>
      <c r="P842" s="54"/>
      <c r="Q842" s="54"/>
      <c r="R842" s="54"/>
      <c r="S842" s="54"/>
      <c r="T842" s="55"/>
      <c r="U842" s="33"/>
      <c r="V842" s="33"/>
      <c r="W842" s="33"/>
      <c r="X842" s="33"/>
      <c r="Y842" s="33"/>
      <c r="Z842" s="33"/>
      <c r="AA842" s="33"/>
      <c r="AB842" s="33"/>
      <c r="AC842" s="33"/>
      <c r="AD842" s="33"/>
      <c r="AE842" s="33"/>
      <c r="AT842" s="18" t="s">
        <v>143</v>
      </c>
      <c r="AU842" s="18" t="s">
        <v>79</v>
      </c>
    </row>
    <row r="843" spans="2:51" s="14" customFormat="1" ht="11.25">
      <c r="B843" s="176"/>
      <c r="D843" s="158" t="s">
        <v>164</v>
      </c>
      <c r="E843" s="177" t="s">
        <v>3</v>
      </c>
      <c r="F843" s="178" t="s">
        <v>213</v>
      </c>
      <c r="H843" s="177" t="s">
        <v>3</v>
      </c>
      <c r="I843" s="179"/>
      <c r="L843" s="176"/>
      <c r="M843" s="180"/>
      <c r="N843" s="181"/>
      <c r="O843" s="181"/>
      <c r="P843" s="181"/>
      <c r="Q843" s="181"/>
      <c r="R843" s="181"/>
      <c r="S843" s="181"/>
      <c r="T843" s="182"/>
      <c r="AT843" s="177" t="s">
        <v>164</v>
      </c>
      <c r="AU843" s="177" t="s">
        <v>79</v>
      </c>
      <c r="AV843" s="14" t="s">
        <v>15</v>
      </c>
      <c r="AW843" s="14" t="s">
        <v>33</v>
      </c>
      <c r="AX843" s="14" t="s">
        <v>71</v>
      </c>
      <c r="AY843" s="177" t="s">
        <v>135</v>
      </c>
    </row>
    <row r="844" spans="2:51" s="13" customFormat="1" ht="11.25">
      <c r="B844" s="157"/>
      <c r="D844" s="158" t="s">
        <v>164</v>
      </c>
      <c r="E844" s="165" t="s">
        <v>3</v>
      </c>
      <c r="F844" s="159" t="s">
        <v>1220</v>
      </c>
      <c r="H844" s="160">
        <v>110</v>
      </c>
      <c r="I844" s="161"/>
      <c r="L844" s="157"/>
      <c r="M844" s="162"/>
      <c r="N844" s="163"/>
      <c r="O844" s="163"/>
      <c r="P844" s="163"/>
      <c r="Q844" s="163"/>
      <c r="R844" s="163"/>
      <c r="S844" s="163"/>
      <c r="T844" s="164"/>
      <c r="AT844" s="165" t="s">
        <v>164</v>
      </c>
      <c r="AU844" s="165" t="s">
        <v>79</v>
      </c>
      <c r="AV844" s="13" t="s">
        <v>79</v>
      </c>
      <c r="AW844" s="13" t="s">
        <v>33</v>
      </c>
      <c r="AX844" s="13" t="s">
        <v>71</v>
      </c>
      <c r="AY844" s="165" t="s">
        <v>135</v>
      </c>
    </row>
    <row r="845" spans="2:51" s="14" customFormat="1" ht="11.25">
      <c r="B845" s="176"/>
      <c r="D845" s="158" t="s">
        <v>164</v>
      </c>
      <c r="E845" s="177" t="s">
        <v>3</v>
      </c>
      <c r="F845" s="178" t="s">
        <v>211</v>
      </c>
      <c r="H845" s="177" t="s">
        <v>3</v>
      </c>
      <c r="I845" s="179"/>
      <c r="L845" s="176"/>
      <c r="M845" s="180"/>
      <c r="N845" s="181"/>
      <c r="O845" s="181"/>
      <c r="P845" s="181"/>
      <c r="Q845" s="181"/>
      <c r="R845" s="181"/>
      <c r="S845" s="181"/>
      <c r="T845" s="182"/>
      <c r="AT845" s="177" t="s">
        <v>164</v>
      </c>
      <c r="AU845" s="177" t="s">
        <v>79</v>
      </c>
      <c r="AV845" s="14" t="s">
        <v>15</v>
      </c>
      <c r="AW845" s="14" t="s">
        <v>33</v>
      </c>
      <c r="AX845" s="14" t="s">
        <v>71</v>
      </c>
      <c r="AY845" s="177" t="s">
        <v>135</v>
      </c>
    </row>
    <row r="846" spans="2:51" s="13" customFormat="1" ht="11.25">
      <c r="B846" s="157"/>
      <c r="D846" s="158" t="s">
        <v>164</v>
      </c>
      <c r="E846" s="165" t="s">
        <v>3</v>
      </c>
      <c r="F846" s="159" t="s">
        <v>1221</v>
      </c>
      <c r="H846" s="160">
        <v>60</v>
      </c>
      <c r="I846" s="161"/>
      <c r="L846" s="157"/>
      <c r="M846" s="162"/>
      <c r="N846" s="163"/>
      <c r="O846" s="163"/>
      <c r="P846" s="163"/>
      <c r="Q846" s="163"/>
      <c r="R846" s="163"/>
      <c r="S846" s="163"/>
      <c r="T846" s="164"/>
      <c r="AT846" s="165" t="s">
        <v>164</v>
      </c>
      <c r="AU846" s="165" t="s">
        <v>79</v>
      </c>
      <c r="AV846" s="13" t="s">
        <v>79</v>
      </c>
      <c r="AW846" s="13" t="s">
        <v>33</v>
      </c>
      <c r="AX846" s="13" t="s">
        <v>71</v>
      </c>
      <c r="AY846" s="165" t="s">
        <v>135</v>
      </c>
    </row>
    <row r="847" spans="2:51" s="14" customFormat="1" ht="11.25">
      <c r="B847" s="176"/>
      <c r="D847" s="158" t="s">
        <v>164</v>
      </c>
      <c r="E847" s="177" t="s">
        <v>3</v>
      </c>
      <c r="F847" s="178" t="s">
        <v>209</v>
      </c>
      <c r="H847" s="177" t="s">
        <v>3</v>
      </c>
      <c r="I847" s="179"/>
      <c r="L847" s="176"/>
      <c r="M847" s="180"/>
      <c r="N847" s="181"/>
      <c r="O847" s="181"/>
      <c r="P847" s="181"/>
      <c r="Q847" s="181"/>
      <c r="R847" s="181"/>
      <c r="S847" s="181"/>
      <c r="T847" s="182"/>
      <c r="AT847" s="177" t="s">
        <v>164</v>
      </c>
      <c r="AU847" s="177" t="s">
        <v>79</v>
      </c>
      <c r="AV847" s="14" t="s">
        <v>15</v>
      </c>
      <c r="AW847" s="14" t="s">
        <v>33</v>
      </c>
      <c r="AX847" s="14" t="s">
        <v>71</v>
      </c>
      <c r="AY847" s="177" t="s">
        <v>135</v>
      </c>
    </row>
    <row r="848" spans="2:51" s="13" customFormat="1" ht="11.25">
      <c r="B848" s="157"/>
      <c r="D848" s="158" t="s">
        <v>164</v>
      </c>
      <c r="E848" s="165" t="s">
        <v>3</v>
      </c>
      <c r="F848" s="159" t="s">
        <v>1222</v>
      </c>
      <c r="H848" s="160">
        <v>66</v>
      </c>
      <c r="I848" s="161"/>
      <c r="L848" s="157"/>
      <c r="M848" s="162"/>
      <c r="N848" s="163"/>
      <c r="O848" s="163"/>
      <c r="P848" s="163"/>
      <c r="Q848" s="163"/>
      <c r="R848" s="163"/>
      <c r="S848" s="163"/>
      <c r="T848" s="164"/>
      <c r="AT848" s="165" t="s">
        <v>164</v>
      </c>
      <c r="AU848" s="165" t="s">
        <v>79</v>
      </c>
      <c r="AV848" s="13" t="s">
        <v>79</v>
      </c>
      <c r="AW848" s="13" t="s">
        <v>33</v>
      </c>
      <c r="AX848" s="13" t="s">
        <v>71</v>
      </c>
      <c r="AY848" s="165" t="s">
        <v>135</v>
      </c>
    </row>
    <row r="849" spans="2:51" s="13" customFormat="1" ht="11.25">
      <c r="B849" s="157"/>
      <c r="D849" s="158" t="s">
        <v>164</v>
      </c>
      <c r="E849" s="165" t="s">
        <v>3</v>
      </c>
      <c r="F849" s="159" t="s">
        <v>1223</v>
      </c>
      <c r="H849" s="160">
        <v>54</v>
      </c>
      <c r="I849" s="161"/>
      <c r="L849" s="157"/>
      <c r="M849" s="162"/>
      <c r="N849" s="163"/>
      <c r="O849" s="163"/>
      <c r="P849" s="163"/>
      <c r="Q849" s="163"/>
      <c r="R849" s="163"/>
      <c r="S849" s="163"/>
      <c r="T849" s="164"/>
      <c r="AT849" s="165" t="s">
        <v>164</v>
      </c>
      <c r="AU849" s="165" t="s">
        <v>79</v>
      </c>
      <c r="AV849" s="13" t="s">
        <v>79</v>
      </c>
      <c r="AW849" s="13" t="s">
        <v>33</v>
      </c>
      <c r="AX849" s="13" t="s">
        <v>71</v>
      </c>
      <c r="AY849" s="165" t="s">
        <v>135</v>
      </c>
    </row>
    <row r="850" spans="2:51" s="13" customFormat="1" ht="11.25">
      <c r="B850" s="157"/>
      <c r="D850" s="158" t="s">
        <v>164</v>
      </c>
      <c r="E850" s="165" t="s">
        <v>3</v>
      </c>
      <c r="F850" s="159" t="s">
        <v>1224</v>
      </c>
      <c r="H850" s="160">
        <v>80</v>
      </c>
      <c r="I850" s="161"/>
      <c r="L850" s="157"/>
      <c r="M850" s="162"/>
      <c r="N850" s="163"/>
      <c r="O850" s="163"/>
      <c r="P850" s="163"/>
      <c r="Q850" s="163"/>
      <c r="R850" s="163"/>
      <c r="S850" s="163"/>
      <c r="T850" s="164"/>
      <c r="AT850" s="165" t="s">
        <v>164</v>
      </c>
      <c r="AU850" s="165" t="s">
        <v>79</v>
      </c>
      <c r="AV850" s="13" t="s">
        <v>79</v>
      </c>
      <c r="AW850" s="13" t="s">
        <v>33</v>
      </c>
      <c r="AX850" s="13" t="s">
        <v>71</v>
      </c>
      <c r="AY850" s="165" t="s">
        <v>135</v>
      </c>
    </row>
    <row r="851" spans="2:51" s="15" customFormat="1" ht="11.25">
      <c r="B851" s="183"/>
      <c r="D851" s="158" t="s">
        <v>164</v>
      </c>
      <c r="E851" s="184" t="s">
        <v>3</v>
      </c>
      <c r="F851" s="185" t="s">
        <v>215</v>
      </c>
      <c r="H851" s="186">
        <v>370</v>
      </c>
      <c r="I851" s="187"/>
      <c r="L851" s="183"/>
      <c r="M851" s="188"/>
      <c r="N851" s="189"/>
      <c r="O851" s="189"/>
      <c r="P851" s="189"/>
      <c r="Q851" s="189"/>
      <c r="R851" s="189"/>
      <c r="S851" s="189"/>
      <c r="T851" s="190"/>
      <c r="AT851" s="184" t="s">
        <v>164</v>
      </c>
      <c r="AU851" s="184" t="s">
        <v>79</v>
      </c>
      <c r="AV851" s="15" t="s">
        <v>82</v>
      </c>
      <c r="AW851" s="15" t="s">
        <v>33</v>
      </c>
      <c r="AX851" s="15" t="s">
        <v>15</v>
      </c>
      <c r="AY851" s="184" t="s">
        <v>135</v>
      </c>
    </row>
    <row r="852" spans="1:65" s="2" customFormat="1" ht="24.2" customHeight="1">
      <c r="A852" s="33"/>
      <c r="B852" s="138"/>
      <c r="C852" s="139" t="s">
        <v>1225</v>
      </c>
      <c r="D852" s="139" t="s">
        <v>137</v>
      </c>
      <c r="E852" s="140" t="s">
        <v>1226</v>
      </c>
      <c r="F852" s="141" t="s">
        <v>1227</v>
      </c>
      <c r="G852" s="142" t="s">
        <v>239</v>
      </c>
      <c r="H852" s="143">
        <v>1078.3</v>
      </c>
      <c r="I852" s="144"/>
      <c r="J852" s="145">
        <f>ROUND(I852*H852,2)</f>
        <v>0</v>
      </c>
      <c r="K852" s="141" t="s">
        <v>141</v>
      </c>
      <c r="L852" s="34"/>
      <c r="M852" s="146" t="s">
        <v>3</v>
      </c>
      <c r="N852" s="147" t="s">
        <v>42</v>
      </c>
      <c r="O852" s="54"/>
      <c r="P852" s="148">
        <f>O852*H852</f>
        <v>0</v>
      </c>
      <c r="Q852" s="148">
        <v>0.00032</v>
      </c>
      <c r="R852" s="148">
        <f>Q852*H852</f>
        <v>0.34505600000000003</v>
      </c>
      <c r="S852" s="148">
        <v>0</v>
      </c>
      <c r="T852" s="149">
        <f>S852*H852</f>
        <v>0</v>
      </c>
      <c r="U852" s="33"/>
      <c r="V852" s="33"/>
      <c r="W852" s="33"/>
      <c r="X852" s="33"/>
      <c r="Y852" s="33"/>
      <c r="Z852" s="33"/>
      <c r="AA852" s="33"/>
      <c r="AB852" s="33"/>
      <c r="AC852" s="33"/>
      <c r="AD852" s="33"/>
      <c r="AE852" s="33"/>
      <c r="AR852" s="150" t="s">
        <v>226</v>
      </c>
      <c r="AT852" s="150" t="s">
        <v>137</v>
      </c>
      <c r="AU852" s="150" t="s">
        <v>79</v>
      </c>
      <c r="AY852" s="18" t="s">
        <v>135</v>
      </c>
      <c r="BE852" s="151">
        <f>IF(N852="základní",J852,0)</f>
        <v>0</v>
      </c>
      <c r="BF852" s="151">
        <f>IF(N852="snížená",J852,0)</f>
        <v>0</v>
      </c>
      <c r="BG852" s="151">
        <f>IF(N852="zákl. přenesená",J852,0)</f>
        <v>0</v>
      </c>
      <c r="BH852" s="151">
        <f>IF(N852="sníž. přenesená",J852,0)</f>
        <v>0</v>
      </c>
      <c r="BI852" s="151">
        <f>IF(N852="nulová",J852,0)</f>
        <v>0</v>
      </c>
      <c r="BJ852" s="18" t="s">
        <v>15</v>
      </c>
      <c r="BK852" s="151">
        <f>ROUND(I852*H852,2)</f>
        <v>0</v>
      </c>
      <c r="BL852" s="18" t="s">
        <v>226</v>
      </c>
      <c r="BM852" s="150" t="s">
        <v>1228</v>
      </c>
    </row>
    <row r="853" spans="1:47" s="2" customFormat="1" ht="11.25">
      <c r="A853" s="33"/>
      <c r="B853" s="34"/>
      <c r="C853" s="33"/>
      <c r="D853" s="152" t="s">
        <v>143</v>
      </c>
      <c r="E853" s="33"/>
      <c r="F853" s="153" t="s">
        <v>1229</v>
      </c>
      <c r="G853" s="33"/>
      <c r="H853" s="33"/>
      <c r="I853" s="154"/>
      <c r="J853" s="33"/>
      <c r="K853" s="33"/>
      <c r="L853" s="34"/>
      <c r="M853" s="155"/>
      <c r="N853" s="156"/>
      <c r="O853" s="54"/>
      <c r="P853" s="54"/>
      <c r="Q853" s="54"/>
      <c r="R853" s="54"/>
      <c r="S853" s="54"/>
      <c r="T853" s="55"/>
      <c r="U853" s="33"/>
      <c r="V853" s="33"/>
      <c r="W853" s="33"/>
      <c r="X853" s="33"/>
      <c r="Y853" s="33"/>
      <c r="Z853" s="33"/>
      <c r="AA853" s="33"/>
      <c r="AB853" s="33"/>
      <c r="AC853" s="33"/>
      <c r="AD853" s="33"/>
      <c r="AE853" s="33"/>
      <c r="AT853" s="18" t="s">
        <v>143</v>
      </c>
      <c r="AU853" s="18" t="s">
        <v>79</v>
      </c>
    </row>
    <row r="854" spans="2:51" s="14" customFormat="1" ht="11.25">
      <c r="B854" s="176"/>
      <c r="D854" s="158" t="s">
        <v>164</v>
      </c>
      <c r="E854" s="177" t="s">
        <v>3</v>
      </c>
      <c r="F854" s="178" t="s">
        <v>213</v>
      </c>
      <c r="H854" s="177" t="s">
        <v>3</v>
      </c>
      <c r="I854" s="179"/>
      <c r="L854" s="176"/>
      <c r="M854" s="180"/>
      <c r="N854" s="181"/>
      <c r="O854" s="181"/>
      <c r="P854" s="181"/>
      <c r="Q854" s="181"/>
      <c r="R854" s="181"/>
      <c r="S854" s="181"/>
      <c r="T854" s="182"/>
      <c r="AT854" s="177" t="s">
        <v>164</v>
      </c>
      <c r="AU854" s="177" t="s">
        <v>79</v>
      </c>
      <c r="AV854" s="14" t="s">
        <v>15</v>
      </c>
      <c r="AW854" s="14" t="s">
        <v>33</v>
      </c>
      <c r="AX854" s="14" t="s">
        <v>71</v>
      </c>
      <c r="AY854" s="177" t="s">
        <v>135</v>
      </c>
    </row>
    <row r="855" spans="2:51" s="13" customFormat="1" ht="11.25">
      <c r="B855" s="157"/>
      <c r="D855" s="158" t="s">
        <v>164</v>
      </c>
      <c r="E855" s="165" t="s">
        <v>3</v>
      </c>
      <c r="F855" s="159" t="s">
        <v>599</v>
      </c>
      <c r="H855" s="160">
        <v>388.3</v>
      </c>
      <c r="I855" s="161"/>
      <c r="L855" s="157"/>
      <c r="M855" s="162"/>
      <c r="N855" s="163"/>
      <c r="O855" s="163"/>
      <c r="P855" s="163"/>
      <c r="Q855" s="163"/>
      <c r="R855" s="163"/>
      <c r="S855" s="163"/>
      <c r="T855" s="164"/>
      <c r="AT855" s="165" t="s">
        <v>164</v>
      </c>
      <c r="AU855" s="165" t="s">
        <v>79</v>
      </c>
      <c r="AV855" s="13" t="s">
        <v>79</v>
      </c>
      <c r="AW855" s="13" t="s">
        <v>33</v>
      </c>
      <c r="AX855" s="13" t="s">
        <v>71</v>
      </c>
      <c r="AY855" s="165" t="s">
        <v>135</v>
      </c>
    </row>
    <row r="856" spans="2:51" s="14" customFormat="1" ht="11.25">
      <c r="B856" s="176"/>
      <c r="D856" s="158" t="s">
        <v>164</v>
      </c>
      <c r="E856" s="177" t="s">
        <v>3</v>
      </c>
      <c r="F856" s="178" t="s">
        <v>211</v>
      </c>
      <c r="H856" s="177" t="s">
        <v>3</v>
      </c>
      <c r="I856" s="179"/>
      <c r="L856" s="176"/>
      <c r="M856" s="180"/>
      <c r="N856" s="181"/>
      <c r="O856" s="181"/>
      <c r="P856" s="181"/>
      <c r="Q856" s="181"/>
      <c r="R856" s="181"/>
      <c r="S856" s="181"/>
      <c r="T856" s="182"/>
      <c r="AT856" s="177" t="s">
        <v>164</v>
      </c>
      <c r="AU856" s="177" t="s">
        <v>79</v>
      </c>
      <c r="AV856" s="14" t="s">
        <v>15</v>
      </c>
      <c r="AW856" s="14" t="s">
        <v>33</v>
      </c>
      <c r="AX856" s="14" t="s">
        <v>71</v>
      </c>
      <c r="AY856" s="177" t="s">
        <v>135</v>
      </c>
    </row>
    <row r="857" spans="2:51" s="13" customFormat="1" ht="11.25">
      <c r="B857" s="157"/>
      <c r="D857" s="158" t="s">
        <v>164</v>
      </c>
      <c r="E857" s="165" t="s">
        <v>3</v>
      </c>
      <c r="F857" s="159" t="s">
        <v>600</v>
      </c>
      <c r="H857" s="160">
        <v>237</v>
      </c>
      <c r="I857" s="161"/>
      <c r="L857" s="157"/>
      <c r="M857" s="162"/>
      <c r="N857" s="163"/>
      <c r="O857" s="163"/>
      <c r="P857" s="163"/>
      <c r="Q857" s="163"/>
      <c r="R857" s="163"/>
      <c r="S857" s="163"/>
      <c r="T857" s="164"/>
      <c r="AT857" s="165" t="s">
        <v>164</v>
      </c>
      <c r="AU857" s="165" t="s">
        <v>79</v>
      </c>
      <c r="AV857" s="13" t="s">
        <v>79</v>
      </c>
      <c r="AW857" s="13" t="s">
        <v>33</v>
      </c>
      <c r="AX857" s="13" t="s">
        <v>71</v>
      </c>
      <c r="AY857" s="165" t="s">
        <v>135</v>
      </c>
    </row>
    <row r="858" spans="2:51" s="14" customFormat="1" ht="11.25">
      <c r="B858" s="176"/>
      <c r="D858" s="158" t="s">
        <v>164</v>
      </c>
      <c r="E858" s="177" t="s">
        <v>3</v>
      </c>
      <c r="F858" s="178" t="s">
        <v>209</v>
      </c>
      <c r="H858" s="177" t="s">
        <v>3</v>
      </c>
      <c r="I858" s="179"/>
      <c r="L858" s="176"/>
      <c r="M858" s="180"/>
      <c r="N858" s="181"/>
      <c r="O858" s="181"/>
      <c r="P858" s="181"/>
      <c r="Q858" s="181"/>
      <c r="R858" s="181"/>
      <c r="S858" s="181"/>
      <c r="T858" s="182"/>
      <c r="AT858" s="177" t="s">
        <v>164</v>
      </c>
      <c r="AU858" s="177" t="s">
        <v>79</v>
      </c>
      <c r="AV858" s="14" t="s">
        <v>15</v>
      </c>
      <c r="AW858" s="14" t="s">
        <v>33</v>
      </c>
      <c r="AX858" s="14" t="s">
        <v>71</v>
      </c>
      <c r="AY858" s="177" t="s">
        <v>135</v>
      </c>
    </row>
    <row r="859" spans="2:51" s="13" customFormat="1" ht="11.25">
      <c r="B859" s="157"/>
      <c r="D859" s="158" t="s">
        <v>164</v>
      </c>
      <c r="E859" s="165" t="s">
        <v>3</v>
      </c>
      <c r="F859" s="159" t="s">
        <v>601</v>
      </c>
      <c r="H859" s="160">
        <v>79.2</v>
      </c>
      <c r="I859" s="161"/>
      <c r="L859" s="157"/>
      <c r="M859" s="162"/>
      <c r="N859" s="163"/>
      <c r="O859" s="163"/>
      <c r="P859" s="163"/>
      <c r="Q859" s="163"/>
      <c r="R859" s="163"/>
      <c r="S859" s="163"/>
      <c r="T859" s="164"/>
      <c r="AT859" s="165" t="s">
        <v>164</v>
      </c>
      <c r="AU859" s="165" t="s">
        <v>79</v>
      </c>
      <c r="AV859" s="13" t="s">
        <v>79</v>
      </c>
      <c r="AW859" s="13" t="s">
        <v>33</v>
      </c>
      <c r="AX859" s="13" t="s">
        <v>71</v>
      </c>
      <c r="AY859" s="165" t="s">
        <v>135</v>
      </c>
    </row>
    <row r="860" spans="2:51" s="13" customFormat="1" ht="11.25">
      <c r="B860" s="157"/>
      <c r="D860" s="158" t="s">
        <v>164</v>
      </c>
      <c r="E860" s="165" t="s">
        <v>3</v>
      </c>
      <c r="F860" s="159" t="s">
        <v>602</v>
      </c>
      <c r="H860" s="160">
        <v>64.8</v>
      </c>
      <c r="I860" s="161"/>
      <c r="L860" s="157"/>
      <c r="M860" s="162"/>
      <c r="N860" s="163"/>
      <c r="O860" s="163"/>
      <c r="P860" s="163"/>
      <c r="Q860" s="163"/>
      <c r="R860" s="163"/>
      <c r="S860" s="163"/>
      <c r="T860" s="164"/>
      <c r="AT860" s="165" t="s">
        <v>164</v>
      </c>
      <c r="AU860" s="165" t="s">
        <v>79</v>
      </c>
      <c r="AV860" s="13" t="s">
        <v>79</v>
      </c>
      <c r="AW860" s="13" t="s">
        <v>33</v>
      </c>
      <c r="AX860" s="13" t="s">
        <v>71</v>
      </c>
      <c r="AY860" s="165" t="s">
        <v>135</v>
      </c>
    </row>
    <row r="861" spans="2:51" s="13" customFormat="1" ht="11.25">
      <c r="B861" s="157"/>
      <c r="D861" s="158" t="s">
        <v>164</v>
      </c>
      <c r="E861" s="165" t="s">
        <v>3</v>
      </c>
      <c r="F861" s="159" t="s">
        <v>603</v>
      </c>
      <c r="H861" s="160">
        <v>309</v>
      </c>
      <c r="I861" s="161"/>
      <c r="L861" s="157"/>
      <c r="M861" s="162"/>
      <c r="N861" s="163"/>
      <c r="O861" s="163"/>
      <c r="P861" s="163"/>
      <c r="Q861" s="163"/>
      <c r="R861" s="163"/>
      <c r="S861" s="163"/>
      <c r="T861" s="164"/>
      <c r="AT861" s="165" t="s">
        <v>164</v>
      </c>
      <c r="AU861" s="165" t="s">
        <v>79</v>
      </c>
      <c r="AV861" s="13" t="s">
        <v>79</v>
      </c>
      <c r="AW861" s="13" t="s">
        <v>33</v>
      </c>
      <c r="AX861" s="13" t="s">
        <v>71</v>
      </c>
      <c r="AY861" s="165" t="s">
        <v>135</v>
      </c>
    </row>
    <row r="862" spans="2:51" s="15" customFormat="1" ht="11.25">
      <c r="B862" s="183"/>
      <c r="D862" s="158" t="s">
        <v>164</v>
      </c>
      <c r="E862" s="184" t="s">
        <v>3</v>
      </c>
      <c r="F862" s="185" t="s">
        <v>215</v>
      </c>
      <c r="H862" s="186">
        <v>1078.3</v>
      </c>
      <c r="I862" s="187"/>
      <c r="L862" s="183"/>
      <c r="M862" s="188"/>
      <c r="N862" s="189"/>
      <c r="O862" s="189"/>
      <c r="P862" s="189"/>
      <c r="Q862" s="189"/>
      <c r="R862" s="189"/>
      <c r="S862" s="189"/>
      <c r="T862" s="190"/>
      <c r="AT862" s="184" t="s">
        <v>164</v>
      </c>
      <c r="AU862" s="184" t="s">
        <v>79</v>
      </c>
      <c r="AV862" s="15" t="s">
        <v>82</v>
      </c>
      <c r="AW862" s="15" t="s">
        <v>33</v>
      </c>
      <c r="AX862" s="15" t="s">
        <v>15</v>
      </c>
      <c r="AY862" s="184" t="s">
        <v>135</v>
      </c>
    </row>
    <row r="863" spans="1:65" s="2" customFormat="1" ht="37.9" customHeight="1">
      <c r="A863" s="33"/>
      <c r="B863" s="138"/>
      <c r="C863" s="139" t="s">
        <v>1230</v>
      </c>
      <c r="D863" s="139" t="s">
        <v>137</v>
      </c>
      <c r="E863" s="140" t="s">
        <v>1231</v>
      </c>
      <c r="F863" s="141" t="s">
        <v>1232</v>
      </c>
      <c r="G863" s="142" t="s">
        <v>140</v>
      </c>
      <c r="H863" s="143">
        <v>890</v>
      </c>
      <c r="I863" s="144"/>
      <c r="J863" s="145">
        <f>ROUND(I863*H863,2)</f>
        <v>0</v>
      </c>
      <c r="K863" s="141" t="s">
        <v>141</v>
      </c>
      <c r="L863" s="34"/>
      <c r="M863" s="146" t="s">
        <v>3</v>
      </c>
      <c r="N863" s="147" t="s">
        <v>42</v>
      </c>
      <c r="O863" s="54"/>
      <c r="P863" s="148">
        <f>O863*H863</f>
        <v>0</v>
      </c>
      <c r="Q863" s="148">
        <v>0.0063</v>
      </c>
      <c r="R863" s="148">
        <f>Q863*H863</f>
        <v>5.607</v>
      </c>
      <c r="S863" s="148">
        <v>0</v>
      </c>
      <c r="T863" s="149">
        <f>S863*H863</f>
        <v>0</v>
      </c>
      <c r="U863" s="33"/>
      <c r="V863" s="33"/>
      <c r="W863" s="33"/>
      <c r="X863" s="33"/>
      <c r="Y863" s="33"/>
      <c r="Z863" s="33"/>
      <c r="AA863" s="33"/>
      <c r="AB863" s="33"/>
      <c r="AC863" s="33"/>
      <c r="AD863" s="33"/>
      <c r="AE863" s="33"/>
      <c r="AR863" s="150" t="s">
        <v>226</v>
      </c>
      <c r="AT863" s="150" t="s">
        <v>137</v>
      </c>
      <c r="AU863" s="150" t="s">
        <v>79</v>
      </c>
      <c r="AY863" s="18" t="s">
        <v>135</v>
      </c>
      <c r="BE863" s="151">
        <f>IF(N863="základní",J863,0)</f>
        <v>0</v>
      </c>
      <c r="BF863" s="151">
        <f>IF(N863="snížená",J863,0)</f>
        <v>0</v>
      </c>
      <c r="BG863" s="151">
        <f>IF(N863="zákl. přenesená",J863,0)</f>
        <v>0</v>
      </c>
      <c r="BH863" s="151">
        <f>IF(N863="sníž. přenesená",J863,0)</f>
        <v>0</v>
      </c>
      <c r="BI863" s="151">
        <f>IF(N863="nulová",J863,0)</f>
        <v>0</v>
      </c>
      <c r="BJ863" s="18" t="s">
        <v>15</v>
      </c>
      <c r="BK863" s="151">
        <f>ROUND(I863*H863,2)</f>
        <v>0</v>
      </c>
      <c r="BL863" s="18" t="s">
        <v>226</v>
      </c>
      <c r="BM863" s="150" t="s">
        <v>1233</v>
      </c>
    </row>
    <row r="864" spans="1:47" s="2" customFormat="1" ht="11.25">
      <c r="A864" s="33"/>
      <c r="B864" s="34"/>
      <c r="C864" s="33"/>
      <c r="D864" s="152" t="s">
        <v>143</v>
      </c>
      <c r="E864" s="33"/>
      <c r="F864" s="153" t="s">
        <v>1234</v>
      </c>
      <c r="G864" s="33"/>
      <c r="H864" s="33"/>
      <c r="I864" s="154"/>
      <c r="J864" s="33"/>
      <c r="K864" s="33"/>
      <c r="L864" s="34"/>
      <c r="M864" s="155"/>
      <c r="N864" s="156"/>
      <c r="O864" s="54"/>
      <c r="P864" s="54"/>
      <c r="Q864" s="54"/>
      <c r="R864" s="54"/>
      <c r="S864" s="54"/>
      <c r="T864" s="55"/>
      <c r="U864" s="33"/>
      <c r="V864" s="33"/>
      <c r="W864" s="33"/>
      <c r="X864" s="33"/>
      <c r="Y864" s="33"/>
      <c r="Z864" s="33"/>
      <c r="AA864" s="33"/>
      <c r="AB864" s="33"/>
      <c r="AC864" s="33"/>
      <c r="AD864" s="33"/>
      <c r="AE864" s="33"/>
      <c r="AT864" s="18" t="s">
        <v>143</v>
      </c>
      <c r="AU864" s="18" t="s">
        <v>79</v>
      </c>
    </row>
    <row r="865" spans="1:65" s="2" customFormat="1" ht="24.2" customHeight="1">
      <c r="A865" s="33"/>
      <c r="B865" s="138"/>
      <c r="C865" s="166" t="s">
        <v>1235</v>
      </c>
      <c r="D865" s="166" t="s">
        <v>184</v>
      </c>
      <c r="E865" s="167" t="s">
        <v>1236</v>
      </c>
      <c r="F865" s="168" t="s">
        <v>1237</v>
      </c>
      <c r="G865" s="169" t="s">
        <v>140</v>
      </c>
      <c r="H865" s="170">
        <v>979</v>
      </c>
      <c r="I865" s="171"/>
      <c r="J865" s="172">
        <f>ROUND(I865*H865,2)</f>
        <v>0</v>
      </c>
      <c r="K865" s="168" t="s">
        <v>3</v>
      </c>
      <c r="L865" s="173"/>
      <c r="M865" s="174" t="s">
        <v>3</v>
      </c>
      <c r="N865" s="175" t="s">
        <v>42</v>
      </c>
      <c r="O865" s="54"/>
      <c r="P865" s="148">
        <f>O865*H865</f>
        <v>0</v>
      </c>
      <c r="Q865" s="148">
        <v>0.0118</v>
      </c>
      <c r="R865" s="148">
        <f>Q865*H865</f>
        <v>11.5522</v>
      </c>
      <c r="S865" s="148">
        <v>0</v>
      </c>
      <c r="T865" s="149">
        <f>S865*H865</f>
        <v>0</v>
      </c>
      <c r="U865" s="33"/>
      <c r="V865" s="33"/>
      <c r="W865" s="33"/>
      <c r="X865" s="33"/>
      <c r="Y865" s="33"/>
      <c r="Z865" s="33"/>
      <c r="AA865" s="33"/>
      <c r="AB865" s="33"/>
      <c r="AC865" s="33"/>
      <c r="AD865" s="33"/>
      <c r="AE865" s="33"/>
      <c r="AR865" s="150" t="s">
        <v>384</v>
      </c>
      <c r="AT865" s="150" t="s">
        <v>184</v>
      </c>
      <c r="AU865" s="150" t="s">
        <v>79</v>
      </c>
      <c r="AY865" s="18" t="s">
        <v>135</v>
      </c>
      <c r="BE865" s="151">
        <f>IF(N865="základní",J865,0)</f>
        <v>0</v>
      </c>
      <c r="BF865" s="151">
        <f>IF(N865="snížená",J865,0)</f>
        <v>0</v>
      </c>
      <c r="BG865" s="151">
        <f>IF(N865="zákl. přenesená",J865,0)</f>
        <v>0</v>
      </c>
      <c r="BH865" s="151">
        <f>IF(N865="sníž. přenesená",J865,0)</f>
        <v>0</v>
      </c>
      <c r="BI865" s="151">
        <f>IF(N865="nulová",J865,0)</f>
        <v>0</v>
      </c>
      <c r="BJ865" s="18" t="s">
        <v>15</v>
      </c>
      <c r="BK865" s="151">
        <f>ROUND(I865*H865,2)</f>
        <v>0</v>
      </c>
      <c r="BL865" s="18" t="s">
        <v>226</v>
      </c>
      <c r="BM865" s="150" t="s">
        <v>1238</v>
      </c>
    </row>
    <row r="866" spans="2:51" s="13" customFormat="1" ht="11.25">
      <c r="B866" s="157"/>
      <c r="D866" s="158" t="s">
        <v>164</v>
      </c>
      <c r="F866" s="159" t="s">
        <v>1239</v>
      </c>
      <c r="H866" s="160">
        <v>979</v>
      </c>
      <c r="I866" s="161"/>
      <c r="L866" s="157"/>
      <c r="M866" s="162"/>
      <c r="N866" s="163"/>
      <c r="O866" s="163"/>
      <c r="P866" s="163"/>
      <c r="Q866" s="163"/>
      <c r="R866" s="163"/>
      <c r="S866" s="163"/>
      <c r="T866" s="164"/>
      <c r="AT866" s="165" t="s">
        <v>164</v>
      </c>
      <c r="AU866" s="165" t="s">
        <v>79</v>
      </c>
      <c r="AV866" s="13" t="s">
        <v>79</v>
      </c>
      <c r="AW866" s="13" t="s">
        <v>4</v>
      </c>
      <c r="AX866" s="13" t="s">
        <v>15</v>
      </c>
      <c r="AY866" s="165" t="s">
        <v>135</v>
      </c>
    </row>
    <row r="867" spans="1:65" s="2" customFormat="1" ht="24.2" customHeight="1">
      <c r="A867" s="33"/>
      <c r="B867" s="138"/>
      <c r="C867" s="139" t="s">
        <v>1240</v>
      </c>
      <c r="D867" s="139" t="s">
        <v>137</v>
      </c>
      <c r="E867" s="140" t="s">
        <v>1241</v>
      </c>
      <c r="F867" s="141" t="s">
        <v>1242</v>
      </c>
      <c r="G867" s="142" t="s">
        <v>140</v>
      </c>
      <c r="H867" s="143">
        <v>890</v>
      </c>
      <c r="I867" s="144"/>
      <c r="J867" s="145">
        <f>ROUND(I867*H867,2)</f>
        <v>0</v>
      </c>
      <c r="K867" s="141" t="s">
        <v>141</v>
      </c>
      <c r="L867" s="34"/>
      <c r="M867" s="146" t="s">
        <v>3</v>
      </c>
      <c r="N867" s="147" t="s">
        <v>42</v>
      </c>
      <c r="O867" s="54"/>
      <c r="P867" s="148">
        <f>O867*H867</f>
        <v>0</v>
      </c>
      <c r="Q867" s="148">
        <v>5E-05</v>
      </c>
      <c r="R867" s="148">
        <f>Q867*H867</f>
        <v>0.044500000000000005</v>
      </c>
      <c r="S867" s="148">
        <v>0</v>
      </c>
      <c r="T867" s="149">
        <f>S867*H867</f>
        <v>0</v>
      </c>
      <c r="U867" s="33"/>
      <c r="V867" s="33"/>
      <c r="W867" s="33"/>
      <c r="X867" s="33"/>
      <c r="Y867" s="33"/>
      <c r="Z867" s="33"/>
      <c r="AA867" s="33"/>
      <c r="AB867" s="33"/>
      <c r="AC867" s="33"/>
      <c r="AD867" s="33"/>
      <c r="AE867" s="33"/>
      <c r="AR867" s="150" t="s">
        <v>226</v>
      </c>
      <c r="AT867" s="150" t="s">
        <v>137</v>
      </c>
      <c r="AU867" s="150" t="s">
        <v>79</v>
      </c>
      <c r="AY867" s="18" t="s">
        <v>135</v>
      </c>
      <c r="BE867" s="151">
        <f>IF(N867="základní",J867,0)</f>
        <v>0</v>
      </c>
      <c r="BF867" s="151">
        <f>IF(N867="snížená",J867,0)</f>
        <v>0</v>
      </c>
      <c r="BG867" s="151">
        <f>IF(N867="zákl. přenesená",J867,0)</f>
        <v>0</v>
      </c>
      <c r="BH867" s="151">
        <f>IF(N867="sníž. přenesená",J867,0)</f>
        <v>0</v>
      </c>
      <c r="BI867" s="151">
        <f>IF(N867="nulová",J867,0)</f>
        <v>0</v>
      </c>
      <c r="BJ867" s="18" t="s">
        <v>15</v>
      </c>
      <c r="BK867" s="151">
        <f>ROUND(I867*H867,2)</f>
        <v>0</v>
      </c>
      <c r="BL867" s="18" t="s">
        <v>226</v>
      </c>
      <c r="BM867" s="150" t="s">
        <v>1243</v>
      </c>
    </row>
    <row r="868" spans="1:47" s="2" customFormat="1" ht="11.25">
      <c r="A868" s="33"/>
      <c r="B868" s="34"/>
      <c r="C868" s="33"/>
      <c r="D868" s="152" t="s">
        <v>143</v>
      </c>
      <c r="E868" s="33"/>
      <c r="F868" s="153" t="s">
        <v>1244</v>
      </c>
      <c r="G868" s="33"/>
      <c r="H868" s="33"/>
      <c r="I868" s="154"/>
      <c r="J868" s="33"/>
      <c r="K868" s="33"/>
      <c r="L868" s="34"/>
      <c r="M868" s="155"/>
      <c r="N868" s="156"/>
      <c r="O868" s="54"/>
      <c r="P868" s="54"/>
      <c r="Q868" s="54"/>
      <c r="R868" s="54"/>
      <c r="S868" s="54"/>
      <c r="T868" s="55"/>
      <c r="U868" s="33"/>
      <c r="V868" s="33"/>
      <c r="W868" s="33"/>
      <c r="X868" s="33"/>
      <c r="Y868" s="33"/>
      <c r="Z868" s="33"/>
      <c r="AA868" s="33"/>
      <c r="AB868" s="33"/>
      <c r="AC868" s="33"/>
      <c r="AD868" s="33"/>
      <c r="AE868" s="33"/>
      <c r="AT868" s="18" t="s">
        <v>143</v>
      </c>
      <c r="AU868" s="18" t="s">
        <v>79</v>
      </c>
    </row>
    <row r="869" spans="1:65" s="2" customFormat="1" ht="49.15" customHeight="1">
      <c r="A869" s="33"/>
      <c r="B869" s="138"/>
      <c r="C869" s="139" t="s">
        <v>1245</v>
      </c>
      <c r="D869" s="139" t="s">
        <v>137</v>
      </c>
      <c r="E869" s="140" t="s">
        <v>1246</v>
      </c>
      <c r="F869" s="141" t="s">
        <v>1247</v>
      </c>
      <c r="G869" s="142" t="s">
        <v>174</v>
      </c>
      <c r="H869" s="143">
        <v>21.75</v>
      </c>
      <c r="I869" s="144"/>
      <c r="J869" s="145">
        <f>ROUND(I869*H869,2)</f>
        <v>0</v>
      </c>
      <c r="K869" s="141" t="s">
        <v>141</v>
      </c>
      <c r="L869" s="34"/>
      <c r="M869" s="146" t="s">
        <v>3</v>
      </c>
      <c r="N869" s="147" t="s">
        <v>42</v>
      </c>
      <c r="O869" s="54"/>
      <c r="P869" s="148">
        <f>O869*H869</f>
        <v>0</v>
      </c>
      <c r="Q869" s="148">
        <v>0</v>
      </c>
      <c r="R869" s="148">
        <f>Q869*H869</f>
        <v>0</v>
      </c>
      <c r="S869" s="148">
        <v>0</v>
      </c>
      <c r="T869" s="149">
        <f>S869*H869</f>
        <v>0</v>
      </c>
      <c r="U869" s="33"/>
      <c r="V869" s="33"/>
      <c r="W869" s="33"/>
      <c r="X869" s="33"/>
      <c r="Y869" s="33"/>
      <c r="Z869" s="33"/>
      <c r="AA869" s="33"/>
      <c r="AB869" s="33"/>
      <c r="AC869" s="33"/>
      <c r="AD869" s="33"/>
      <c r="AE869" s="33"/>
      <c r="AR869" s="150" t="s">
        <v>226</v>
      </c>
      <c r="AT869" s="150" t="s">
        <v>137</v>
      </c>
      <c r="AU869" s="150" t="s">
        <v>79</v>
      </c>
      <c r="AY869" s="18" t="s">
        <v>135</v>
      </c>
      <c r="BE869" s="151">
        <f>IF(N869="základní",J869,0)</f>
        <v>0</v>
      </c>
      <c r="BF869" s="151">
        <f>IF(N869="snížená",J869,0)</f>
        <v>0</v>
      </c>
      <c r="BG869" s="151">
        <f>IF(N869="zákl. přenesená",J869,0)</f>
        <v>0</v>
      </c>
      <c r="BH869" s="151">
        <f>IF(N869="sníž. přenesená",J869,0)</f>
        <v>0</v>
      </c>
      <c r="BI869" s="151">
        <f>IF(N869="nulová",J869,0)</f>
        <v>0</v>
      </c>
      <c r="BJ869" s="18" t="s">
        <v>15</v>
      </c>
      <c r="BK869" s="151">
        <f>ROUND(I869*H869,2)</f>
        <v>0</v>
      </c>
      <c r="BL869" s="18" t="s">
        <v>226</v>
      </c>
      <c r="BM869" s="150" t="s">
        <v>1248</v>
      </c>
    </row>
    <row r="870" spans="1:47" s="2" customFormat="1" ht="11.25">
      <c r="A870" s="33"/>
      <c r="B870" s="34"/>
      <c r="C870" s="33"/>
      <c r="D870" s="152" t="s">
        <v>143</v>
      </c>
      <c r="E870" s="33"/>
      <c r="F870" s="153" t="s">
        <v>1249</v>
      </c>
      <c r="G870" s="33"/>
      <c r="H870" s="33"/>
      <c r="I870" s="154"/>
      <c r="J870" s="33"/>
      <c r="K870" s="33"/>
      <c r="L870" s="34"/>
      <c r="M870" s="155"/>
      <c r="N870" s="156"/>
      <c r="O870" s="54"/>
      <c r="P870" s="54"/>
      <c r="Q870" s="54"/>
      <c r="R870" s="54"/>
      <c r="S870" s="54"/>
      <c r="T870" s="55"/>
      <c r="U870" s="33"/>
      <c r="V870" s="33"/>
      <c r="W870" s="33"/>
      <c r="X870" s="33"/>
      <c r="Y870" s="33"/>
      <c r="Z870" s="33"/>
      <c r="AA870" s="33"/>
      <c r="AB870" s="33"/>
      <c r="AC870" s="33"/>
      <c r="AD870" s="33"/>
      <c r="AE870" s="33"/>
      <c r="AT870" s="18" t="s">
        <v>143</v>
      </c>
      <c r="AU870" s="18" t="s">
        <v>79</v>
      </c>
    </row>
    <row r="871" spans="2:63" s="12" customFormat="1" ht="22.9" customHeight="1">
      <c r="B871" s="125"/>
      <c r="D871" s="126" t="s">
        <v>70</v>
      </c>
      <c r="E871" s="136" t="s">
        <v>1250</v>
      </c>
      <c r="F871" s="136" t="s">
        <v>1251</v>
      </c>
      <c r="I871" s="128"/>
      <c r="J871" s="137">
        <f>BK871</f>
        <v>0</v>
      </c>
      <c r="L871" s="125"/>
      <c r="M871" s="130"/>
      <c r="N871" s="131"/>
      <c r="O871" s="131"/>
      <c r="P871" s="132">
        <f>P872</f>
        <v>0</v>
      </c>
      <c r="Q871" s="131"/>
      <c r="R871" s="132">
        <f>R872</f>
        <v>0</v>
      </c>
      <c r="S871" s="131"/>
      <c r="T871" s="133">
        <f>T872</f>
        <v>20.46</v>
      </c>
      <c r="AR871" s="126" t="s">
        <v>79</v>
      </c>
      <c r="AT871" s="134" t="s">
        <v>70</v>
      </c>
      <c r="AU871" s="134" t="s">
        <v>15</v>
      </c>
      <c r="AY871" s="126" t="s">
        <v>135</v>
      </c>
      <c r="BK871" s="135">
        <f>BK872</f>
        <v>0</v>
      </c>
    </row>
    <row r="872" spans="1:65" s="2" customFormat="1" ht="24.2" customHeight="1">
      <c r="A872" s="33"/>
      <c r="B872" s="138"/>
      <c r="C872" s="139" t="s">
        <v>1252</v>
      </c>
      <c r="D872" s="139" t="s">
        <v>137</v>
      </c>
      <c r="E872" s="140" t="s">
        <v>1253</v>
      </c>
      <c r="F872" s="141" t="s">
        <v>1254</v>
      </c>
      <c r="G872" s="142" t="s">
        <v>140</v>
      </c>
      <c r="H872" s="143">
        <v>220</v>
      </c>
      <c r="I872" s="144"/>
      <c r="J872" s="145">
        <f>ROUND(I872*H872,2)</f>
        <v>0</v>
      </c>
      <c r="K872" s="141" t="s">
        <v>3</v>
      </c>
      <c r="L872" s="34"/>
      <c r="M872" s="146" t="s">
        <v>3</v>
      </c>
      <c r="N872" s="147" t="s">
        <v>42</v>
      </c>
      <c r="O872" s="54"/>
      <c r="P872" s="148">
        <f>O872*H872</f>
        <v>0</v>
      </c>
      <c r="Q872" s="148">
        <v>0</v>
      </c>
      <c r="R872" s="148">
        <f>Q872*H872</f>
        <v>0</v>
      </c>
      <c r="S872" s="148">
        <v>0.093</v>
      </c>
      <c r="T872" s="149">
        <f>S872*H872</f>
        <v>20.46</v>
      </c>
      <c r="U872" s="33"/>
      <c r="V872" s="33"/>
      <c r="W872" s="33"/>
      <c r="X872" s="33"/>
      <c r="Y872" s="33"/>
      <c r="Z872" s="33"/>
      <c r="AA872" s="33"/>
      <c r="AB872" s="33"/>
      <c r="AC872" s="33"/>
      <c r="AD872" s="33"/>
      <c r="AE872" s="33"/>
      <c r="AR872" s="150" t="s">
        <v>226</v>
      </c>
      <c r="AT872" s="150" t="s">
        <v>137</v>
      </c>
      <c r="AU872" s="150" t="s">
        <v>79</v>
      </c>
      <c r="AY872" s="18" t="s">
        <v>135</v>
      </c>
      <c r="BE872" s="151">
        <f>IF(N872="základní",J872,0)</f>
        <v>0</v>
      </c>
      <c r="BF872" s="151">
        <f>IF(N872="snížená",J872,0)</f>
        <v>0</v>
      </c>
      <c r="BG872" s="151">
        <f>IF(N872="zákl. přenesená",J872,0)</f>
        <v>0</v>
      </c>
      <c r="BH872" s="151">
        <f>IF(N872="sníž. přenesená",J872,0)</f>
        <v>0</v>
      </c>
      <c r="BI872" s="151">
        <f>IF(N872="nulová",J872,0)</f>
        <v>0</v>
      </c>
      <c r="BJ872" s="18" t="s">
        <v>15</v>
      </c>
      <c r="BK872" s="151">
        <f>ROUND(I872*H872,2)</f>
        <v>0</v>
      </c>
      <c r="BL872" s="18" t="s">
        <v>226</v>
      </c>
      <c r="BM872" s="150" t="s">
        <v>1255</v>
      </c>
    </row>
    <row r="873" spans="2:63" s="12" customFormat="1" ht="22.9" customHeight="1">
      <c r="B873" s="125"/>
      <c r="D873" s="126" t="s">
        <v>70</v>
      </c>
      <c r="E873" s="136" t="s">
        <v>1256</v>
      </c>
      <c r="F873" s="136" t="s">
        <v>1257</v>
      </c>
      <c r="I873" s="128"/>
      <c r="J873" s="137">
        <f>BK873</f>
        <v>0</v>
      </c>
      <c r="L873" s="125"/>
      <c r="M873" s="130"/>
      <c r="N873" s="131"/>
      <c r="O873" s="131"/>
      <c r="P873" s="132">
        <f>SUM(P874:P877)</f>
        <v>0</v>
      </c>
      <c r="Q873" s="131"/>
      <c r="R873" s="132">
        <f>SUM(R874:R877)</f>
        <v>3.88401</v>
      </c>
      <c r="S873" s="131"/>
      <c r="T873" s="133">
        <f>SUM(T874:T877)</f>
        <v>0</v>
      </c>
      <c r="AR873" s="126" t="s">
        <v>79</v>
      </c>
      <c r="AT873" s="134" t="s">
        <v>70</v>
      </c>
      <c r="AU873" s="134" t="s">
        <v>15</v>
      </c>
      <c r="AY873" s="126" t="s">
        <v>135</v>
      </c>
      <c r="BK873" s="135">
        <f>SUM(BK874:BK877)</f>
        <v>0</v>
      </c>
    </row>
    <row r="874" spans="1:65" s="2" customFormat="1" ht="33" customHeight="1">
      <c r="A874" s="33"/>
      <c r="B874" s="138"/>
      <c r="C874" s="139" t="s">
        <v>1258</v>
      </c>
      <c r="D874" s="139" t="s">
        <v>137</v>
      </c>
      <c r="E874" s="140" t="s">
        <v>1259</v>
      </c>
      <c r="F874" s="141" t="s">
        <v>1260</v>
      </c>
      <c r="G874" s="142" t="s">
        <v>140</v>
      </c>
      <c r="H874" s="143">
        <v>8443.5</v>
      </c>
      <c r="I874" s="144"/>
      <c r="J874" s="145">
        <f>ROUND(I874*H874,2)</f>
        <v>0</v>
      </c>
      <c r="K874" s="141" t="s">
        <v>141</v>
      </c>
      <c r="L874" s="34"/>
      <c r="M874" s="146" t="s">
        <v>3</v>
      </c>
      <c r="N874" s="147" t="s">
        <v>42</v>
      </c>
      <c r="O874" s="54"/>
      <c r="P874" s="148">
        <f>O874*H874</f>
        <v>0</v>
      </c>
      <c r="Q874" s="148">
        <v>0.0002</v>
      </c>
      <c r="R874" s="148">
        <f>Q874*H874</f>
        <v>1.6887</v>
      </c>
      <c r="S874" s="148">
        <v>0</v>
      </c>
      <c r="T874" s="149">
        <f>S874*H874</f>
        <v>0</v>
      </c>
      <c r="U874" s="33"/>
      <c r="V874" s="33"/>
      <c r="W874" s="33"/>
      <c r="X874" s="33"/>
      <c r="Y874" s="33"/>
      <c r="Z874" s="33"/>
      <c r="AA874" s="33"/>
      <c r="AB874" s="33"/>
      <c r="AC874" s="33"/>
      <c r="AD874" s="33"/>
      <c r="AE874" s="33"/>
      <c r="AR874" s="150" t="s">
        <v>226</v>
      </c>
      <c r="AT874" s="150" t="s">
        <v>137</v>
      </c>
      <c r="AU874" s="150" t="s">
        <v>79</v>
      </c>
      <c r="AY874" s="18" t="s">
        <v>135</v>
      </c>
      <c r="BE874" s="151">
        <f>IF(N874="základní",J874,0)</f>
        <v>0</v>
      </c>
      <c r="BF874" s="151">
        <f>IF(N874="snížená",J874,0)</f>
        <v>0</v>
      </c>
      <c r="BG874" s="151">
        <f>IF(N874="zákl. přenesená",J874,0)</f>
        <v>0</v>
      </c>
      <c r="BH874" s="151">
        <f>IF(N874="sníž. přenesená",J874,0)</f>
        <v>0</v>
      </c>
      <c r="BI874" s="151">
        <f>IF(N874="nulová",J874,0)</f>
        <v>0</v>
      </c>
      <c r="BJ874" s="18" t="s">
        <v>15</v>
      </c>
      <c r="BK874" s="151">
        <f>ROUND(I874*H874,2)</f>
        <v>0</v>
      </c>
      <c r="BL874" s="18" t="s">
        <v>226</v>
      </c>
      <c r="BM874" s="150" t="s">
        <v>1261</v>
      </c>
    </row>
    <row r="875" spans="1:47" s="2" customFormat="1" ht="11.25">
      <c r="A875" s="33"/>
      <c r="B875" s="34"/>
      <c r="C875" s="33"/>
      <c r="D875" s="152" t="s">
        <v>143</v>
      </c>
      <c r="E875" s="33"/>
      <c r="F875" s="153" t="s">
        <v>1262</v>
      </c>
      <c r="G875" s="33"/>
      <c r="H875" s="33"/>
      <c r="I875" s="154"/>
      <c r="J875" s="33"/>
      <c r="K875" s="33"/>
      <c r="L875" s="34"/>
      <c r="M875" s="155"/>
      <c r="N875" s="156"/>
      <c r="O875" s="54"/>
      <c r="P875" s="54"/>
      <c r="Q875" s="54"/>
      <c r="R875" s="54"/>
      <c r="S875" s="54"/>
      <c r="T875" s="55"/>
      <c r="U875" s="33"/>
      <c r="V875" s="33"/>
      <c r="W875" s="33"/>
      <c r="X875" s="33"/>
      <c r="Y875" s="33"/>
      <c r="Z875" s="33"/>
      <c r="AA875" s="33"/>
      <c r="AB875" s="33"/>
      <c r="AC875" s="33"/>
      <c r="AD875" s="33"/>
      <c r="AE875" s="33"/>
      <c r="AT875" s="18" t="s">
        <v>143</v>
      </c>
      <c r="AU875" s="18" t="s">
        <v>79</v>
      </c>
    </row>
    <row r="876" spans="1:65" s="2" customFormat="1" ht="37.9" customHeight="1">
      <c r="A876" s="33"/>
      <c r="B876" s="138"/>
      <c r="C876" s="139" t="s">
        <v>1263</v>
      </c>
      <c r="D876" s="139" t="s">
        <v>137</v>
      </c>
      <c r="E876" s="140" t="s">
        <v>1264</v>
      </c>
      <c r="F876" s="141" t="s">
        <v>1265</v>
      </c>
      <c r="G876" s="142" t="s">
        <v>140</v>
      </c>
      <c r="H876" s="143">
        <v>8443.5</v>
      </c>
      <c r="I876" s="144"/>
      <c r="J876" s="145">
        <f>ROUND(I876*H876,2)</f>
        <v>0</v>
      </c>
      <c r="K876" s="141" t="s">
        <v>141</v>
      </c>
      <c r="L876" s="34"/>
      <c r="M876" s="146" t="s">
        <v>3</v>
      </c>
      <c r="N876" s="147" t="s">
        <v>42</v>
      </c>
      <c r="O876" s="54"/>
      <c r="P876" s="148">
        <f>O876*H876</f>
        <v>0</v>
      </c>
      <c r="Q876" s="148">
        <v>0.00026</v>
      </c>
      <c r="R876" s="148">
        <f>Q876*H876</f>
        <v>2.1953099999999997</v>
      </c>
      <c r="S876" s="148">
        <v>0</v>
      </c>
      <c r="T876" s="149">
        <f>S876*H876</f>
        <v>0</v>
      </c>
      <c r="U876" s="33"/>
      <c r="V876" s="33"/>
      <c r="W876" s="33"/>
      <c r="X876" s="33"/>
      <c r="Y876" s="33"/>
      <c r="Z876" s="33"/>
      <c r="AA876" s="33"/>
      <c r="AB876" s="33"/>
      <c r="AC876" s="33"/>
      <c r="AD876" s="33"/>
      <c r="AE876" s="33"/>
      <c r="AR876" s="150" t="s">
        <v>226</v>
      </c>
      <c r="AT876" s="150" t="s">
        <v>137</v>
      </c>
      <c r="AU876" s="150" t="s">
        <v>79</v>
      </c>
      <c r="AY876" s="18" t="s">
        <v>135</v>
      </c>
      <c r="BE876" s="151">
        <f>IF(N876="základní",J876,0)</f>
        <v>0</v>
      </c>
      <c r="BF876" s="151">
        <f>IF(N876="snížená",J876,0)</f>
        <v>0</v>
      </c>
      <c r="BG876" s="151">
        <f>IF(N876="zákl. přenesená",J876,0)</f>
        <v>0</v>
      </c>
      <c r="BH876" s="151">
        <f>IF(N876="sníž. přenesená",J876,0)</f>
        <v>0</v>
      </c>
      <c r="BI876" s="151">
        <f>IF(N876="nulová",J876,0)</f>
        <v>0</v>
      </c>
      <c r="BJ876" s="18" t="s">
        <v>15</v>
      </c>
      <c r="BK876" s="151">
        <f>ROUND(I876*H876,2)</f>
        <v>0</v>
      </c>
      <c r="BL876" s="18" t="s">
        <v>226</v>
      </c>
      <c r="BM876" s="150" t="s">
        <v>1266</v>
      </c>
    </row>
    <row r="877" spans="1:47" s="2" customFormat="1" ht="11.25">
      <c r="A877" s="33"/>
      <c r="B877" s="34"/>
      <c r="C877" s="33"/>
      <c r="D877" s="152" t="s">
        <v>143</v>
      </c>
      <c r="E877" s="33"/>
      <c r="F877" s="153" t="s">
        <v>1267</v>
      </c>
      <c r="G877" s="33"/>
      <c r="H877" s="33"/>
      <c r="I877" s="154"/>
      <c r="J877" s="33"/>
      <c r="K877" s="33"/>
      <c r="L877" s="34"/>
      <c r="M877" s="192"/>
      <c r="N877" s="193"/>
      <c r="O877" s="194"/>
      <c r="P877" s="194"/>
      <c r="Q877" s="194"/>
      <c r="R877" s="194"/>
      <c r="S877" s="194"/>
      <c r="T877" s="195"/>
      <c r="U877" s="33"/>
      <c r="V877" s="33"/>
      <c r="W877" s="33"/>
      <c r="X877" s="33"/>
      <c r="Y877" s="33"/>
      <c r="Z877" s="33"/>
      <c r="AA877" s="33"/>
      <c r="AB877" s="33"/>
      <c r="AC877" s="33"/>
      <c r="AD877" s="33"/>
      <c r="AE877" s="33"/>
      <c r="AT877" s="18" t="s">
        <v>143</v>
      </c>
      <c r="AU877" s="18" t="s">
        <v>79</v>
      </c>
    </row>
    <row r="878" spans="1:31" s="2" customFormat="1" ht="6.95" customHeight="1">
      <c r="A878" s="33"/>
      <c r="B878" s="43"/>
      <c r="C878" s="44"/>
      <c r="D878" s="44"/>
      <c r="E878" s="44"/>
      <c r="F878" s="44"/>
      <c r="G878" s="44"/>
      <c r="H878" s="44"/>
      <c r="I878" s="44"/>
      <c r="J878" s="44"/>
      <c r="K878" s="44"/>
      <c r="L878" s="34"/>
      <c r="M878" s="33"/>
      <c r="O878" s="33"/>
      <c r="P878" s="33"/>
      <c r="Q878" s="33"/>
      <c r="R878" s="33"/>
      <c r="S878" s="33"/>
      <c r="T878" s="33"/>
      <c r="U878" s="33"/>
      <c r="V878" s="33"/>
      <c r="W878" s="33"/>
      <c r="X878" s="33"/>
      <c r="Y878" s="33"/>
      <c r="Z878" s="33"/>
      <c r="AA878" s="33"/>
      <c r="AB878" s="33"/>
      <c r="AC878" s="33"/>
      <c r="AD878" s="33"/>
      <c r="AE878" s="33"/>
    </row>
  </sheetData>
  <autoFilter ref="C103:K877"/>
  <mergeCells count="9">
    <mergeCell ref="E50:H50"/>
    <mergeCell ref="E94:H94"/>
    <mergeCell ref="E96:H96"/>
    <mergeCell ref="L2:V2"/>
    <mergeCell ref="E7:H7"/>
    <mergeCell ref="E9:H9"/>
    <mergeCell ref="E18:H18"/>
    <mergeCell ref="E27:H27"/>
    <mergeCell ref="E48:H48"/>
  </mergeCells>
  <hyperlinks>
    <hyperlink ref="F108" r:id="rId1" display="https://podminky.urs.cz/item/CS_URS_2022_02/113106121"/>
    <hyperlink ref="F110" r:id="rId2" display="https://podminky.urs.cz/item/CS_URS_2022_02/113107343"/>
    <hyperlink ref="F112" r:id="rId3" display="https://podminky.urs.cz/item/CS_URS_2022_02/132251104"/>
    <hyperlink ref="F114" r:id="rId4" display="https://podminky.urs.cz/item/CS_URS_2022_02/162751117"/>
    <hyperlink ref="F116" r:id="rId5" display="https://podminky.urs.cz/item/CS_URS_2022_02/162751119"/>
    <hyperlink ref="F119" r:id="rId6" display="https://podminky.urs.cz/item/CS_URS_2022_02/171251201"/>
    <hyperlink ref="F121" r:id="rId7" display="https://podminky.urs.cz/item/CS_URS_2022_02/171201231"/>
    <hyperlink ref="F124" r:id="rId8" display="https://podminky.urs.cz/item/CS_URS_2022_02/174151101"/>
    <hyperlink ref="F131" r:id="rId9" display="https://podminky.urs.cz/item/CS_URS_2022_02/311272031"/>
    <hyperlink ref="F145" r:id="rId10" display="https://podminky.urs.cz/item/CS_URS_2022_02/919726123"/>
    <hyperlink ref="F147" r:id="rId11" display="https://podminky.urs.cz/item/CS_URS_2022_02/564841111"/>
    <hyperlink ref="F149" r:id="rId12" display="https://podminky.urs.cz/item/CS_URS_2022_02/637211122"/>
    <hyperlink ref="F151" r:id="rId13" display="https://podminky.urs.cz/item/CS_URS_2022_02/637311131"/>
    <hyperlink ref="F153" r:id="rId14" display="https://podminky.urs.cz/item/CS_URS_2022_02/916131213"/>
    <hyperlink ref="F160" r:id="rId15" display="https://podminky.urs.cz/item/CS_URS_2022_02/612131121"/>
    <hyperlink ref="F162" r:id="rId16" display="https://podminky.urs.cz/item/CS_URS_2022_02/612142001"/>
    <hyperlink ref="F164" r:id="rId17" display="https://podminky.urs.cz/item/CS_URS_2022_02/612311131"/>
    <hyperlink ref="F166" r:id="rId18" display="https://podminky.urs.cz/item/CS_URS_2022_02/612325302"/>
    <hyperlink ref="F168" r:id="rId19" display="https://podminky.urs.cz/item/CS_URS_2022_02/619991001"/>
    <hyperlink ref="F211" r:id="rId20" display="https://podminky.urs.cz/item/CS_URS_2022_02/622143003"/>
    <hyperlink ref="F215" r:id="rId21" display="https://podminky.urs.cz/item/CS_URS_2022_02/622143004"/>
    <hyperlink ref="F260" r:id="rId22" display="https://podminky.urs.cz/item/CS_URS_2022_02/629991011"/>
    <hyperlink ref="F303" r:id="rId23" display="https://podminky.urs.cz/item/CS_URS_2022_02/619991011"/>
    <hyperlink ref="F307" r:id="rId24" display="https://podminky.urs.cz/item/CS_URS_2022_02/629995101"/>
    <hyperlink ref="F309" r:id="rId25" display="https://podminky.urs.cz/item/CS_URS_2022_02/621325102"/>
    <hyperlink ref="F311" r:id="rId26" display="https://podminky.urs.cz/item/CS_URS_2022_02/621131121"/>
    <hyperlink ref="F313" r:id="rId27" display="https://podminky.urs.cz/item/CS_URS_2022_02/621221011"/>
    <hyperlink ref="F317" r:id="rId28" display="https://podminky.urs.cz/item/CS_URS_2022_02/621251105"/>
    <hyperlink ref="F319" r:id="rId29" display="https://podminky.urs.cz/item/CS_URS_2022_02/621151001"/>
    <hyperlink ref="F321" r:id="rId30" display="https://podminky.urs.cz/item/CS_URS_2022_02/621531012"/>
    <hyperlink ref="F323" r:id="rId31" display="https://podminky.urs.cz/item/CS_URS_2022_02/622325102"/>
    <hyperlink ref="F325" r:id="rId32" display="https://podminky.urs.cz/item/CS_URS_2022_02/622131121"/>
    <hyperlink ref="F327" r:id="rId33" display="https://podminky.urs.cz/item/CS_URS_2022_02/622211021"/>
    <hyperlink ref="F331" r:id="rId34" display="https://podminky.urs.cz/item/CS_URS_2022_02/622251101"/>
    <hyperlink ref="F333" r:id="rId35" display="https://podminky.urs.cz/item/CS_URS_2022_02/622221011"/>
    <hyperlink ref="F337" r:id="rId36" display="https://podminky.urs.cz/item/CS_URS_2022_02/622221041"/>
    <hyperlink ref="F341" r:id="rId37" display="https://podminky.urs.cz/item/CS_URS_2022_02/622251105"/>
    <hyperlink ref="F344" r:id="rId38" display="https://podminky.urs.cz/item/CS_URS_2022_02/622212001"/>
    <hyperlink ref="F348" r:id="rId39" display="https://podminky.urs.cz/item/CS_URS_2022_02/622151001"/>
    <hyperlink ref="F350" r:id="rId40" display="https://podminky.urs.cz/item/CS_URS_2022_02/622531012"/>
    <hyperlink ref="F352" r:id="rId41" display="https://podminky.urs.cz/item/CS_URS_2022_02/622151021"/>
    <hyperlink ref="F354" r:id="rId42" display="https://podminky.urs.cz/item/CS_URS_2022_02/622511112"/>
    <hyperlink ref="F371" r:id="rId43" display="https://podminky.urs.cz/item/CS_URS_2022_02/622252001"/>
    <hyperlink ref="F375" r:id="rId44" display="https://podminky.urs.cz/item/CS_URS_2022_02/622252002"/>
    <hyperlink ref="F379" r:id="rId45" display="https://podminky.urs.cz/item/CS_URS_2022_02/622143003"/>
    <hyperlink ref="F383" r:id="rId46" display="https://podminky.urs.cz/item/CS_URS_2022_02/622143003"/>
    <hyperlink ref="F387" r:id="rId47" display="https://podminky.urs.cz/item/CS_URS_2022_02/622143004"/>
    <hyperlink ref="F432" r:id="rId48" display="https://podminky.urs.cz/item/CS_URS_2022_02/629991011"/>
    <hyperlink ref="F480" r:id="rId49" display="https://podminky.urs.cz/item/CS_URS_2022_02/631311125"/>
    <hyperlink ref="F482" r:id="rId50" display="https://podminky.urs.cz/item/CS_URS_2022_02/631319012"/>
    <hyperlink ref="F484" r:id="rId51" display="https://podminky.urs.cz/item/CS_URS_2022_02/631319173"/>
    <hyperlink ref="F487" r:id="rId52" display="https://podminky.urs.cz/item/CS_URS_2022_02/631362021"/>
    <hyperlink ref="F490" r:id="rId53" display="https://podminky.urs.cz/item/CS_URS_2022_02/634112112"/>
    <hyperlink ref="F501" r:id="rId54" display="https://podminky.urs.cz/item/CS_URS_2022_02/631351101"/>
    <hyperlink ref="F504" r:id="rId55" display="https://podminky.urs.cz/item/CS_URS_2022_02/631351102"/>
    <hyperlink ref="F508" r:id="rId56" display="https://podminky.urs.cz/item/CS_URS_2022_02/941211113"/>
    <hyperlink ref="F510" r:id="rId57" display="https://podminky.urs.cz/item/CS_URS_2022_02/941211213"/>
    <hyperlink ref="F514" r:id="rId58" display="https://podminky.urs.cz/item/CS_URS_2022_02/941211813"/>
    <hyperlink ref="F516" r:id="rId59" display="https://podminky.urs.cz/item/CS_URS_2022_02/944511111"/>
    <hyperlink ref="F518" r:id="rId60" display="https://podminky.urs.cz/item/CS_URS_2022_02/944511211"/>
    <hyperlink ref="F520" r:id="rId61" display="https://podminky.urs.cz/item/CS_URS_2022_02/944511811"/>
    <hyperlink ref="F522" r:id="rId62" display="https://podminky.urs.cz/item/CS_URS_2023_02/944711112"/>
    <hyperlink ref="F524" r:id="rId63" display="https://podminky.urs.cz/item/CS_URS_2023_02/944711212"/>
    <hyperlink ref="F527" r:id="rId64" display="https://podminky.urs.cz/item/CS_URS_2023_02/944711812"/>
    <hyperlink ref="F529" r:id="rId65" display="https://podminky.urs.cz/item/CS_URS_2023_02/993111111"/>
    <hyperlink ref="F531" r:id="rId66" display="https://podminky.urs.cz/item/CS_URS_2023_02/993111119"/>
    <hyperlink ref="F537" r:id="rId67" display="https://podminky.urs.cz/item/CS_URS_2022_02/952901111"/>
    <hyperlink ref="F544" r:id="rId68" display="https://podminky.urs.cz/item/CS_URS_2022_02/919735113"/>
    <hyperlink ref="F546" r:id="rId69" display="https://podminky.urs.cz/item/CS_URS_2022_02/965042141"/>
    <hyperlink ref="F548" r:id="rId70" display="https://podminky.urs.cz/item/CS_URS_2022_02/965049111"/>
    <hyperlink ref="F550" r:id="rId71" display="https://podminky.urs.cz/item/CS_URS_2022_02/978015331"/>
    <hyperlink ref="F556" r:id="rId72" display="https://podminky.urs.cz/item/CS_URS_2022_02/968072456"/>
    <hyperlink ref="F575" r:id="rId73" display="https://podminky.urs.cz/item/CS_URS_2022_02/968082022"/>
    <hyperlink ref="F579" r:id="rId74" display="https://podminky.urs.cz/item/CS_URS_2022_02/968082015"/>
    <hyperlink ref="F586" r:id="rId75" display="https://podminky.urs.cz/item/CS_URS_2022_02/968082016"/>
    <hyperlink ref="F605" r:id="rId76" display="https://podminky.urs.cz/item/CS_URS_2022_02/968082017"/>
    <hyperlink ref="F621" r:id="rId77" display="https://podminky.urs.cz/item/CS_URS_2022_02/997013160"/>
    <hyperlink ref="F623" r:id="rId78" display="https://podminky.urs.cz/item/CS_URS_2022_02/997013501"/>
    <hyperlink ref="F625" r:id="rId79" display="https://podminky.urs.cz/item/CS_URS_2022_02/997013509"/>
    <hyperlink ref="F628" r:id="rId80" display="https://podminky.urs.cz/item/CS_URS_2022_02/997013631"/>
    <hyperlink ref="F631" r:id="rId81" display="https://podminky.urs.cz/item/CS_URS_2022_02/998017004"/>
    <hyperlink ref="F635" r:id="rId82" display="https://podminky.urs.cz/item/CS_URS_2022_02/711161215"/>
    <hyperlink ref="F637" r:id="rId83" display="https://podminky.urs.cz/item/CS_URS_2022_02/711161384"/>
    <hyperlink ref="F639" r:id="rId84" display="https://podminky.urs.cz/item/CS_URS_2022_02/998711203"/>
    <hyperlink ref="F642" r:id="rId85" display="https://podminky.urs.cz/item/CS_URS_2022_02/713121111"/>
    <hyperlink ref="F646" r:id="rId86" display="https://podminky.urs.cz/item/CS_URS_2022_02/713131143"/>
    <hyperlink ref="F650" r:id="rId87" display="https://podminky.urs.cz/item/CS_URS_2022_02/998713204"/>
    <hyperlink ref="F659" r:id="rId88" display="https://podminky.urs.cz/item/CS_URS_2022_02/764002851"/>
    <hyperlink ref="F661" r:id="rId89" display="https://podminky.urs.cz/item/CS_URS_2022_02/764004801"/>
    <hyperlink ref="F663" r:id="rId90" display="https://podminky.urs.cz/item/CS_URS_2022_02/764004861"/>
    <hyperlink ref="F666" r:id="rId91" display="https://podminky.urs.cz/item/CS_URS_2022_02/764216644"/>
    <hyperlink ref="F668" r:id="rId92" display="https://podminky.urs.cz/item/CS_URS_2022_02/764511602"/>
    <hyperlink ref="F670" r:id="rId93" display="https://podminky.urs.cz/item/CS_URS_2022_02/764511642"/>
    <hyperlink ref="F672" r:id="rId94" display="https://podminky.urs.cz/item/CS_URS_2022_02/764518622"/>
    <hyperlink ref="F676" r:id="rId95" display="https://podminky.urs.cz/item/CS_URS_2022_02/998764104"/>
    <hyperlink ref="F727" r:id="rId96" display="https://podminky.urs.cz/item/CS_URS_2022_02/998766204"/>
    <hyperlink ref="F730" r:id="rId97" display="https://podminky.urs.cz/item/CS_URS_2022_02/767161814"/>
    <hyperlink ref="F821" r:id="rId98" display="https://podminky.urs.cz/item/CS_URS_2022_02/998767204"/>
    <hyperlink ref="F824" r:id="rId99" display="https://podminky.urs.cz/item/CS_URS_2022_02/771571810"/>
    <hyperlink ref="F826" r:id="rId100" display="https://podminky.urs.cz/item/CS_URS_2022_02/771471810"/>
    <hyperlink ref="F828" r:id="rId101" display="https://podminky.urs.cz/item/CS_URS_2022_02/771111011"/>
    <hyperlink ref="F830" r:id="rId102" display="https://podminky.urs.cz/item/CS_URS_2022_02/771121011"/>
    <hyperlink ref="F832" r:id="rId103" display="https://podminky.urs.cz/item/CS_URS_2022_02/771474113"/>
    <hyperlink ref="F836" r:id="rId104" display="https://podminky.urs.cz/item/CS_URS_2022_02/771591115"/>
    <hyperlink ref="F838" r:id="rId105" display="https://podminky.urs.cz/item/CS_URS_2022_02/781494511"/>
    <hyperlink ref="F840" r:id="rId106" display="https://podminky.urs.cz/item/CS_URS_2022_02/771591112"/>
    <hyperlink ref="F842" r:id="rId107" display="https://podminky.urs.cz/item/CS_URS_2022_02/771591241"/>
    <hyperlink ref="F853" r:id="rId108" display="https://podminky.urs.cz/item/CS_URS_2022_02/771591264"/>
    <hyperlink ref="F864" r:id="rId109" display="https://podminky.urs.cz/item/CS_URS_2022_02/771574112"/>
    <hyperlink ref="F868" r:id="rId110" display="https://podminky.urs.cz/item/CS_URS_2022_02/771592011"/>
    <hyperlink ref="F870" r:id="rId111" display="https://podminky.urs.cz/item/CS_URS_2022_02/998771104"/>
    <hyperlink ref="F875" r:id="rId112" display="https://podminky.urs.cz/item/CS_URS_2022_02/784181101"/>
    <hyperlink ref="F877" r:id="rId113" display="https://podminky.urs.cz/item/CS_URS_2022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6"/>
  <sheetViews>
    <sheetView showGridLines="0" workbookViewId="0" topLeftCell="A80"/>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81</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1268</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ROUND(J89,2)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ROUND((SUM(BE89:BE205)),2)</f>
        <v>0</v>
      </c>
      <c r="G33" s="33"/>
      <c r="H33" s="33"/>
      <c r="I33" s="97">
        <v>0.21</v>
      </c>
      <c r="J33" s="96">
        <f>ROUND(((SUM(BE89:BE205))*I33),2)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ROUND((SUM(BF89:BF205)),2)</f>
        <v>0</v>
      </c>
      <c r="G34" s="33"/>
      <c r="H34" s="33"/>
      <c r="I34" s="97">
        <v>0.15</v>
      </c>
      <c r="J34" s="96">
        <f>ROUND(((SUM(BF89:BF205))*I34),2)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ROUND((SUM(BG89:BG205)),2)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ROUND((SUM(BH89:BH205)),2)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ROUND((SUM(BI89:BI205)),2)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2 - Oprava střešního pláště</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J89</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J90</f>
        <v>0</v>
      </c>
      <c r="L60" s="107"/>
    </row>
    <row r="61" spans="2:12" s="10" customFormat="1" ht="19.9" customHeight="1">
      <c r="B61" s="111"/>
      <c r="D61" s="112" t="s">
        <v>103</v>
      </c>
      <c r="E61" s="113"/>
      <c r="F61" s="113"/>
      <c r="G61" s="113"/>
      <c r="H61" s="113"/>
      <c r="I61" s="113"/>
      <c r="J61" s="114">
        <f>J91</f>
        <v>0</v>
      </c>
      <c r="L61" s="111"/>
    </row>
    <row r="62" spans="2:12" s="10" customFormat="1" ht="14.85" customHeight="1">
      <c r="B62" s="111"/>
      <c r="D62" s="112" t="s">
        <v>106</v>
      </c>
      <c r="E62" s="113"/>
      <c r="F62" s="113"/>
      <c r="G62" s="113"/>
      <c r="H62" s="113"/>
      <c r="I62" s="113"/>
      <c r="J62" s="114">
        <f>J92</f>
        <v>0</v>
      </c>
      <c r="L62" s="111"/>
    </row>
    <row r="63" spans="2:12" s="10" customFormat="1" ht="19.9" customHeight="1">
      <c r="B63" s="111"/>
      <c r="D63" s="112" t="s">
        <v>107</v>
      </c>
      <c r="E63" s="113"/>
      <c r="F63" s="113"/>
      <c r="G63" s="113"/>
      <c r="H63" s="113"/>
      <c r="I63" s="113"/>
      <c r="J63" s="114">
        <f>J98</f>
        <v>0</v>
      </c>
      <c r="L63" s="111"/>
    </row>
    <row r="64" spans="2:12" s="9" customFormat="1" ht="24.95" customHeight="1">
      <c r="B64" s="107"/>
      <c r="D64" s="108" t="s">
        <v>109</v>
      </c>
      <c r="E64" s="109"/>
      <c r="F64" s="109"/>
      <c r="G64" s="109"/>
      <c r="H64" s="109"/>
      <c r="I64" s="109"/>
      <c r="J64" s="110">
        <f>J108</f>
        <v>0</v>
      </c>
      <c r="L64" s="107"/>
    </row>
    <row r="65" spans="2:12" s="10" customFormat="1" ht="19.9" customHeight="1">
      <c r="B65" s="111"/>
      <c r="D65" s="112" t="s">
        <v>1269</v>
      </c>
      <c r="E65" s="113"/>
      <c r="F65" s="113"/>
      <c r="G65" s="113"/>
      <c r="H65" s="113"/>
      <c r="I65" s="113"/>
      <c r="J65" s="114">
        <f>J109</f>
        <v>0</v>
      </c>
      <c r="L65" s="111"/>
    </row>
    <row r="66" spans="2:12" s="10" customFormat="1" ht="19.9" customHeight="1">
      <c r="B66" s="111"/>
      <c r="D66" s="112" t="s">
        <v>111</v>
      </c>
      <c r="E66" s="113"/>
      <c r="F66" s="113"/>
      <c r="G66" s="113"/>
      <c r="H66" s="113"/>
      <c r="I66" s="113"/>
      <c r="J66" s="114">
        <f>J128</f>
        <v>0</v>
      </c>
      <c r="L66" s="111"/>
    </row>
    <row r="67" spans="2:12" s="10" customFormat="1" ht="19.9" customHeight="1">
      <c r="B67" s="111"/>
      <c r="D67" s="112" t="s">
        <v>1270</v>
      </c>
      <c r="E67" s="113"/>
      <c r="F67" s="113"/>
      <c r="G67" s="113"/>
      <c r="H67" s="113"/>
      <c r="I67" s="113"/>
      <c r="J67" s="114">
        <f>J171</f>
        <v>0</v>
      </c>
      <c r="L67" s="111"/>
    </row>
    <row r="68" spans="2:12" s="10" customFormat="1" ht="19.9" customHeight="1">
      <c r="B68" s="111"/>
      <c r="D68" s="112" t="s">
        <v>1271</v>
      </c>
      <c r="E68" s="113"/>
      <c r="F68" s="113"/>
      <c r="G68" s="113"/>
      <c r="H68" s="113"/>
      <c r="I68" s="113"/>
      <c r="J68" s="114">
        <f>J180</f>
        <v>0</v>
      </c>
      <c r="L68" s="111"/>
    </row>
    <row r="69" spans="2:12" s="10" customFormat="1" ht="19.9" customHeight="1">
      <c r="B69" s="111"/>
      <c r="D69" s="112" t="s">
        <v>114</v>
      </c>
      <c r="E69" s="113"/>
      <c r="F69" s="113"/>
      <c r="G69" s="113"/>
      <c r="H69" s="113"/>
      <c r="I69" s="113"/>
      <c r="J69" s="114">
        <f>J185</f>
        <v>0</v>
      </c>
      <c r="L69" s="111"/>
    </row>
    <row r="70" spans="1:31" s="2" customFormat="1" ht="21.75" customHeight="1">
      <c r="A70" s="33"/>
      <c r="B70" s="34"/>
      <c r="C70" s="33"/>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44"/>
      <c r="J71" s="44"/>
      <c r="K71" s="44"/>
      <c r="L71" s="90"/>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46"/>
      <c r="J75" s="46"/>
      <c r="K75" s="46"/>
      <c r="L75" s="90"/>
      <c r="S75" s="33"/>
      <c r="T75" s="33"/>
      <c r="U75" s="33"/>
      <c r="V75" s="33"/>
      <c r="W75" s="33"/>
      <c r="X75" s="33"/>
      <c r="Y75" s="33"/>
      <c r="Z75" s="33"/>
      <c r="AA75" s="33"/>
      <c r="AB75" s="33"/>
      <c r="AC75" s="33"/>
      <c r="AD75" s="33"/>
      <c r="AE75" s="33"/>
    </row>
    <row r="76" spans="1:31" s="2" customFormat="1" ht="24.95" customHeight="1">
      <c r="A76" s="33"/>
      <c r="B76" s="34"/>
      <c r="C76" s="22" t="s">
        <v>120</v>
      </c>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17</v>
      </c>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26.25" customHeight="1">
      <c r="A79" s="33"/>
      <c r="B79" s="34"/>
      <c r="C79" s="33"/>
      <c r="D79" s="33"/>
      <c r="E79" s="319" t="str">
        <f>E7</f>
        <v>ZATEPLENÍ OBJEKTU A VÝMĚNA OTVORŮ OBJEKTU KOLEJE BLANICE</v>
      </c>
      <c r="F79" s="320"/>
      <c r="G79" s="320"/>
      <c r="H79" s="320"/>
      <c r="I79" s="33"/>
      <c r="J79" s="33"/>
      <c r="K79" s="33"/>
      <c r="L79" s="90"/>
      <c r="S79" s="33"/>
      <c r="T79" s="33"/>
      <c r="U79" s="33"/>
      <c r="V79" s="33"/>
      <c r="W79" s="33"/>
      <c r="X79" s="33"/>
      <c r="Y79" s="33"/>
      <c r="Z79" s="33"/>
      <c r="AA79" s="33"/>
      <c r="AB79" s="33"/>
      <c r="AC79" s="33"/>
      <c r="AD79" s="33"/>
      <c r="AE79" s="33"/>
    </row>
    <row r="80" spans="1:31" s="2" customFormat="1" ht="12" customHeight="1">
      <c r="A80" s="33"/>
      <c r="B80" s="34"/>
      <c r="C80" s="28" t="s">
        <v>89</v>
      </c>
      <c r="D80" s="33"/>
      <c r="E80" s="33"/>
      <c r="F80" s="33"/>
      <c r="G80" s="33"/>
      <c r="H80" s="33"/>
      <c r="I80" s="33"/>
      <c r="J80" s="33"/>
      <c r="K80" s="33"/>
      <c r="L80" s="90"/>
      <c r="S80" s="33"/>
      <c r="T80" s="33"/>
      <c r="U80" s="33"/>
      <c r="V80" s="33"/>
      <c r="W80" s="33"/>
      <c r="X80" s="33"/>
      <c r="Y80" s="33"/>
      <c r="Z80" s="33"/>
      <c r="AA80" s="33"/>
      <c r="AB80" s="33"/>
      <c r="AC80" s="33"/>
      <c r="AD80" s="33"/>
      <c r="AE80" s="33"/>
    </row>
    <row r="81" spans="1:31" s="2" customFormat="1" ht="16.5" customHeight="1">
      <c r="A81" s="33"/>
      <c r="B81" s="34"/>
      <c r="C81" s="33"/>
      <c r="D81" s="33"/>
      <c r="E81" s="281" t="str">
        <f>E9</f>
        <v>2 - Oprava střešního pláště</v>
      </c>
      <c r="F81" s="321"/>
      <c r="G81" s="321"/>
      <c r="H81" s="321"/>
      <c r="I81" s="33"/>
      <c r="J81" s="33"/>
      <c r="K81" s="33"/>
      <c r="L81" s="90"/>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31" s="2" customFormat="1" ht="12" customHeight="1">
      <c r="A83" s="33"/>
      <c r="B83" s="34"/>
      <c r="C83" s="28" t="s">
        <v>21</v>
      </c>
      <c r="D83" s="33"/>
      <c r="E83" s="33"/>
      <c r="F83" s="26" t="str">
        <f>F12</f>
        <v xml:space="preserve"> </v>
      </c>
      <c r="G83" s="33"/>
      <c r="H83" s="33"/>
      <c r="I83" s="28" t="s">
        <v>23</v>
      </c>
      <c r="J83" s="51" t="str">
        <f>IF(J12="","",J12)</f>
        <v>18. 11. 2022</v>
      </c>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5.2" customHeight="1">
      <c r="A85" s="33"/>
      <c r="B85" s="34"/>
      <c r="C85" s="28" t="s">
        <v>25</v>
      </c>
      <c r="D85" s="33"/>
      <c r="E85" s="33"/>
      <c r="F85" s="26" t="str">
        <f>E15</f>
        <v>Vysoká škola ekonomická v Praze</v>
      </c>
      <c r="G85" s="33"/>
      <c r="H85" s="33"/>
      <c r="I85" s="28" t="s">
        <v>31</v>
      </c>
      <c r="J85" s="31" t="str">
        <f>E21</f>
        <v>RAFPRO s.r.o.</v>
      </c>
      <c r="K85" s="33"/>
      <c r="L85" s="90"/>
      <c r="S85" s="33"/>
      <c r="T85" s="33"/>
      <c r="U85" s="33"/>
      <c r="V85" s="33"/>
      <c r="W85" s="33"/>
      <c r="X85" s="33"/>
      <c r="Y85" s="33"/>
      <c r="Z85" s="33"/>
      <c r="AA85" s="33"/>
      <c r="AB85" s="33"/>
      <c r="AC85" s="33"/>
      <c r="AD85" s="33"/>
      <c r="AE85" s="33"/>
    </row>
    <row r="86" spans="1:31" s="2" customFormat="1" ht="15.2" customHeight="1">
      <c r="A86" s="33"/>
      <c r="B86" s="34"/>
      <c r="C86" s="28" t="s">
        <v>29</v>
      </c>
      <c r="D86" s="33"/>
      <c r="E86" s="33"/>
      <c r="F86" s="26" t="str">
        <f>IF(E18="","",E18)</f>
        <v>Vyplň údaj</v>
      </c>
      <c r="G86" s="33"/>
      <c r="H86" s="33"/>
      <c r="I86" s="28" t="s">
        <v>34</v>
      </c>
      <c r="J86" s="31" t="str">
        <f>E24</f>
        <v xml:space="preserve"> </v>
      </c>
      <c r="K86" s="33"/>
      <c r="L86" s="90"/>
      <c r="S86" s="33"/>
      <c r="T86" s="33"/>
      <c r="U86" s="33"/>
      <c r="V86" s="33"/>
      <c r="W86" s="33"/>
      <c r="X86" s="33"/>
      <c r="Y86" s="33"/>
      <c r="Z86" s="33"/>
      <c r="AA86" s="33"/>
      <c r="AB86" s="33"/>
      <c r="AC86" s="33"/>
      <c r="AD86" s="33"/>
      <c r="AE86" s="33"/>
    </row>
    <row r="87" spans="1:31" s="2" customFormat="1" ht="10.35" customHeight="1">
      <c r="A87" s="33"/>
      <c r="B87" s="34"/>
      <c r="C87" s="33"/>
      <c r="D87" s="33"/>
      <c r="E87" s="33"/>
      <c r="F87" s="33"/>
      <c r="G87" s="33"/>
      <c r="H87" s="33"/>
      <c r="I87" s="33"/>
      <c r="J87" s="33"/>
      <c r="K87" s="33"/>
      <c r="L87" s="90"/>
      <c r="S87" s="33"/>
      <c r="T87" s="33"/>
      <c r="U87" s="33"/>
      <c r="V87" s="33"/>
      <c r="W87" s="33"/>
      <c r="X87" s="33"/>
      <c r="Y87" s="33"/>
      <c r="Z87" s="33"/>
      <c r="AA87" s="33"/>
      <c r="AB87" s="33"/>
      <c r="AC87" s="33"/>
      <c r="AD87" s="33"/>
      <c r="AE87" s="33"/>
    </row>
    <row r="88" spans="1:31" s="11" customFormat="1" ht="29.25" customHeight="1">
      <c r="A88" s="115"/>
      <c r="B88" s="116"/>
      <c r="C88" s="117" t="s">
        <v>121</v>
      </c>
      <c r="D88" s="118" t="s">
        <v>56</v>
      </c>
      <c r="E88" s="118" t="s">
        <v>52</v>
      </c>
      <c r="F88" s="118" t="s">
        <v>53</v>
      </c>
      <c r="G88" s="118" t="s">
        <v>122</v>
      </c>
      <c r="H88" s="118" t="s">
        <v>123</v>
      </c>
      <c r="I88" s="118" t="s">
        <v>124</v>
      </c>
      <c r="J88" s="118" t="s">
        <v>93</v>
      </c>
      <c r="K88" s="119" t="s">
        <v>125</v>
      </c>
      <c r="L88" s="120"/>
      <c r="M88" s="58" t="s">
        <v>3</v>
      </c>
      <c r="N88" s="59" t="s">
        <v>41</v>
      </c>
      <c r="O88" s="59" t="s">
        <v>126</v>
      </c>
      <c r="P88" s="59" t="s">
        <v>127</v>
      </c>
      <c r="Q88" s="59" t="s">
        <v>128</v>
      </c>
      <c r="R88" s="59" t="s">
        <v>129</v>
      </c>
      <c r="S88" s="59" t="s">
        <v>130</v>
      </c>
      <c r="T88" s="60" t="s">
        <v>131</v>
      </c>
      <c r="U88" s="115"/>
      <c r="V88" s="115"/>
      <c r="W88" s="115"/>
      <c r="X88" s="115"/>
      <c r="Y88" s="115"/>
      <c r="Z88" s="115"/>
      <c r="AA88" s="115"/>
      <c r="AB88" s="115"/>
      <c r="AC88" s="115"/>
      <c r="AD88" s="115"/>
      <c r="AE88" s="115"/>
    </row>
    <row r="89" spans="1:63" s="2" customFormat="1" ht="22.9" customHeight="1">
      <c r="A89" s="33"/>
      <c r="B89" s="34"/>
      <c r="C89" s="65" t="s">
        <v>132</v>
      </c>
      <c r="D89" s="33"/>
      <c r="E89" s="33"/>
      <c r="F89" s="33"/>
      <c r="G89" s="33"/>
      <c r="H89" s="33"/>
      <c r="I89" s="33"/>
      <c r="J89" s="121">
        <f>BK89</f>
        <v>0</v>
      </c>
      <c r="K89" s="33"/>
      <c r="L89" s="34"/>
      <c r="M89" s="61"/>
      <c r="N89" s="52"/>
      <c r="O89" s="62"/>
      <c r="P89" s="122">
        <f>P90+P108</f>
        <v>0</v>
      </c>
      <c r="Q89" s="62"/>
      <c r="R89" s="122">
        <f>R90+R108</f>
        <v>85.974645</v>
      </c>
      <c r="S89" s="62"/>
      <c r="T89" s="123">
        <f>T90+T108</f>
        <v>1104.9233299999999</v>
      </c>
      <c r="U89" s="33"/>
      <c r="V89" s="33"/>
      <c r="W89" s="33"/>
      <c r="X89" s="33"/>
      <c r="Y89" s="33"/>
      <c r="Z89" s="33"/>
      <c r="AA89" s="33"/>
      <c r="AB89" s="33"/>
      <c r="AC89" s="33"/>
      <c r="AD89" s="33"/>
      <c r="AE89" s="33"/>
      <c r="AT89" s="18" t="s">
        <v>70</v>
      </c>
      <c r="AU89" s="18" t="s">
        <v>94</v>
      </c>
      <c r="BK89" s="124">
        <f>BK90+BK108</f>
        <v>0</v>
      </c>
    </row>
    <row r="90" spans="2:63" s="12" customFormat="1" ht="25.9" customHeight="1">
      <c r="B90" s="125"/>
      <c r="D90" s="126" t="s">
        <v>70</v>
      </c>
      <c r="E90" s="127" t="s">
        <v>133</v>
      </c>
      <c r="F90" s="127" t="s">
        <v>134</v>
      </c>
      <c r="I90" s="128"/>
      <c r="J90" s="129">
        <f>BK90</f>
        <v>0</v>
      </c>
      <c r="L90" s="125"/>
      <c r="M90" s="130"/>
      <c r="N90" s="131"/>
      <c r="O90" s="131"/>
      <c r="P90" s="132">
        <f>P91+P98</f>
        <v>0</v>
      </c>
      <c r="Q90" s="131"/>
      <c r="R90" s="132">
        <f>R91+R98</f>
        <v>0</v>
      </c>
      <c r="S90" s="131"/>
      <c r="T90" s="133">
        <f>T91+T98</f>
        <v>1031.31</v>
      </c>
      <c r="AR90" s="126" t="s">
        <v>15</v>
      </c>
      <c r="AT90" s="134" t="s">
        <v>70</v>
      </c>
      <c r="AU90" s="134" t="s">
        <v>71</v>
      </c>
      <c r="AY90" s="126" t="s">
        <v>135</v>
      </c>
      <c r="BK90" s="135">
        <f>BK91+BK98</f>
        <v>0</v>
      </c>
    </row>
    <row r="91" spans="2:63" s="12" customFormat="1" ht="22.9" customHeight="1">
      <c r="B91" s="125"/>
      <c r="D91" s="126" t="s">
        <v>70</v>
      </c>
      <c r="E91" s="136" t="s">
        <v>183</v>
      </c>
      <c r="F91" s="136" t="s">
        <v>615</v>
      </c>
      <c r="I91" s="128"/>
      <c r="J91" s="137">
        <f>BK91</f>
        <v>0</v>
      </c>
      <c r="L91" s="125"/>
      <c r="M91" s="130"/>
      <c r="N91" s="131"/>
      <c r="O91" s="131"/>
      <c r="P91" s="132">
        <f>P92</f>
        <v>0</v>
      </c>
      <c r="Q91" s="131"/>
      <c r="R91" s="132">
        <f>R92</f>
        <v>0</v>
      </c>
      <c r="S91" s="131"/>
      <c r="T91" s="133">
        <f>T92</f>
        <v>1031.31</v>
      </c>
      <c r="AR91" s="126" t="s">
        <v>15</v>
      </c>
      <c r="AT91" s="134" t="s">
        <v>70</v>
      </c>
      <c r="AU91" s="134" t="s">
        <v>15</v>
      </c>
      <c r="AY91" s="126" t="s">
        <v>135</v>
      </c>
      <c r="BK91" s="135">
        <f>BK92</f>
        <v>0</v>
      </c>
    </row>
    <row r="92" spans="2:63" s="12" customFormat="1" ht="20.85" customHeight="1">
      <c r="B92" s="125"/>
      <c r="D92" s="126" t="s">
        <v>70</v>
      </c>
      <c r="E92" s="136" t="s">
        <v>710</v>
      </c>
      <c r="F92" s="136" t="s">
        <v>711</v>
      </c>
      <c r="I92" s="128"/>
      <c r="J92" s="137">
        <f>BK92</f>
        <v>0</v>
      </c>
      <c r="L92" s="125"/>
      <c r="M92" s="130"/>
      <c r="N92" s="131"/>
      <c r="O92" s="131"/>
      <c r="P92" s="132">
        <f>SUM(P93:P97)</f>
        <v>0</v>
      </c>
      <c r="Q92" s="131"/>
      <c r="R92" s="132">
        <f>SUM(R93:R97)</f>
        <v>0</v>
      </c>
      <c r="S92" s="131"/>
      <c r="T92" s="133">
        <f>SUM(T93:T97)</f>
        <v>1031.31</v>
      </c>
      <c r="AR92" s="126" t="s">
        <v>15</v>
      </c>
      <c r="AT92" s="134" t="s">
        <v>70</v>
      </c>
      <c r="AU92" s="134" t="s">
        <v>79</v>
      </c>
      <c r="AY92" s="126" t="s">
        <v>135</v>
      </c>
      <c r="BK92" s="135">
        <f>SUM(BK93:BK97)</f>
        <v>0</v>
      </c>
    </row>
    <row r="93" spans="1:65" s="2" customFormat="1" ht="24.2" customHeight="1">
      <c r="A93" s="33"/>
      <c r="B93" s="138"/>
      <c r="C93" s="139" t="s">
        <v>15</v>
      </c>
      <c r="D93" s="139" t="s">
        <v>137</v>
      </c>
      <c r="E93" s="140" t="s">
        <v>1272</v>
      </c>
      <c r="F93" s="141" t="s">
        <v>1273</v>
      </c>
      <c r="G93" s="142" t="s">
        <v>152</v>
      </c>
      <c r="H93" s="143">
        <v>364.35</v>
      </c>
      <c r="I93" s="144"/>
      <c r="J93" s="145">
        <f>ROUND(I93*H93,2)</f>
        <v>0</v>
      </c>
      <c r="K93" s="141" t="s">
        <v>3</v>
      </c>
      <c r="L93" s="34"/>
      <c r="M93" s="146" t="s">
        <v>3</v>
      </c>
      <c r="N93" s="147" t="s">
        <v>42</v>
      </c>
      <c r="O93" s="54"/>
      <c r="P93" s="148">
        <f>O93*H93</f>
        <v>0</v>
      </c>
      <c r="Q93" s="148">
        <v>0</v>
      </c>
      <c r="R93" s="148">
        <f>Q93*H93</f>
        <v>0</v>
      </c>
      <c r="S93" s="148">
        <v>1.2</v>
      </c>
      <c r="T93" s="149">
        <f>S93*H93</f>
        <v>437.22</v>
      </c>
      <c r="U93" s="33"/>
      <c r="V93" s="33"/>
      <c r="W93" s="33"/>
      <c r="X93" s="33"/>
      <c r="Y93" s="33"/>
      <c r="Z93" s="33"/>
      <c r="AA93" s="33"/>
      <c r="AB93" s="33"/>
      <c r="AC93" s="33"/>
      <c r="AD93" s="33"/>
      <c r="AE93" s="33"/>
      <c r="AR93" s="150" t="s">
        <v>82</v>
      </c>
      <c r="AT93" s="150" t="s">
        <v>137</v>
      </c>
      <c r="AU93" s="150" t="s">
        <v>149</v>
      </c>
      <c r="AY93" s="18" t="s">
        <v>135</v>
      </c>
      <c r="BE93" s="151">
        <f>IF(N93="základní",J93,0)</f>
        <v>0</v>
      </c>
      <c r="BF93" s="151">
        <f>IF(N93="snížená",J93,0)</f>
        <v>0</v>
      </c>
      <c r="BG93" s="151">
        <f>IF(N93="zákl. přenesená",J93,0)</f>
        <v>0</v>
      </c>
      <c r="BH93" s="151">
        <f>IF(N93="sníž. přenesená",J93,0)</f>
        <v>0</v>
      </c>
      <c r="BI93" s="151">
        <f>IF(N93="nulová",J93,0)</f>
        <v>0</v>
      </c>
      <c r="BJ93" s="18" t="s">
        <v>15</v>
      </c>
      <c r="BK93" s="151">
        <f>ROUND(I93*H93,2)</f>
        <v>0</v>
      </c>
      <c r="BL93" s="18" t="s">
        <v>82</v>
      </c>
      <c r="BM93" s="150" t="s">
        <v>1274</v>
      </c>
    </row>
    <row r="94" spans="2:51" s="13" customFormat="1" ht="11.25">
      <c r="B94" s="157"/>
      <c r="D94" s="158" t="s">
        <v>164</v>
      </c>
      <c r="E94" s="165" t="s">
        <v>3</v>
      </c>
      <c r="F94" s="159" t="s">
        <v>1275</v>
      </c>
      <c r="H94" s="160">
        <v>364.35</v>
      </c>
      <c r="I94" s="161"/>
      <c r="L94" s="157"/>
      <c r="M94" s="162"/>
      <c r="N94" s="163"/>
      <c r="O94" s="163"/>
      <c r="P94" s="163"/>
      <c r="Q94" s="163"/>
      <c r="R94" s="163"/>
      <c r="S94" s="163"/>
      <c r="T94" s="164"/>
      <c r="AT94" s="165" t="s">
        <v>164</v>
      </c>
      <c r="AU94" s="165" t="s">
        <v>149</v>
      </c>
      <c r="AV94" s="13" t="s">
        <v>79</v>
      </c>
      <c r="AW94" s="13" t="s">
        <v>33</v>
      </c>
      <c r="AX94" s="13" t="s">
        <v>15</v>
      </c>
      <c r="AY94" s="165" t="s">
        <v>135</v>
      </c>
    </row>
    <row r="95" spans="1:65" s="2" customFormat="1" ht="33" customHeight="1">
      <c r="A95" s="33"/>
      <c r="B95" s="138"/>
      <c r="C95" s="139" t="s">
        <v>79</v>
      </c>
      <c r="D95" s="139" t="s">
        <v>137</v>
      </c>
      <c r="E95" s="140" t="s">
        <v>1276</v>
      </c>
      <c r="F95" s="141" t="s">
        <v>1277</v>
      </c>
      <c r="G95" s="142" t="s">
        <v>152</v>
      </c>
      <c r="H95" s="143">
        <v>424.35</v>
      </c>
      <c r="I95" s="144"/>
      <c r="J95" s="145">
        <f>ROUND(I95*H95,2)</f>
        <v>0</v>
      </c>
      <c r="K95" s="141" t="s">
        <v>141</v>
      </c>
      <c r="L95" s="34"/>
      <c r="M95" s="146" t="s">
        <v>3</v>
      </c>
      <c r="N95" s="147" t="s">
        <v>42</v>
      </c>
      <c r="O95" s="54"/>
      <c r="P95" s="148">
        <f>O95*H95</f>
        <v>0</v>
      </c>
      <c r="Q95" s="148">
        <v>0</v>
      </c>
      <c r="R95" s="148">
        <f>Q95*H95</f>
        <v>0</v>
      </c>
      <c r="S95" s="148">
        <v>1.4</v>
      </c>
      <c r="T95" s="149">
        <f>S95*H95</f>
        <v>594.09</v>
      </c>
      <c r="U95" s="33"/>
      <c r="V95" s="33"/>
      <c r="W95" s="33"/>
      <c r="X95" s="33"/>
      <c r="Y95" s="33"/>
      <c r="Z95" s="33"/>
      <c r="AA95" s="33"/>
      <c r="AB95" s="33"/>
      <c r="AC95" s="33"/>
      <c r="AD95" s="33"/>
      <c r="AE95" s="33"/>
      <c r="AR95" s="150" t="s">
        <v>82</v>
      </c>
      <c r="AT95" s="150" t="s">
        <v>137</v>
      </c>
      <c r="AU95" s="150" t="s">
        <v>149</v>
      </c>
      <c r="AY95" s="18" t="s">
        <v>135</v>
      </c>
      <c r="BE95" s="151">
        <f>IF(N95="základní",J95,0)</f>
        <v>0</v>
      </c>
      <c r="BF95" s="151">
        <f>IF(N95="snížená",J95,0)</f>
        <v>0</v>
      </c>
      <c r="BG95" s="151">
        <f>IF(N95="zákl. přenesená",J95,0)</f>
        <v>0</v>
      </c>
      <c r="BH95" s="151">
        <f>IF(N95="sníž. přenesená",J95,0)</f>
        <v>0</v>
      </c>
      <c r="BI95" s="151">
        <f>IF(N95="nulová",J95,0)</f>
        <v>0</v>
      </c>
      <c r="BJ95" s="18" t="s">
        <v>15</v>
      </c>
      <c r="BK95" s="151">
        <f>ROUND(I95*H95,2)</f>
        <v>0</v>
      </c>
      <c r="BL95" s="18" t="s">
        <v>82</v>
      </c>
      <c r="BM95" s="150" t="s">
        <v>1278</v>
      </c>
    </row>
    <row r="96" spans="1:47" s="2" customFormat="1" ht="11.25">
      <c r="A96" s="33"/>
      <c r="B96" s="34"/>
      <c r="C96" s="33"/>
      <c r="D96" s="152" t="s">
        <v>143</v>
      </c>
      <c r="E96" s="33"/>
      <c r="F96" s="153" t="s">
        <v>1279</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143</v>
      </c>
      <c r="AU96" s="18" t="s">
        <v>149</v>
      </c>
    </row>
    <row r="97" spans="2:51" s="13" customFormat="1" ht="11.25">
      <c r="B97" s="157"/>
      <c r="D97" s="158" t="s">
        <v>164</v>
      </c>
      <c r="E97" s="165" t="s">
        <v>3</v>
      </c>
      <c r="F97" s="159" t="s">
        <v>1280</v>
      </c>
      <c r="H97" s="160">
        <v>424.35</v>
      </c>
      <c r="I97" s="161"/>
      <c r="L97" s="157"/>
      <c r="M97" s="162"/>
      <c r="N97" s="163"/>
      <c r="O97" s="163"/>
      <c r="P97" s="163"/>
      <c r="Q97" s="163"/>
      <c r="R97" s="163"/>
      <c r="S97" s="163"/>
      <c r="T97" s="164"/>
      <c r="AT97" s="165" t="s">
        <v>164</v>
      </c>
      <c r="AU97" s="165" t="s">
        <v>149</v>
      </c>
      <c r="AV97" s="13" t="s">
        <v>79</v>
      </c>
      <c r="AW97" s="13" t="s">
        <v>33</v>
      </c>
      <c r="AX97" s="13" t="s">
        <v>15</v>
      </c>
      <c r="AY97" s="165" t="s">
        <v>135</v>
      </c>
    </row>
    <row r="98" spans="2:63" s="12" customFormat="1" ht="22.9" customHeight="1">
      <c r="B98" s="125"/>
      <c r="D98" s="126" t="s">
        <v>70</v>
      </c>
      <c r="E98" s="136" t="s">
        <v>805</v>
      </c>
      <c r="F98" s="136" t="s">
        <v>806</v>
      </c>
      <c r="I98" s="128"/>
      <c r="J98" s="137">
        <f>BK98</f>
        <v>0</v>
      </c>
      <c r="L98" s="125"/>
      <c r="M98" s="130"/>
      <c r="N98" s="131"/>
      <c r="O98" s="131"/>
      <c r="P98" s="132">
        <f>SUM(P99:P107)</f>
        <v>0</v>
      </c>
      <c r="Q98" s="131"/>
      <c r="R98" s="132">
        <f>SUM(R99:R107)</f>
        <v>0</v>
      </c>
      <c r="S98" s="131"/>
      <c r="T98" s="133">
        <f>SUM(T99:T107)</f>
        <v>0</v>
      </c>
      <c r="AR98" s="126" t="s">
        <v>15</v>
      </c>
      <c r="AT98" s="134" t="s">
        <v>70</v>
      </c>
      <c r="AU98" s="134" t="s">
        <v>15</v>
      </c>
      <c r="AY98" s="126" t="s">
        <v>135</v>
      </c>
      <c r="BK98" s="135">
        <f>SUM(BK99:BK107)</f>
        <v>0</v>
      </c>
    </row>
    <row r="99" spans="1:65" s="2" customFormat="1" ht="44.25" customHeight="1">
      <c r="A99" s="33"/>
      <c r="B99" s="138"/>
      <c r="C99" s="139" t="s">
        <v>149</v>
      </c>
      <c r="D99" s="139" t="s">
        <v>137</v>
      </c>
      <c r="E99" s="140" t="s">
        <v>808</v>
      </c>
      <c r="F99" s="141" t="s">
        <v>809</v>
      </c>
      <c r="G99" s="142" t="s">
        <v>174</v>
      </c>
      <c r="H99" s="143">
        <v>1104.923</v>
      </c>
      <c r="I99" s="144"/>
      <c r="J99" s="145">
        <f>ROUND(I99*H99,2)</f>
        <v>0</v>
      </c>
      <c r="K99" s="141" t="s">
        <v>141</v>
      </c>
      <c r="L99" s="34"/>
      <c r="M99" s="146" t="s">
        <v>3</v>
      </c>
      <c r="N99" s="147"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82</v>
      </c>
      <c r="AT99" s="150" t="s">
        <v>137</v>
      </c>
      <c r="AU99" s="150" t="s">
        <v>79</v>
      </c>
      <c r="AY99" s="18" t="s">
        <v>135</v>
      </c>
      <c r="BE99" s="151">
        <f>IF(N99="základní",J99,0)</f>
        <v>0</v>
      </c>
      <c r="BF99" s="151">
        <f>IF(N99="snížená",J99,0)</f>
        <v>0</v>
      </c>
      <c r="BG99" s="151">
        <f>IF(N99="zákl. přenesená",J99,0)</f>
        <v>0</v>
      </c>
      <c r="BH99" s="151">
        <f>IF(N99="sníž. přenesená",J99,0)</f>
        <v>0</v>
      </c>
      <c r="BI99" s="151">
        <f>IF(N99="nulová",J99,0)</f>
        <v>0</v>
      </c>
      <c r="BJ99" s="18" t="s">
        <v>15</v>
      </c>
      <c r="BK99" s="151">
        <f>ROUND(I99*H99,2)</f>
        <v>0</v>
      </c>
      <c r="BL99" s="18" t="s">
        <v>82</v>
      </c>
      <c r="BM99" s="150" t="s">
        <v>1281</v>
      </c>
    </row>
    <row r="100" spans="1:47" s="2" customFormat="1" ht="11.25">
      <c r="A100" s="33"/>
      <c r="B100" s="34"/>
      <c r="C100" s="33"/>
      <c r="D100" s="152" t="s">
        <v>143</v>
      </c>
      <c r="E100" s="33"/>
      <c r="F100" s="153" t="s">
        <v>811</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143</v>
      </c>
      <c r="AU100" s="18" t="s">
        <v>79</v>
      </c>
    </row>
    <row r="101" spans="1:65" s="2" customFormat="1" ht="33" customHeight="1">
      <c r="A101" s="33"/>
      <c r="B101" s="138"/>
      <c r="C101" s="139" t="s">
        <v>82</v>
      </c>
      <c r="D101" s="139" t="s">
        <v>137</v>
      </c>
      <c r="E101" s="140" t="s">
        <v>813</v>
      </c>
      <c r="F101" s="141" t="s">
        <v>814</v>
      </c>
      <c r="G101" s="142" t="s">
        <v>174</v>
      </c>
      <c r="H101" s="143">
        <v>1104.923</v>
      </c>
      <c r="I101" s="144"/>
      <c r="J101" s="145">
        <f>ROUND(I101*H101,2)</f>
        <v>0</v>
      </c>
      <c r="K101" s="141" t="s">
        <v>141</v>
      </c>
      <c r="L101" s="34"/>
      <c r="M101" s="146" t="s">
        <v>3</v>
      </c>
      <c r="N101" s="147"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82</v>
      </c>
      <c r="AT101" s="150" t="s">
        <v>137</v>
      </c>
      <c r="AU101" s="150" t="s">
        <v>79</v>
      </c>
      <c r="AY101" s="18" t="s">
        <v>135</v>
      </c>
      <c r="BE101" s="151">
        <f>IF(N101="základní",J101,0)</f>
        <v>0</v>
      </c>
      <c r="BF101" s="151">
        <f>IF(N101="snížená",J101,0)</f>
        <v>0</v>
      </c>
      <c r="BG101" s="151">
        <f>IF(N101="zákl. přenesená",J101,0)</f>
        <v>0</v>
      </c>
      <c r="BH101" s="151">
        <f>IF(N101="sníž. přenesená",J101,0)</f>
        <v>0</v>
      </c>
      <c r="BI101" s="151">
        <f>IF(N101="nulová",J101,0)</f>
        <v>0</v>
      </c>
      <c r="BJ101" s="18" t="s">
        <v>15</v>
      </c>
      <c r="BK101" s="151">
        <f>ROUND(I101*H101,2)</f>
        <v>0</v>
      </c>
      <c r="BL101" s="18" t="s">
        <v>82</v>
      </c>
      <c r="BM101" s="150" t="s">
        <v>1282</v>
      </c>
    </row>
    <row r="102" spans="1:47" s="2" customFormat="1" ht="11.25">
      <c r="A102" s="33"/>
      <c r="B102" s="34"/>
      <c r="C102" s="33"/>
      <c r="D102" s="152" t="s">
        <v>143</v>
      </c>
      <c r="E102" s="33"/>
      <c r="F102" s="153" t="s">
        <v>816</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143</v>
      </c>
      <c r="AU102" s="18" t="s">
        <v>79</v>
      </c>
    </row>
    <row r="103" spans="1:65" s="2" customFormat="1" ht="44.25" customHeight="1">
      <c r="A103" s="33"/>
      <c r="B103" s="138"/>
      <c r="C103" s="139" t="s">
        <v>159</v>
      </c>
      <c r="D103" s="139" t="s">
        <v>137</v>
      </c>
      <c r="E103" s="140" t="s">
        <v>818</v>
      </c>
      <c r="F103" s="141" t="s">
        <v>819</v>
      </c>
      <c r="G103" s="142" t="s">
        <v>174</v>
      </c>
      <c r="H103" s="143">
        <v>22098.46</v>
      </c>
      <c r="I103" s="144"/>
      <c r="J103" s="145">
        <f>ROUND(I103*H103,2)</f>
        <v>0</v>
      </c>
      <c r="K103" s="141" t="s">
        <v>141</v>
      </c>
      <c r="L103" s="34"/>
      <c r="M103" s="146" t="s">
        <v>3</v>
      </c>
      <c r="N103" s="147"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82</v>
      </c>
      <c r="AT103" s="150" t="s">
        <v>137</v>
      </c>
      <c r="AU103" s="150" t="s">
        <v>79</v>
      </c>
      <c r="AY103" s="18" t="s">
        <v>135</v>
      </c>
      <c r="BE103" s="151">
        <f>IF(N103="základní",J103,0)</f>
        <v>0</v>
      </c>
      <c r="BF103" s="151">
        <f>IF(N103="snížená",J103,0)</f>
        <v>0</v>
      </c>
      <c r="BG103" s="151">
        <f>IF(N103="zákl. přenesená",J103,0)</f>
        <v>0</v>
      </c>
      <c r="BH103" s="151">
        <f>IF(N103="sníž. přenesená",J103,0)</f>
        <v>0</v>
      </c>
      <c r="BI103" s="151">
        <f>IF(N103="nulová",J103,0)</f>
        <v>0</v>
      </c>
      <c r="BJ103" s="18" t="s">
        <v>15</v>
      </c>
      <c r="BK103" s="151">
        <f>ROUND(I103*H103,2)</f>
        <v>0</v>
      </c>
      <c r="BL103" s="18" t="s">
        <v>82</v>
      </c>
      <c r="BM103" s="150" t="s">
        <v>1283</v>
      </c>
    </row>
    <row r="104" spans="1:47" s="2" customFormat="1" ht="11.25">
      <c r="A104" s="33"/>
      <c r="B104" s="34"/>
      <c r="C104" s="33"/>
      <c r="D104" s="152" t="s">
        <v>143</v>
      </c>
      <c r="E104" s="33"/>
      <c r="F104" s="153" t="s">
        <v>821</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143</v>
      </c>
      <c r="AU104" s="18" t="s">
        <v>79</v>
      </c>
    </row>
    <row r="105" spans="2:51" s="13" customFormat="1" ht="11.25">
      <c r="B105" s="157"/>
      <c r="D105" s="158" t="s">
        <v>164</v>
      </c>
      <c r="F105" s="159" t="s">
        <v>1284</v>
      </c>
      <c r="H105" s="160">
        <v>22098.46</v>
      </c>
      <c r="I105" s="161"/>
      <c r="L105" s="157"/>
      <c r="M105" s="162"/>
      <c r="N105" s="163"/>
      <c r="O105" s="163"/>
      <c r="P105" s="163"/>
      <c r="Q105" s="163"/>
      <c r="R105" s="163"/>
      <c r="S105" s="163"/>
      <c r="T105" s="164"/>
      <c r="AT105" s="165" t="s">
        <v>164</v>
      </c>
      <c r="AU105" s="165" t="s">
        <v>79</v>
      </c>
      <c r="AV105" s="13" t="s">
        <v>79</v>
      </c>
      <c r="AW105" s="13" t="s">
        <v>4</v>
      </c>
      <c r="AX105" s="13" t="s">
        <v>15</v>
      </c>
      <c r="AY105" s="165" t="s">
        <v>135</v>
      </c>
    </row>
    <row r="106" spans="1:65" s="2" customFormat="1" ht="44.25" customHeight="1">
      <c r="A106" s="33"/>
      <c r="B106" s="138"/>
      <c r="C106" s="139" t="s">
        <v>166</v>
      </c>
      <c r="D106" s="139" t="s">
        <v>137</v>
      </c>
      <c r="E106" s="140" t="s">
        <v>824</v>
      </c>
      <c r="F106" s="141" t="s">
        <v>825</v>
      </c>
      <c r="G106" s="142" t="s">
        <v>174</v>
      </c>
      <c r="H106" s="143">
        <v>1104.923</v>
      </c>
      <c r="I106" s="144"/>
      <c r="J106" s="145">
        <f>ROUND(I106*H106,2)</f>
        <v>0</v>
      </c>
      <c r="K106" s="141" t="s">
        <v>141</v>
      </c>
      <c r="L106" s="34"/>
      <c r="M106" s="146" t="s">
        <v>3</v>
      </c>
      <c r="N106" s="147" t="s">
        <v>42</v>
      </c>
      <c r="O106" s="54"/>
      <c r="P106" s="148">
        <f>O106*H106</f>
        <v>0</v>
      </c>
      <c r="Q106" s="148">
        <v>0</v>
      </c>
      <c r="R106" s="148">
        <f>Q106*H106</f>
        <v>0</v>
      </c>
      <c r="S106" s="148">
        <v>0</v>
      </c>
      <c r="T106" s="149">
        <f>S106*H106</f>
        <v>0</v>
      </c>
      <c r="U106" s="33"/>
      <c r="V106" s="33"/>
      <c r="W106" s="33"/>
      <c r="X106" s="33"/>
      <c r="Y106" s="33"/>
      <c r="Z106" s="33"/>
      <c r="AA106" s="33"/>
      <c r="AB106" s="33"/>
      <c r="AC106" s="33"/>
      <c r="AD106" s="33"/>
      <c r="AE106" s="33"/>
      <c r="AR106" s="150" t="s">
        <v>82</v>
      </c>
      <c r="AT106" s="150" t="s">
        <v>137</v>
      </c>
      <c r="AU106" s="150" t="s">
        <v>79</v>
      </c>
      <c r="AY106" s="18" t="s">
        <v>135</v>
      </c>
      <c r="BE106" s="151">
        <f>IF(N106="základní",J106,0)</f>
        <v>0</v>
      </c>
      <c r="BF106" s="151">
        <f>IF(N106="snížená",J106,0)</f>
        <v>0</v>
      </c>
      <c r="BG106" s="151">
        <f>IF(N106="zákl. přenesená",J106,0)</f>
        <v>0</v>
      </c>
      <c r="BH106" s="151">
        <f>IF(N106="sníž. přenesená",J106,0)</f>
        <v>0</v>
      </c>
      <c r="BI106" s="151">
        <f>IF(N106="nulová",J106,0)</f>
        <v>0</v>
      </c>
      <c r="BJ106" s="18" t="s">
        <v>15</v>
      </c>
      <c r="BK106" s="151">
        <f>ROUND(I106*H106,2)</f>
        <v>0</v>
      </c>
      <c r="BL106" s="18" t="s">
        <v>82</v>
      </c>
      <c r="BM106" s="150" t="s">
        <v>1285</v>
      </c>
    </row>
    <row r="107" spans="1:47" s="2" customFormat="1" ht="11.25">
      <c r="A107" s="33"/>
      <c r="B107" s="34"/>
      <c r="C107" s="33"/>
      <c r="D107" s="152" t="s">
        <v>143</v>
      </c>
      <c r="E107" s="33"/>
      <c r="F107" s="153" t="s">
        <v>827</v>
      </c>
      <c r="G107" s="33"/>
      <c r="H107" s="33"/>
      <c r="I107" s="154"/>
      <c r="J107" s="33"/>
      <c r="K107" s="33"/>
      <c r="L107" s="34"/>
      <c r="M107" s="155"/>
      <c r="N107" s="156"/>
      <c r="O107" s="54"/>
      <c r="P107" s="54"/>
      <c r="Q107" s="54"/>
      <c r="R107" s="54"/>
      <c r="S107" s="54"/>
      <c r="T107" s="55"/>
      <c r="U107" s="33"/>
      <c r="V107" s="33"/>
      <c r="W107" s="33"/>
      <c r="X107" s="33"/>
      <c r="Y107" s="33"/>
      <c r="Z107" s="33"/>
      <c r="AA107" s="33"/>
      <c r="AB107" s="33"/>
      <c r="AC107" s="33"/>
      <c r="AD107" s="33"/>
      <c r="AE107" s="33"/>
      <c r="AT107" s="18" t="s">
        <v>143</v>
      </c>
      <c r="AU107" s="18" t="s">
        <v>79</v>
      </c>
    </row>
    <row r="108" spans="2:63" s="12" customFormat="1" ht="25.9" customHeight="1">
      <c r="B108" s="125"/>
      <c r="D108" s="126" t="s">
        <v>70</v>
      </c>
      <c r="E108" s="127" t="s">
        <v>835</v>
      </c>
      <c r="F108" s="127" t="s">
        <v>836</v>
      </c>
      <c r="I108" s="128"/>
      <c r="J108" s="129">
        <f>BK108</f>
        <v>0</v>
      </c>
      <c r="L108" s="125"/>
      <c r="M108" s="130"/>
      <c r="N108" s="131"/>
      <c r="O108" s="131"/>
      <c r="P108" s="132">
        <f>P109+P128+P171+P180+P185</f>
        <v>0</v>
      </c>
      <c r="Q108" s="131"/>
      <c r="R108" s="132">
        <f>R109+R128+R171+R180+R185</f>
        <v>85.974645</v>
      </c>
      <c r="S108" s="131"/>
      <c r="T108" s="133">
        <f>T109+T128+T171+T180+T185</f>
        <v>73.61332999999999</v>
      </c>
      <c r="AR108" s="126" t="s">
        <v>79</v>
      </c>
      <c r="AT108" s="134" t="s">
        <v>70</v>
      </c>
      <c r="AU108" s="134" t="s">
        <v>71</v>
      </c>
      <c r="AY108" s="126" t="s">
        <v>135</v>
      </c>
      <c r="BK108" s="135">
        <f>BK109+BK128+BK171+BK180+BK185</f>
        <v>0</v>
      </c>
    </row>
    <row r="109" spans="2:63" s="12" customFormat="1" ht="22.9" customHeight="1">
      <c r="B109" s="125"/>
      <c r="D109" s="126" t="s">
        <v>70</v>
      </c>
      <c r="E109" s="136" t="s">
        <v>1286</v>
      </c>
      <c r="F109" s="136" t="s">
        <v>1287</v>
      </c>
      <c r="I109" s="128"/>
      <c r="J109" s="137">
        <f>BK109</f>
        <v>0</v>
      </c>
      <c r="L109" s="125"/>
      <c r="M109" s="130"/>
      <c r="N109" s="131"/>
      <c r="O109" s="131"/>
      <c r="P109" s="132">
        <f>SUM(P110:P127)</f>
        <v>0</v>
      </c>
      <c r="Q109" s="131"/>
      <c r="R109" s="132">
        <f>SUM(R110:R127)</f>
        <v>49.66876</v>
      </c>
      <c r="S109" s="131"/>
      <c r="T109" s="133">
        <f>SUM(T110:T127)</f>
        <v>56.862899999999996</v>
      </c>
      <c r="AR109" s="126" t="s">
        <v>79</v>
      </c>
      <c r="AT109" s="134" t="s">
        <v>70</v>
      </c>
      <c r="AU109" s="134" t="s">
        <v>15</v>
      </c>
      <c r="AY109" s="126" t="s">
        <v>135</v>
      </c>
      <c r="BK109" s="135">
        <f>SUM(BK110:BK127)</f>
        <v>0</v>
      </c>
    </row>
    <row r="110" spans="1:65" s="2" customFormat="1" ht="33" customHeight="1">
      <c r="A110" s="33"/>
      <c r="B110" s="138"/>
      <c r="C110" s="139" t="s">
        <v>171</v>
      </c>
      <c r="D110" s="139" t="s">
        <v>137</v>
      </c>
      <c r="E110" s="140" t="s">
        <v>1288</v>
      </c>
      <c r="F110" s="141" t="s">
        <v>1289</v>
      </c>
      <c r="G110" s="142" t="s">
        <v>140</v>
      </c>
      <c r="H110" s="143">
        <v>2829</v>
      </c>
      <c r="I110" s="144"/>
      <c r="J110" s="145">
        <f>ROUND(I110*H110,2)</f>
        <v>0</v>
      </c>
      <c r="K110" s="141" t="s">
        <v>141</v>
      </c>
      <c r="L110" s="34"/>
      <c r="M110" s="146" t="s">
        <v>3</v>
      </c>
      <c r="N110" s="147" t="s">
        <v>42</v>
      </c>
      <c r="O110" s="54"/>
      <c r="P110" s="148">
        <f>O110*H110</f>
        <v>0</v>
      </c>
      <c r="Q110" s="148">
        <v>0</v>
      </c>
      <c r="R110" s="148">
        <f>Q110*H110</f>
        <v>0</v>
      </c>
      <c r="S110" s="148">
        <v>0.0165</v>
      </c>
      <c r="T110" s="149">
        <f>S110*H110</f>
        <v>46.6785</v>
      </c>
      <c r="U110" s="33"/>
      <c r="V110" s="33"/>
      <c r="W110" s="33"/>
      <c r="X110" s="33"/>
      <c r="Y110" s="33"/>
      <c r="Z110" s="33"/>
      <c r="AA110" s="33"/>
      <c r="AB110" s="33"/>
      <c r="AC110" s="33"/>
      <c r="AD110" s="33"/>
      <c r="AE110" s="33"/>
      <c r="AR110" s="150" t="s">
        <v>226</v>
      </c>
      <c r="AT110" s="150" t="s">
        <v>137</v>
      </c>
      <c r="AU110" s="150" t="s">
        <v>79</v>
      </c>
      <c r="AY110" s="18" t="s">
        <v>135</v>
      </c>
      <c r="BE110" s="151">
        <f>IF(N110="základní",J110,0)</f>
        <v>0</v>
      </c>
      <c r="BF110" s="151">
        <f>IF(N110="snížená",J110,0)</f>
        <v>0</v>
      </c>
      <c r="BG110" s="151">
        <f>IF(N110="zákl. přenesená",J110,0)</f>
        <v>0</v>
      </c>
      <c r="BH110" s="151">
        <f>IF(N110="sníž. přenesená",J110,0)</f>
        <v>0</v>
      </c>
      <c r="BI110" s="151">
        <f>IF(N110="nulová",J110,0)</f>
        <v>0</v>
      </c>
      <c r="BJ110" s="18" t="s">
        <v>15</v>
      </c>
      <c r="BK110" s="151">
        <f>ROUND(I110*H110,2)</f>
        <v>0</v>
      </c>
      <c r="BL110" s="18" t="s">
        <v>226</v>
      </c>
      <c r="BM110" s="150" t="s">
        <v>1290</v>
      </c>
    </row>
    <row r="111" spans="1:47" s="2" customFormat="1" ht="11.25">
      <c r="A111" s="33"/>
      <c r="B111" s="34"/>
      <c r="C111" s="33"/>
      <c r="D111" s="152" t="s">
        <v>143</v>
      </c>
      <c r="E111" s="33"/>
      <c r="F111" s="153" t="s">
        <v>1291</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143</v>
      </c>
      <c r="AU111" s="18" t="s">
        <v>79</v>
      </c>
    </row>
    <row r="112" spans="1:65" s="2" customFormat="1" ht="16.5" customHeight="1">
      <c r="A112" s="33"/>
      <c r="B112" s="138"/>
      <c r="C112" s="139" t="s">
        <v>178</v>
      </c>
      <c r="D112" s="139" t="s">
        <v>137</v>
      </c>
      <c r="E112" s="140" t="s">
        <v>1292</v>
      </c>
      <c r="F112" s="141" t="s">
        <v>1293</v>
      </c>
      <c r="G112" s="142" t="s">
        <v>140</v>
      </c>
      <c r="H112" s="143">
        <v>2829</v>
      </c>
      <c r="I112" s="144"/>
      <c r="J112" s="145">
        <f>ROUND(I112*H112,2)</f>
        <v>0</v>
      </c>
      <c r="K112" s="141" t="s">
        <v>3</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226</v>
      </c>
      <c r="AT112" s="150" t="s">
        <v>137</v>
      </c>
      <c r="AU112" s="150" t="s">
        <v>79</v>
      </c>
      <c r="AY112" s="18" t="s">
        <v>135</v>
      </c>
      <c r="BE112" s="151">
        <f>IF(N112="základní",J112,0)</f>
        <v>0</v>
      </c>
      <c r="BF112" s="151">
        <f>IF(N112="snížená",J112,0)</f>
        <v>0</v>
      </c>
      <c r="BG112" s="151">
        <f>IF(N112="zákl. přenesená",J112,0)</f>
        <v>0</v>
      </c>
      <c r="BH112" s="151">
        <f>IF(N112="sníž. přenesená",J112,0)</f>
        <v>0</v>
      </c>
      <c r="BI112" s="151">
        <f>IF(N112="nulová",J112,0)</f>
        <v>0</v>
      </c>
      <c r="BJ112" s="18" t="s">
        <v>15</v>
      </c>
      <c r="BK112" s="151">
        <f>ROUND(I112*H112,2)</f>
        <v>0</v>
      </c>
      <c r="BL112" s="18" t="s">
        <v>226</v>
      </c>
      <c r="BM112" s="150" t="s">
        <v>1294</v>
      </c>
    </row>
    <row r="113" spans="1:65" s="2" customFormat="1" ht="24.2" customHeight="1">
      <c r="A113" s="33"/>
      <c r="B113" s="138"/>
      <c r="C113" s="139" t="s">
        <v>183</v>
      </c>
      <c r="D113" s="139" t="s">
        <v>137</v>
      </c>
      <c r="E113" s="140" t="s">
        <v>1295</v>
      </c>
      <c r="F113" s="141" t="s">
        <v>1296</v>
      </c>
      <c r="G113" s="142" t="s">
        <v>140</v>
      </c>
      <c r="H113" s="143">
        <v>2829</v>
      </c>
      <c r="I113" s="144"/>
      <c r="J113" s="145">
        <f>ROUND(I113*H113,2)</f>
        <v>0</v>
      </c>
      <c r="K113" s="141" t="s">
        <v>3</v>
      </c>
      <c r="L113" s="34"/>
      <c r="M113" s="146" t="s">
        <v>3</v>
      </c>
      <c r="N113" s="147" t="s">
        <v>42</v>
      </c>
      <c r="O113" s="54"/>
      <c r="P113" s="148">
        <f>O113*H113</f>
        <v>0</v>
      </c>
      <c r="Q113" s="148">
        <v>0</v>
      </c>
      <c r="R113" s="148">
        <f>Q113*H113</f>
        <v>0</v>
      </c>
      <c r="S113" s="148">
        <v>0</v>
      </c>
      <c r="T113" s="149">
        <f>S113*H113</f>
        <v>0</v>
      </c>
      <c r="U113" s="33"/>
      <c r="V113" s="33"/>
      <c r="W113" s="33"/>
      <c r="X113" s="33"/>
      <c r="Y113" s="33"/>
      <c r="Z113" s="33"/>
      <c r="AA113" s="33"/>
      <c r="AB113" s="33"/>
      <c r="AC113" s="33"/>
      <c r="AD113" s="33"/>
      <c r="AE113" s="33"/>
      <c r="AR113" s="150" t="s">
        <v>226</v>
      </c>
      <c r="AT113" s="150" t="s">
        <v>137</v>
      </c>
      <c r="AU113" s="150" t="s">
        <v>79</v>
      </c>
      <c r="AY113" s="18" t="s">
        <v>135</v>
      </c>
      <c r="BE113" s="151">
        <f>IF(N113="základní",J113,0)</f>
        <v>0</v>
      </c>
      <c r="BF113" s="151">
        <f>IF(N113="snížená",J113,0)</f>
        <v>0</v>
      </c>
      <c r="BG113" s="151">
        <f>IF(N113="zákl. přenesená",J113,0)</f>
        <v>0</v>
      </c>
      <c r="BH113" s="151">
        <f>IF(N113="sníž. přenesená",J113,0)</f>
        <v>0</v>
      </c>
      <c r="BI113" s="151">
        <f>IF(N113="nulová",J113,0)</f>
        <v>0</v>
      </c>
      <c r="BJ113" s="18" t="s">
        <v>15</v>
      </c>
      <c r="BK113" s="151">
        <f>ROUND(I113*H113,2)</f>
        <v>0</v>
      </c>
      <c r="BL113" s="18" t="s">
        <v>226</v>
      </c>
      <c r="BM113" s="150" t="s">
        <v>1297</v>
      </c>
    </row>
    <row r="114" spans="1:65" s="2" customFormat="1" ht="55.5" customHeight="1">
      <c r="A114" s="33"/>
      <c r="B114" s="138"/>
      <c r="C114" s="166" t="s">
        <v>189</v>
      </c>
      <c r="D114" s="166" t="s">
        <v>184</v>
      </c>
      <c r="E114" s="167" t="s">
        <v>1298</v>
      </c>
      <c r="F114" s="168" t="s">
        <v>1299</v>
      </c>
      <c r="G114" s="169" t="s">
        <v>140</v>
      </c>
      <c r="H114" s="170">
        <v>3297.2</v>
      </c>
      <c r="I114" s="171"/>
      <c r="J114" s="172">
        <f>ROUND(I114*H114,2)</f>
        <v>0</v>
      </c>
      <c r="K114" s="168" t="s">
        <v>3</v>
      </c>
      <c r="L114" s="173"/>
      <c r="M114" s="174" t="s">
        <v>3</v>
      </c>
      <c r="N114" s="175" t="s">
        <v>42</v>
      </c>
      <c r="O114" s="54"/>
      <c r="P114" s="148">
        <f>O114*H114</f>
        <v>0</v>
      </c>
      <c r="Q114" s="148">
        <v>0.004</v>
      </c>
      <c r="R114" s="148">
        <f>Q114*H114</f>
        <v>13.188799999999999</v>
      </c>
      <c r="S114" s="148">
        <v>0</v>
      </c>
      <c r="T114" s="149">
        <f>S114*H114</f>
        <v>0</v>
      </c>
      <c r="U114" s="33"/>
      <c r="V114" s="33"/>
      <c r="W114" s="33"/>
      <c r="X114" s="33"/>
      <c r="Y114" s="33"/>
      <c r="Z114" s="33"/>
      <c r="AA114" s="33"/>
      <c r="AB114" s="33"/>
      <c r="AC114" s="33"/>
      <c r="AD114" s="33"/>
      <c r="AE114" s="33"/>
      <c r="AR114" s="150" t="s">
        <v>384</v>
      </c>
      <c r="AT114" s="150" t="s">
        <v>184</v>
      </c>
      <c r="AU114" s="150" t="s">
        <v>79</v>
      </c>
      <c r="AY114" s="18" t="s">
        <v>135</v>
      </c>
      <c r="BE114" s="151">
        <f>IF(N114="základní",J114,0)</f>
        <v>0</v>
      </c>
      <c r="BF114" s="151">
        <f>IF(N114="snížená",J114,0)</f>
        <v>0</v>
      </c>
      <c r="BG114" s="151">
        <f>IF(N114="zákl. přenesená",J114,0)</f>
        <v>0</v>
      </c>
      <c r="BH114" s="151">
        <f>IF(N114="sníž. přenesená",J114,0)</f>
        <v>0</v>
      </c>
      <c r="BI114" s="151">
        <f>IF(N114="nulová",J114,0)</f>
        <v>0</v>
      </c>
      <c r="BJ114" s="18" t="s">
        <v>15</v>
      </c>
      <c r="BK114" s="151">
        <f>ROUND(I114*H114,2)</f>
        <v>0</v>
      </c>
      <c r="BL114" s="18" t="s">
        <v>226</v>
      </c>
      <c r="BM114" s="150" t="s">
        <v>1300</v>
      </c>
    </row>
    <row r="115" spans="2:51" s="13" customFormat="1" ht="11.25">
      <c r="B115" s="157"/>
      <c r="D115" s="158" t="s">
        <v>164</v>
      </c>
      <c r="F115" s="159" t="s">
        <v>1301</v>
      </c>
      <c r="H115" s="160">
        <v>3297.2</v>
      </c>
      <c r="I115" s="161"/>
      <c r="L115" s="157"/>
      <c r="M115" s="162"/>
      <c r="N115" s="163"/>
      <c r="O115" s="163"/>
      <c r="P115" s="163"/>
      <c r="Q115" s="163"/>
      <c r="R115" s="163"/>
      <c r="S115" s="163"/>
      <c r="T115" s="164"/>
      <c r="AT115" s="165" t="s">
        <v>164</v>
      </c>
      <c r="AU115" s="165" t="s">
        <v>79</v>
      </c>
      <c r="AV115" s="13" t="s">
        <v>79</v>
      </c>
      <c r="AW115" s="13" t="s">
        <v>4</v>
      </c>
      <c r="AX115" s="13" t="s">
        <v>15</v>
      </c>
      <c r="AY115" s="165" t="s">
        <v>135</v>
      </c>
    </row>
    <row r="116" spans="1:65" s="2" customFormat="1" ht="24.2" customHeight="1">
      <c r="A116" s="33"/>
      <c r="B116" s="138"/>
      <c r="C116" s="139" t="s">
        <v>194</v>
      </c>
      <c r="D116" s="139" t="s">
        <v>137</v>
      </c>
      <c r="E116" s="140" t="s">
        <v>1302</v>
      </c>
      <c r="F116" s="141" t="s">
        <v>1303</v>
      </c>
      <c r="G116" s="142" t="s">
        <v>140</v>
      </c>
      <c r="H116" s="143">
        <v>2829</v>
      </c>
      <c r="I116" s="144"/>
      <c r="J116" s="145">
        <f>ROUND(I116*H116,2)</f>
        <v>0</v>
      </c>
      <c r="K116" s="141" t="s">
        <v>141</v>
      </c>
      <c r="L116" s="34"/>
      <c r="M116" s="146" t="s">
        <v>3</v>
      </c>
      <c r="N116" s="147" t="s">
        <v>42</v>
      </c>
      <c r="O116" s="54"/>
      <c r="P116" s="148">
        <f>O116*H116</f>
        <v>0</v>
      </c>
      <c r="Q116" s="148">
        <v>0.00088</v>
      </c>
      <c r="R116" s="148">
        <f>Q116*H116</f>
        <v>2.48952</v>
      </c>
      <c r="S116" s="148">
        <v>0</v>
      </c>
      <c r="T116" s="149">
        <f>S116*H116</f>
        <v>0</v>
      </c>
      <c r="U116" s="33"/>
      <c r="V116" s="33"/>
      <c r="W116" s="33"/>
      <c r="X116" s="33"/>
      <c r="Y116" s="33"/>
      <c r="Z116" s="33"/>
      <c r="AA116" s="33"/>
      <c r="AB116" s="33"/>
      <c r="AC116" s="33"/>
      <c r="AD116" s="33"/>
      <c r="AE116" s="33"/>
      <c r="AR116" s="150" t="s">
        <v>226</v>
      </c>
      <c r="AT116" s="150" t="s">
        <v>137</v>
      </c>
      <c r="AU116" s="150" t="s">
        <v>79</v>
      </c>
      <c r="AY116" s="18" t="s">
        <v>135</v>
      </c>
      <c r="BE116" s="151">
        <f>IF(N116="základní",J116,0)</f>
        <v>0</v>
      </c>
      <c r="BF116" s="151">
        <f>IF(N116="snížená",J116,0)</f>
        <v>0</v>
      </c>
      <c r="BG116" s="151">
        <f>IF(N116="zákl. přenesená",J116,0)</f>
        <v>0</v>
      </c>
      <c r="BH116" s="151">
        <f>IF(N116="sníž. přenesená",J116,0)</f>
        <v>0</v>
      </c>
      <c r="BI116" s="151">
        <f>IF(N116="nulová",J116,0)</f>
        <v>0</v>
      </c>
      <c r="BJ116" s="18" t="s">
        <v>15</v>
      </c>
      <c r="BK116" s="151">
        <f>ROUND(I116*H116,2)</f>
        <v>0</v>
      </c>
      <c r="BL116" s="18" t="s">
        <v>226</v>
      </c>
      <c r="BM116" s="150" t="s">
        <v>1304</v>
      </c>
    </row>
    <row r="117" spans="1:47" s="2" customFormat="1" ht="11.25">
      <c r="A117" s="33"/>
      <c r="B117" s="34"/>
      <c r="C117" s="33"/>
      <c r="D117" s="152" t="s">
        <v>143</v>
      </c>
      <c r="E117" s="33"/>
      <c r="F117" s="153" t="s">
        <v>1305</v>
      </c>
      <c r="G117" s="33"/>
      <c r="H117" s="33"/>
      <c r="I117" s="154"/>
      <c r="J117" s="33"/>
      <c r="K117" s="33"/>
      <c r="L117" s="34"/>
      <c r="M117" s="155"/>
      <c r="N117" s="156"/>
      <c r="O117" s="54"/>
      <c r="P117" s="54"/>
      <c r="Q117" s="54"/>
      <c r="R117" s="54"/>
      <c r="S117" s="54"/>
      <c r="T117" s="55"/>
      <c r="U117" s="33"/>
      <c r="V117" s="33"/>
      <c r="W117" s="33"/>
      <c r="X117" s="33"/>
      <c r="Y117" s="33"/>
      <c r="Z117" s="33"/>
      <c r="AA117" s="33"/>
      <c r="AB117" s="33"/>
      <c r="AC117" s="33"/>
      <c r="AD117" s="33"/>
      <c r="AE117" s="33"/>
      <c r="AT117" s="18" t="s">
        <v>143</v>
      </c>
      <c r="AU117" s="18" t="s">
        <v>79</v>
      </c>
    </row>
    <row r="118" spans="1:65" s="2" customFormat="1" ht="49.15" customHeight="1">
      <c r="A118" s="33"/>
      <c r="B118" s="138"/>
      <c r="C118" s="166" t="s">
        <v>200</v>
      </c>
      <c r="D118" s="166" t="s">
        <v>184</v>
      </c>
      <c r="E118" s="167" t="s">
        <v>1306</v>
      </c>
      <c r="F118" s="168" t="s">
        <v>1307</v>
      </c>
      <c r="G118" s="169" t="s">
        <v>140</v>
      </c>
      <c r="H118" s="170">
        <v>3297.2</v>
      </c>
      <c r="I118" s="171"/>
      <c r="J118" s="172">
        <f>ROUND(I118*H118,2)</f>
        <v>0</v>
      </c>
      <c r="K118" s="168" t="s">
        <v>141</v>
      </c>
      <c r="L118" s="173"/>
      <c r="M118" s="174" t="s">
        <v>3</v>
      </c>
      <c r="N118" s="175" t="s">
        <v>42</v>
      </c>
      <c r="O118" s="54"/>
      <c r="P118" s="148">
        <f>O118*H118</f>
        <v>0</v>
      </c>
      <c r="Q118" s="148">
        <v>0.0053</v>
      </c>
      <c r="R118" s="148">
        <f>Q118*H118</f>
        <v>17.47516</v>
      </c>
      <c r="S118" s="148">
        <v>0</v>
      </c>
      <c r="T118" s="149">
        <f>S118*H118</f>
        <v>0</v>
      </c>
      <c r="U118" s="33"/>
      <c r="V118" s="33"/>
      <c r="W118" s="33"/>
      <c r="X118" s="33"/>
      <c r="Y118" s="33"/>
      <c r="Z118" s="33"/>
      <c r="AA118" s="33"/>
      <c r="AB118" s="33"/>
      <c r="AC118" s="33"/>
      <c r="AD118" s="33"/>
      <c r="AE118" s="33"/>
      <c r="AR118" s="150" t="s">
        <v>384</v>
      </c>
      <c r="AT118" s="150" t="s">
        <v>184</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226</v>
      </c>
      <c r="BM118" s="150" t="s">
        <v>1308</v>
      </c>
    </row>
    <row r="119" spans="2:51" s="13" customFormat="1" ht="11.25">
      <c r="B119" s="157"/>
      <c r="D119" s="158" t="s">
        <v>164</v>
      </c>
      <c r="F119" s="159" t="s">
        <v>1301</v>
      </c>
      <c r="H119" s="160">
        <v>3297.2</v>
      </c>
      <c r="I119" s="161"/>
      <c r="L119" s="157"/>
      <c r="M119" s="162"/>
      <c r="N119" s="163"/>
      <c r="O119" s="163"/>
      <c r="P119" s="163"/>
      <c r="Q119" s="163"/>
      <c r="R119" s="163"/>
      <c r="S119" s="163"/>
      <c r="T119" s="164"/>
      <c r="AT119" s="165" t="s">
        <v>164</v>
      </c>
      <c r="AU119" s="165" t="s">
        <v>79</v>
      </c>
      <c r="AV119" s="13" t="s">
        <v>79</v>
      </c>
      <c r="AW119" s="13" t="s">
        <v>4</v>
      </c>
      <c r="AX119" s="13" t="s">
        <v>15</v>
      </c>
      <c r="AY119" s="165" t="s">
        <v>135</v>
      </c>
    </row>
    <row r="120" spans="1:65" s="2" customFormat="1" ht="24.2" customHeight="1">
      <c r="A120" s="33"/>
      <c r="B120" s="138"/>
      <c r="C120" s="139" t="s">
        <v>205</v>
      </c>
      <c r="D120" s="139" t="s">
        <v>137</v>
      </c>
      <c r="E120" s="140" t="s">
        <v>1309</v>
      </c>
      <c r="F120" s="141" t="s">
        <v>1310</v>
      </c>
      <c r="G120" s="142" t="s">
        <v>140</v>
      </c>
      <c r="H120" s="143">
        <v>2829</v>
      </c>
      <c r="I120" s="144"/>
      <c r="J120" s="145">
        <f>ROUND(I120*H120,2)</f>
        <v>0</v>
      </c>
      <c r="K120" s="141" t="s">
        <v>141</v>
      </c>
      <c r="L120" s="34"/>
      <c r="M120" s="146" t="s">
        <v>3</v>
      </c>
      <c r="N120" s="147" t="s">
        <v>42</v>
      </c>
      <c r="O120" s="54"/>
      <c r="P120" s="148">
        <f>O120*H120</f>
        <v>0</v>
      </c>
      <c r="Q120" s="148">
        <v>0.00036</v>
      </c>
      <c r="R120" s="148">
        <f>Q120*H120</f>
        <v>1.01844</v>
      </c>
      <c r="S120" s="148">
        <v>0</v>
      </c>
      <c r="T120" s="149">
        <f>S120*H120</f>
        <v>0</v>
      </c>
      <c r="U120" s="33"/>
      <c r="V120" s="33"/>
      <c r="W120" s="33"/>
      <c r="X120" s="33"/>
      <c r="Y120" s="33"/>
      <c r="Z120" s="33"/>
      <c r="AA120" s="33"/>
      <c r="AB120" s="33"/>
      <c r="AC120" s="33"/>
      <c r="AD120" s="33"/>
      <c r="AE120" s="33"/>
      <c r="AR120" s="150" t="s">
        <v>226</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226</v>
      </c>
      <c r="BM120" s="150" t="s">
        <v>1311</v>
      </c>
    </row>
    <row r="121" spans="1:47" s="2" customFormat="1" ht="11.25">
      <c r="A121" s="33"/>
      <c r="B121" s="34"/>
      <c r="C121" s="33"/>
      <c r="D121" s="152" t="s">
        <v>143</v>
      </c>
      <c r="E121" s="33"/>
      <c r="F121" s="153" t="s">
        <v>1312</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1:65" s="2" customFormat="1" ht="55.5" customHeight="1">
      <c r="A122" s="33"/>
      <c r="B122" s="138"/>
      <c r="C122" s="166" t="s">
        <v>216</v>
      </c>
      <c r="D122" s="166" t="s">
        <v>184</v>
      </c>
      <c r="E122" s="167" t="s">
        <v>1313</v>
      </c>
      <c r="F122" s="168" t="s">
        <v>1314</v>
      </c>
      <c r="G122" s="169" t="s">
        <v>140</v>
      </c>
      <c r="H122" s="170">
        <v>3297.2</v>
      </c>
      <c r="I122" s="171"/>
      <c r="J122" s="172">
        <f>ROUND(I122*H122,2)</f>
        <v>0</v>
      </c>
      <c r="K122" s="168" t="s">
        <v>141</v>
      </c>
      <c r="L122" s="173"/>
      <c r="M122" s="174" t="s">
        <v>3</v>
      </c>
      <c r="N122" s="175" t="s">
        <v>42</v>
      </c>
      <c r="O122" s="54"/>
      <c r="P122" s="148">
        <f>O122*H122</f>
        <v>0</v>
      </c>
      <c r="Q122" s="148">
        <v>0.0047</v>
      </c>
      <c r="R122" s="148">
        <f>Q122*H122</f>
        <v>15.49684</v>
      </c>
      <c r="S122" s="148">
        <v>0</v>
      </c>
      <c r="T122" s="149">
        <f>S122*H122</f>
        <v>0</v>
      </c>
      <c r="U122" s="33"/>
      <c r="V122" s="33"/>
      <c r="W122" s="33"/>
      <c r="X122" s="33"/>
      <c r="Y122" s="33"/>
      <c r="Z122" s="33"/>
      <c r="AA122" s="33"/>
      <c r="AB122" s="33"/>
      <c r="AC122" s="33"/>
      <c r="AD122" s="33"/>
      <c r="AE122" s="33"/>
      <c r="AR122" s="150" t="s">
        <v>384</v>
      </c>
      <c r="AT122" s="150" t="s">
        <v>184</v>
      </c>
      <c r="AU122" s="150" t="s">
        <v>79</v>
      </c>
      <c r="AY122" s="18" t="s">
        <v>135</v>
      </c>
      <c r="BE122" s="151">
        <f>IF(N122="základní",J122,0)</f>
        <v>0</v>
      </c>
      <c r="BF122" s="151">
        <f>IF(N122="snížená",J122,0)</f>
        <v>0</v>
      </c>
      <c r="BG122" s="151">
        <f>IF(N122="zákl. přenesená",J122,0)</f>
        <v>0</v>
      </c>
      <c r="BH122" s="151">
        <f>IF(N122="sníž. přenesená",J122,0)</f>
        <v>0</v>
      </c>
      <c r="BI122" s="151">
        <f>IF(N122="nulová",J122,0)</f>
        <v>0</v>
      </c>
      <c r="BJ122" s="18" t="s">
        <v>15</v>
      </c>
      <c r="BK122" s="151">
        <f>ROUND(I122*H122,2)</f>
        <v>0</v>
      </c>
      <c r="BL122" s="18" t="s">
        <v>226</v>
      </c>
      <c r="BM122" s="150" t="s">
        <v>1315</v>
      </c>
    </row>
    <row r="123" spans="2:51" s="13" customFormat="1" ht="11.25">
      <c r="B123" s="157"/>
      <c r="D123" s="158" t="s">
        <v>164</v>
      </c>
      <c r="F123" s="159" t="s">
        <v>1301</v>
      </c>
      <c r="H123" s="160">
        <v>3297.2</v>
      </c>
      <c r="I123" s="161"/>
      <c r="L123" s="157"/>
      <c r="M123" s="162"/>
      <c r="N123" s="163"/>
      <c r="O123" s="163"/>
      <c r="P123" s="163"/>
      <c r="Q123" s="163"/>
      <c r="R123" s="163"/>
      <c r="S123" s="163"/>
      <c r="T123" s="164"/>
      <c r="AT123" s="165" t="s">
        <v>164</v>
      </c>
      <c r="AU123" s="165" t="s">
        <v>79</v>
      </c>
      <c r="AV123" s="13" t="s">
        <v>79</v>
      </c>
      <c r="AW123" s="13" t="s">
        <v>4</v>
      </c>
      <c r="AX123" s="13" t="s">
        <v>15</v>
      </c>
      <c r="AY123" s="165" t="s">
        <v>135</v>
      </c>
    </row>
    <row r="124" spans="1:65" s="2" customFormat="1" ht="44.25" customHeight="1">
      <c r="A124" s="33"/>
      <c r="B124" s="138"/>
      <c r="C124" s="139" t="s">
        <v>9</v>
      </c>
      <c r="D124" s="139" t="s">
        <v>137</v>
      </c>
      <c r="E124" s="140" t="s">
        <v>1316</v>
      </c>
      <c r="F124" s="141" t="s">
        <v>1317</v>
      </c>
      <c r="G124" s="142" t="s">
        <v>140</v>
      </c>
      <c r="H124" s="143">
        <v>2829</v>
      </c>
      <c r="I124" s="144"/>
      <c r="J124" s="145">
        <f>ROUND(I124*H124,2)</f>
        <v>0</v>
      </c>
      <c r="K124" s="141" t="s">
        <v>141</v>
      </c>
      <c r="L124" s="34"/>
      <c r="M124" s="146" t="s">
        <v>3</v>
      </c>
      <c r="N124" s="147" t="s">
        <v>42</v>
      </c>
      <c r="O124" s="54"/>
      <c r="P124" s="148">
        <f>O124*H124</f>
        <v>0</v>
      </c>
      <c r="Q124" s="148">
        <v>0</v>
      </c>
      <c r="R124" s="148">
        <f>Q124*H124</f>
        <v>0</v>
      </c>
      <c r="S124" s="148">
        <v>0.0036</v>
      </c>
      <c r="T124" s="149">
        <f>S124*H124</f>
        <v>10.1844</v>
      </c>
      <c r="U124" s="33"/>
      <c r="V124" s="33"/>
      <c r="W124" s="33"/>
      <c r="X124" s="33"/>
      <c r="Y124" s="33"/>
      <c r="Z124" s="33"/>
      <c r="AA124" s="33"/>
      <c r="AB124" s="33"/>
      <c r="AC124" s="33"/>
      <c r="AD124" s="33"/>
      <c r="AE124" s="33"/>
      <c r="AR124" s="150" t="s">
        <v>82</v>
      </c>
      <c r="AT124" s="150" t="s">
        <v>137</v>
      </c>
      <c r="AU124" s="150" t="s">
        <v>79</v>
      </c>
      <c r="AY124" s="18" t="s">
        <v>135</v>
      </c>
      <c r="BE124" s="151">
        <f>IF(N124="základní",J124,0)</f>
        <v>0</v>
      </c>
      <c r="BF124" s="151">
        <f>IF(N124="snížená",J124,0)</f>
        <v>0</v>
      </c>
      <c r="BG124" s="151">
        <f>IF(N124="zákl. přenesená",J124,0)</f>
        <v>0</v>
      </c>
      <c r="BH124" s="151">
        <f>IF(N124="sníž. přenesená",J124,0)</f>
        <v>0</v>
      </c>
      <c r="BI124" s="151">
        <f>IF(N124="nulová",J124,0)</f>
        <v>0</v>
      </c>
      <c r="BJ124" s="18" t="s">
        <v>15</v>
      </c>
      <c r="BK124" s="151">
        <f>ROUND(I124*H124,2)</f>
        <v>0</v>
      </c>
      <c r="BL124" s="18" t="s">
        <v>82</v>
      </c>
      <c r="BM124" s="150" t="s">
        <v>1318</v>
      </c>
    </row>
    <row r="125" spans="1:47" s="2" customFormat="1" ht="11.25">
      <c r="A125" s="33"/>
      <c r="B125" s="34"/>
      <c r="C125" s="33"/>
      <c r="D125" s="152" t="s">
        <v>143</v>
      </c>
      <c r="E125" s="33"/>
      <c r="F125" s="153" t="s">
        <v>1319</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143</v>
      </c>
      <c r="AU125" s="18" t="s">
        <v>79</v>
      </c>
    </row>
    <row r="126" spans="1:65" s="2" customFormat="1" ht="49.15" customHeight="1">
      <c r="A126" s="33"/>
      <c r="B126" s="138"/>
      <c r="C126" s="139" t="s">
        <v>226</v>
      </c>
      <c r="D126" s="139" t="s">
        <v>137</v>
      </c>
      <c r="E126" s="140" t="s">
        <v>1320</v>
      </c>
      <c r="F126" s="141" t="s">
        <v>1321</v>
      </c>
      <c r="G126" s="142" t="s">
        <v>174</v>
      </c>
      <c r="H126" s="143">
        <v>49.669</v>
      </c>
      <c r="I126" s="144"/>
      <c r="J126" s="145">
        <f>ROUND(I126*H126,2)</f>
        <v>0</v>
      </c>
      <c r="K126" s="141" t="s">
        <v>141</v>
      </c>
      <c r="L126" s="34"/>
      <c r="M126" s="146" t="s">
        <v>3</v>
      </c>
      <c r="N126" s="147" t="s">
        <v>42</v>
      </c>
      <c r="O126" s="54"/>
      <c r="P126" s="148">
        <f>O126*H126</f>
        <v>0</v>
      </c>
      <c r="Q126" s="148">
        <v>0</v>
      </c>
      <c r="R126" s="148">
        <f>Q126*H126</f>
        <v>0</v>
      </c>
      <c r="S126" s="148">
        <v>0</v>
      </c>
      <c r="T126" s="149">
        <f>S126*H126</f>
        <v>0</v>
      </c>
      <c r="U126" s="33"/>
      <c r="V126" s="33"/>
      <c r="W126" s="33"/>
      <c r="X126" s="33"/>
      <c r="Y126" s="33"/>
      <c r="Z126" s="33"/>
      <c r="AA126" s="33"/>
      <c r="AB126" s="33"/>
      <c r="AC126" s="33"/>
      <c r="AD126" s="33"/>
      <c r="AE126" s="33"/>
      <c r="AR126" s="150" t="s">
        <v>226</v>
      </c>
      <c r="AT126" s="150" t="s">
        <v>137</v>
      </c>
      <c r="AU126" s="150" t="s">
        <v>79</v>
      </c>
      <c r="AY126" s="18" t="s">
        <v>135</v>
      </c>
      <c r="BE126" s="151">
        <f>IF(N126="základní",J126,0)</f>
        <v>0</v>
      </c>
      <c r="BF126" s="151">
        <f>IF(N126="snížená",J126,0)</f>
        <v>0</v>
      </c>
      <c r="BG126" s="151">
        <f>IF(N126="zákl. přenesená",J126,0)</f>
        <v>0</v>
      </c>
      <c r="BH126" s="151">
        <f>IF(N126="sníž. přenesená",J126,0)</f>
        <v>0</v>
      </c>
      <c r="BI126" s="151">
        <f>IF(N126="nulová",J126,0)</f>
        <v>0</v>
      </c>
      <c r="BJ126" s="18" t="s">
        <v>15</v>
      </c>
      <c r="BK126" s="151">
        <f>ROUND(I126*H126,2)</f>
        <v>0</v>
      </c>
      <c r="BL126" s="18" t="s">
        <v>226</v>
      </c>
      <c r="BM126" s="150" t="s">
        <v>1322</v>
      </c>
    </row>
    <row r="127" spans="1:47" s="2" customFormat="1" ht="11.25">
      <c r="A127" s="33"/>
      <c r="B127" s="34"/>
      <c r="C127" s="33"/>
      <c r="D127" s="152" t="s">
        <v>143</v>
      </c>
      <c r="E127" s="33"/>
      <c r="F127" s="153" t="s">
        <v>1323</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143</v>
      </c>
      <c r="AU127" s="18" t="s">
        <v>79</v>
      </c>
    </row>
    <row r="128" spans="2:63" s="12" customFormat="1" ht="22.9" customHeight="1">
      <c r="B128" s="125"/>
      <c r="D128" s="126" t="s">
        <v>70</v>
      </c>
      <c r="E128" s="136" t="s">
        <v>855</v>
      </c>
      <c r="F128" s="136" t="s">
        <v>856</v>
      </c>
      <c r="I128" s="128"/>
      <c r="J128" s="137">
        <f>BK128</f>
        <v>0</v>
      </c>
      <c r="L128" s="125"/>
      <c r="M128" s="130"/>
      <c r="N128" s="131"/>
      <c r="O128" s="131"/>
      <c r="P128" s="132">
        <f>SUM(P129:P170)</f>
        <v>0</v>
      </c>
      <c r="Q128" s="131"/>
      <c r="R128" s="132">
        <f>SUM(R129:R170)</f>
        <v>30.188414999999996</v>
      </c>
      <c r="S128" s="131"/>
      <c r="T128" s="133">
        <f>SUM(T129:T170)</f>
        <v>14.852250000000002</v>
      </c>
      <c r="AR128" s="126" t="s">
        <v>79</v>
      </c>
      <c r="AT128" s="134" t="s">
        <v>70</v>
      </c>
      <c r="AU128" s="134" t="s">
        <v>15</v>
      </c>
      <c r="AY128" s="126" t="s">
        <v>135</v>
      </c>
      <c r="BK128" s="135">
        <f>SUM(BK129:BK170)</f>
        <v>0</v>
      </c>
    </row>
    <row r="129" spans="1:65" s="2" customFormat="1" ht="49.15" customHeight="1">
      <c r="A129" s="33"/>
      <c r="B129" s="138"/>
      <c r="C129" s="139" t="s">
        <v>231</v>
      </c>
      <c r="D129" s="139" t="s">
        <v>137</v>
      </c>
      <c r="E129" s="140" t="s">
        <v>1324</v>
      </c>
      <c r="F129" s="141" t="s">
        <v>1325</v>
      </c>
      <c r="G129" s="142" t="s">
        <v>140</v>
      </c>
      <c r="H129" s="143">
        <v>2829</v>
      </c>
      <c r="I129" s="144"/>
      <c r="J129" s="145">
        <f>ROUND(I129*H129,2)</f>
        <v>0</v>
      </c>
      <c r="K129" s="141" t="s">
        <v>141</v>
      </c>
      <c r="L129" s="34"/>
      <c r="M129" s="146" t="s">
        <v>3</v>
      </c>
      <c r="N129" s="147" t="s">
        <v>42</v>
      </c>
      <c r="O129" s="54"/>
      <c r="P129" s="148">
        <f>O129*H129</f>
        <v>0</v>
      </c>
      <c r="Q129" s="148">
        <v>0</v>
      </c>
      <c r="R129" s="148">
        <f>Q129*H129</f>
        <v>0</v>
      </c>
      <c r="S129" s="148">
        <v>0.00525</v>
      </c>
      <c r="T129" s="149">
        <f>S129*H129</f>
        <v>14.852250000000002</v>
      </c>
      <c r="U129" s="33"/>
      <c r="V129" s="33"/>
      <c r="W129" s="33"/>
      <c r="X129" s="33"/>
      <c r="Y129" s="33"/>
      <c r="Z129" s="33"/>
      <c r="AA129" s="33"/>
      <c r="AB129" s="33"/>
      <c r="AC129" s="33"/>
      <c r="AD129" s="33"/>
      <c r="AE129" s="33"/>
      <c r="AR129" s="150" t="s">
        <v>226</v>
      </c>
      <c r="AT129" s="150" t="s">
        <v>137</v>
      </c>
      <c r="AU129" s="150" t="s">
        <v>79</v>
      </c>
      <c r="AY129" s="18" t="s">
        <v>135</v>
      </c>
      <c r="BE129" s="151">
        <f>IF(N129="základní",J129,0)</f>
        <v>0</v>
      </c>
      <c r="BF129" s="151">
        <f>IF(N129="snížená",J129,0)</f>
        <v>0</v>
      </c>
      <c r="BG129" s="151">
        <f>IF(N129="zákl. přenesená",J129,0)</f>
        <v>0</v>
      </c>
      <c r="BH129" s="151">
        <f>IF(N129="sníž. přenesená",J129,0)</f>
        <v>0</v>
      </c>
      <c r="BI129" s="151">
        <f>IF(N129="nulová",J129,0)</f>
        <v>0</v>
      </c>
      <c r="BJ129" s="18" t="s">
        <v>15</v>
      </c>
      <c r="BK129" s="151">
        <f>ROUND(I129*H129,2)</f>
        <v>0</v>
      </c>
      <c r="BL129" s="18" t="s">
        <v>226</v>
      </c>
      <c r="BM129" s="150" t="s">
        <v>1326</v>
      </c>
    </row>
    <row r="130" spans="1:47" s="2" customFormat="1" ht="11.25">
      <c r="A130" s="33"/>
      <c r="B130" s="34"/>
      <c r="C130" s="33"/>
      <c r="D130" s="152" t="s">
        <v>143</v>
      </c>
      <c r="E130" s="33"/>
      <c r="F130" s="153" t="s">
        <v>1327</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143</v>
      </c>
      <c r="AU130" s="18" t="s">
        <v>79</v>
      </c>
    </row>
    <row r="131" spans="1:65" s="2" customFormat="1" ht="33" customHeight="1">
      <c r="A131" s="33"/>
      <c r="B131" s="138"/>
      <c r="C131" s="139" t="s">
        <v>236</v>
      </c>
      <c r="D131" s="139" t="s">
        <v>137</v>
      </c>
      <c r="E131" s="140" t="s">
        <v>1328</v>
      </c>
      <c r="F131" s="141" t="s">
        <v>1329</v>
      </c>
      <c r="G131" s="142" t="s">
        <v>239</v>
      </c>
      <c r="H131" s="143">
        <v>660</v>
      </c>
      <c r="I131" s="144"/>
      <c r="J131" s="145">
        <f>ROUND(I131*H131,2)</f>
        <v>0</v>
      </c>
      <c r="K131" s="141" t="s">
        <v>141</v>
      </c>
      <c r="L131" s="34"/>
      <c r="M131" s="146" t="s">
        <v>3</v>
      </c>
      <c r="N131" s="147" t="s">
        <v>42</v>
      </c>
      <c r="O131" s="54"/>
      <c r="P131" s="148">
        <f>O131*H131</f>
        <v>0</v>
      </c>
      <c r="Q131" s="148">
        <v>3E-05</v>
      </c>
      <c r="R131" s="148">
        <f>Q131*H131</f>
        <v>0.0198</v>
      </c>
      <c r="S131" s="148">
        <v>0</v>
      </c>
      <c r="T131" s="149">
        <f>S131*H131</f>
        <v>0</v>
      </c>
      <c r="U131" s="33"/>
      <c r="V131" s="33"/>
      <c r="W131" s="33"/>
      <c r="X131" s="33"/>
      <c r="Y131" s="33"/>
      <c r="Z131" s="33"/>
      <c r="AA131" s="33"/>
      <c r="AB131" s="33"/>
      <c r="AC131" s="33"/>
      <c r="AD131" s="33"/>
      <c r="AE131" s="33"/>
      <c r="AR131" s="150" t="s">
        <v>226</v>
      </c>
      <c r="AT131" s="150" t="s">
        <v>137</v>
      </c>
      <c r="AU131" s="150" t="s">
        <v>79</v>
      </c>
      <c r="AY131" s="18" t="s">
        <v>135</v>
      </c>
      <c r="BE131" s="151">
        <f>IF(N131="základní",J131,0)</f>
        <v>0</v>
      </c>
      <c r="BF131" s="151">
        <f>IF(N131="snížená",J131,0)</f>
        <v>0</v>
      </c>
      <c r="BG131" s="151">
        <f>IF(N131="zákl. přenesená",J131,0)</f>
        <v>0</v>
      </c>
      <c r="BH131" s="151">
        <f>IF(N131="sníž. přenesená",J131,0)</f>
        <v>0</v>
      </c>
      <c r="BI131" s="151">
        <f>IF(N131="nulová",J131,0)</f>
        <v>0</v>
      </c>
      <c r="BJ131" s="18" t="s">
        <v>15</v>
      </c>
      <c r="BK131" s="151">
        <f>ROUND(I131*H131,2)</f>
        <v>0</v>
      </c>
      <c r="BL131" s="18" t="s">
        <v>226</v>
      </c>
      <c r="BM131" s="150" t="s">
        <v>1330</v>
      </c>
    </row>
    <row r="132" spans="1:47" s="2" customFormat="1" ht="11.25">
      <c r="A132" s="33"/>
      <c r="B132" s="34"/>
      <c r="C132" s="33"/>
      <c r="D132" s="152" t="s">
        <v>143</v>
      </c>
      <c r="E132" s="33"/>
      <c r="F132" s="153" t="s">
        <v>1331</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143</v>
      </c>
      <c r="AU132" s="18" t="s">
        <v>79</v>
      </c>
    </row>
    <row r="133" spans="2:51" s="14" customFormat="1" ht="11.25">
      <c r="B133" s="176"/>
      <c r="D133" s="158" t="s">
        <v>164</v>
      </c>
      <c r="E133" s="177" t="s">
        <v>3</v>
      </c>
      <c r="F133" s="178" t="s">
        <v>1332</v>
      </c>
      <c r="H133" s="177" t="s">
        <v>3</v>
      </c>
      <c r="I133" s="179"/>
      <c r="L133" s="176"/>
      <c r="M133" s="180"/>
      <c r="N133" s="181"/>
      <c r="O133" s="181"/>
      <c r="P133" s="181"/>
      <c r="Q133" s="181"/>
      <c r="R133" s="181"/>
      <c r="S133" s="181"/>
      <c r="T133" s="182"/>
      <c r="AT133" s="177" t="s">
        <v>164</v>
      </c>
      <c r="AU133" s="177" t="s">
        <v>79</v>
      </c>
      <c r="AV133" s="14" t="s">
        <v>15</v>
      </c>
      <c r="AW133" s="14" t="s">
        <v>33</v>
      </c>
      <c r="AX133" s="14" t="s">
        <v>71</v>
      </c>
      <c r="AY133" s="177" t="s">
        <v>135</v>
      </c>
    </row>
    <row r="134" spans="2:51" s="13" customFormat="1" ht="11.25">
      <c r="B134" s="157"/>
      <c r="D134" s="158" t="s">
        <v>164</v>
      </c>
      <c r="E134" s="165" t="s">
        <v>3</v>
      </c>
      <c r="F134" s="159" t="s">
        <v>1333</v>
      </c>
      <c r="H134" s="160">
        <v>82</v>
      </c>
      <c r="I134" s="161"/>
      <c r="L134" s="157"/>
      <c r="M134" s="162"/>
      <c r="N134" s="163"/>
      <c r="O134" s="163"/>
      <c r="P134" s="163"/>
      <c r="Q134" s="163"/>
      <c r="R134" s="163"/>
      <c r="S134" s="163"/>
      <c r="T134" s="164"/>
      <c r="AT134" s="165" t="s">
        <v>164</v>
      </c>
      <c r="AU134" s="165" t="s">
        <v>79</v>
      </c>
      <c r="AV134" s="13" t="s">
        <v>79</v>
      </c>
      <c r="AW134" s="13" t="s">
        <v>33</v>
      </c>
      <c r="AX134" s="13" t="s">
        <v>71</v>
      </c>
      <c r="AY134" s="165" t="s">
        <v>135</v>
      </c>
    </row>
    <row r="135" spans="2:51" s="13" customFormat="1" ht="11.25">
      <c r="B135" s="157"/>
      <c r="D135" s="158" t="s">
        <v>164</v>
      </c>
      <c r="E135" s="165" t="s">
        <v>3</v>
      </c>
      <c r="F135" s="159" t="s">
        <v>1334</v>
      </c>
      <c r="H135" s="160">
        <v>8</v>
      </c>
      <c r="I135" s="161"/>
      <c r="L135" s="157"/>
      <c r="M135" s="162"/>
      <c r="N135" s="163"/>
      <c r="O135" s="163"/>
      <c r="P135" s="163"/>
      <c r="Q135" s="163"/>
      <c r="R135" s="163"/>
      <c r="S135" s="163"/>
      <c r="T135" s="164"/>
      <c r="AT135" s="165" t="s">
        <v>164</v>
      </c>
      <c r="AU135" s="165" t="s">
        <v>79</v>
      </c>
      <c r="AV135" s="13" t="s">
        <v>79</v>
      </c>
      <c r="AW135" s="13" t="s">
        <v>33</v>
      </c>
      <c r="AX135" s="13" t="s">
        <v>71</v>
      </c>
      <c r="AY135" s="165" t="s">
        <v>135</v>
      </c>
    </row>
    <row r="136" spans="2:51" s="14" customFormat="1" ht="11.25">
      <c r="B136" s="176"/>
      <c r="D136" s="158" t="s">
        <v>164</v>
      </c>
      <c r="E136" s="177" t="s">
        <v>3</v>
      </c>
      <c r="F136" s="178" t="s">
        <v>1335</v>
      </c>
      <c r="H136" s="177" t="s">
        <v>3</v>
      </c>
      <c r="I136" s="179"/>
      <c r="L136" s="176"/>
      <c r="M136" s="180"/>
      <c r="N136" s="181"/>
      <c r="O136" s="181"/>
      <c r="P136" s="181"/>
      <c r="Q136" s="181"/>
      <c r="R136" s="181"/>
      <c r="S136" s="181"/>
      <c r="T136" s="182"/>
      <c r="AT136" s="177" t="s">
        <v>164</v>
      </c>
      <c r="AU136" s="177" t="s">
        <v>79</v>
      </c>
      <c r="AV136" s="14" t="s">
        <v>15</v>
      </c>
      <c r="AW136" s="14" t="s">
        <v>33</v>
      </c>
      <c r="AX136" s="14" t="s">
        <v>71</v>
      </c>
      <c r="AY136" s="177" t="s">
        <v>135</v>
      </c>
    </row>
    <row r="137" spans="2:51" s="13" customFormat="1" ht="11.25">
      <c r="B137" s="157"/>
      <c r="D137" s="158" t="s">
        <v>164</v>
      </c>
      <c r="E137" s="165" t="s">
        <v>3</v>
      </c>
      <c r="F137" s="159" t="s">
        <v>1336</v>
      </c>
      <c r="H137" s="160">
        <v>264</v>
      </c>
      <c r="I137" s="161"/>
      <c r="L137" s="157"/>
      <c r="M137" s="162"/>
      <c r="N137" s="163"/>
      <c r="O137" s="163"/>
      <c r="P137" s="163"/>
      <c r="Q137" s="163"/>
      <c r="R137" s="163"/>
      <c r="S137" s="163"/>
      <c r="T137" s="164"/>
      <c r="AT137" s="165" t="s">
        <v>164</v>
      </c>
      <c r="AU137" s="165" t="s">
        <v>79</v>
      </c>
      <c r="AV137" s="13" t="s">
        <v>79</v>
      </c>
      <c r="AW137" s="13" t="s">
        <v>33</v>
      </c>
      <c r="AX137" s="13" t="s">
        <v>71</v>
      </c>
      <c r="AY137" s="165" t="s">
        <v>135</v>
      </c>
    </row>
    <row r="138" spans="2:51" s="13" customFormat="1" ht="11.25">
      <c r="B138" s="157"/>
      <c r="D138" s="158" t="s">
        <v>164</v>
      </c>
      <c r="E138" s="165" t="s">
        <v>3</v>
      </c>
      <c r="F138" s="159" t="s">
        <v>1337</v>
      </c>
      <c r="H138" s="160">
        <v>78</v>
      </c>
      <c r="I138" s="161"/>
      <c r="L138" s="157"/>
      <c r="M138" s="162"/>
      <c r="N138" s="163"/>
      <c r="O138" s="163"/>
      <c r="P138" s="163"/>
      <c r="Q138" s="163"/>
      <c r="R138" s="163"/>
      <c r="S138" s="163"/>
      <c r="T138" s="164"/>
      <c r="AT138" s="165" t="s">
        <v>164</v>
      </c>
      <c r="AU138" s="165" t="s">
        <v>79</v>
      </c>
      <c r="AV138" s="13" t="s">
        <v>79</v>
      </c>
      <c r="AW138" s="13" t="s">
        <v>33</v>
      </c>
      <c r="AX138" s="13" t="s">
        <v>71</v>
      </c>
      <c r="AY138" s="165" t="s">
        <v>135</v>
      </c>
    </row>
    <row r="139" spans="2:51" s="13" customFormat="1" ht="11.25">
      <c r="B139" s="157"/>
      <c r="D139" s="158" t="s">
        <v>164</v>
      </c>
      <c r="E139" s="165" t="s">
        <v>3</v>
      </c>
      <c r="F139" s="159" t="s">
        <v>1338</v>
      </c>
      <c r="H139" s="160">
        <v>228</v>
      </c>
      <c r="I139" s="161"/>
      <c r="L139" s="157"/>
      <c r="M139" s="162"/>
      <c r="N139" s="163"/>
      <c r="O139" s="163"/>
      <c r="P139" s="163"/>
      <c r="Q139" s="163"/>
      <c r="R139" s="163"/>
      <c r="S139" s="163"/>
      <c r="T139" s="164"/>
      <c r="AT139" s="165" t="s">
        <v>164</v>
      </c>
      <c r="AU139" s="165" t="s">
        <v>79</v>
      </c>
      <c r="AV139" s="13" t="s">
        <v>79</v>
      </c>
      <c r="AW139" s="13" t="s">
        <v>33</v>
      </c>
      <c r="AX139" s="13" t="s">
        <v>71</v>
      </c>
      <c r="AY139" s="165" t="s">
        <v>135</v>
      </c>
    </row>
    <row r="140" spans="2:51" s="15" customFormat="1" ht="11.25">
      <c r="B140" s="183"/>
      <c r="D140" s="158" t="s">
        <v>164</v>
      </c>
      <c r="E140" s="184" t="s">
        <v>3</v>
      </c>
      <c r="F140" s="185" t="s">
        <v>215</v>
      </c>
      <c r="H140" s="186">
        <v>660</v>
      </c>
      <c r="I140" s="187"/>
      <c r="L140" s="183"/>
      <c r="M140" s="188"/>
      <c r="N140" s="189"/>
      <c r="O140" s="189"/>
      <c r="P140" s="189"/>
      <c r="Q140" s="189"/>
      <c r="R140" s="189"/>
      <c r="S140" s="189"/>
      <c r="T140" s="190"/>
      <c r="AT140" s="184" t="s">
        <v>164</v>
      </c>
      <c r="AU140" s="184" t="s">
        <v>79</v>
      </c>
      <c r="AV140" s="15" t="s">
        <v>82</v>
      </c>
      <c r="AW140" s="15" t="s">
        <v>33</v>
      </c>
      <c r="AX140" s="15" t="s">
        <v>15</v>
      </c>
      <c r="AY140" s="184" t="s">
        <v>135</v>
      </c>
    </row>
    <row r="141" spans="1:65" s="2" customFormat="1" ht="24.2" customHeight="1">
      <c r="A141" s="33"/>
      <c r="B141" s="138"/>
      <c r="C141" s="166" t="s">
        <v>242</v>
      </c>
      <c r="D141" s="166" t="s">
        <v>184</v>
      </c>
      <c r="E141" s="167" t="s">
        <v>1339</v>
      </c>
      <c r="F141" s="168" t="s">
        <v>1340</v>
      </c>
      <c r="G141" s="169" t="s">
        <v>239</v>
      </c>
      <c r="H141" s="170">
        <v>693</v>
      </c>
      <c r="I141" s="171"/>
      <c r="J141" s="172">
        <f>ROUND(I141*H141,2)</f>
        <v>0</v>
      </c>
      <c r="K141" s="168" t="s">
        <v>141</v>
      </c>
      <c r="L141" s="173"/>
      <c r="M141" s="174" t="s">
        <v>3</v>
      </c>
      <c r="N141" s="175" t="s">
        <v>42</v>
      </c>
      <c r="O141" s="54"/>
      <c r="P141" s="148">
        <f>O141*H141</f>
        <v>0</v>
      </c>
      <c r="Q141" s="148">
        <v>0.00096</v>
      </c>
      <c r="R141" s="148">
        <f>Q141*H141</f>
        <v>0.66528</v>
      </c>
      <c r="S141" s="148">
        <v>0</v>
      </c>
      <c r="T141" s="149">
        <f>S141*H141</f>
        <v>0</v>
      </c>
      <c r="U141" s="33"/>
      <c r="V141" s="33"/>
      <c r="W141" s="33"/>
      <c r="X141" s="33"/>
      <c r="Y141" s="33"/>
      <c r="Z141" s="33"/>
      <c r="AA141" s="33"/>
      <c r="AB141" s="33"/>
      <c r="AC141" s="33"/>
      <c r="AD141" s="33"/>
      <c r="AE141" s="33"/>
      <c r="AR141" s="150" t="s">
        <v>384</v>
      </c>
      <c r="AT141" s="150" t="s">
        <v>184</v>
      </c>
      <c r="AU141" s="150" t="s">
        <v>79</v>
      </c>
      <c r="AY141" s="18" t="s">
        <v>135</v>
      </c>
      <c r="BE141" s="151">
        <f>IF(N141="základní",J141,0)</f>
        <v>0</v>
      </c>
      <c r="BF141" s="151">
        <f>IF(N141="snížená",J141,0)</f>
        <v>0</v>
      </c>
      <c r="BG141" s="151">
        <f>IF(N141="zákl. přenesená",J141,0)</f>
        <v>0</v>
      </c>
      <c r="BH141" s="151">
        <f>IF(N141="sníž. přenesená",J141,0)</f>
        <v>0</v>
      </c>
      <c r="BI141" s="151">
        <f>IF(N141="nulová",J141,0)</f>
        <v>0</v>
      </c>
      <c r="BJ141" s="18" t="s">
        <v>15</v>
      </c>
      <c r="BK141" s="151">
        <f>ROUND(I141*H141,2)</f>
        <v>0</v>
      </c>
      <c r="BL141" s="18" t="s">
        <v>226</v>
      </c>
      <c r="BM141" s="150" t="s">
        <v>1341</v>
      </c>
    </row>
    <row r="142" spans="2:51" s="13" customFormat="1" ht="11.25">
      <c r="B142" s="157"/>
      <c r="D142" s="158" t="s">
        <v>164</v>
      </c>
      <c r="F142" s="159" t="s">
        <v>1342</v>
      </c>
      <c r="H142" s="160">
        <v>693</v>
      </c>
      <c r="I142" s="161"/>
      <c r="L142" s="157"/>
      <c r="M142" s="162"/>
      <c r="N142" s="163"/>
      <c r="O142" s="163"/>
      <c r="P142" s="163"/>
      <c r="Q142" s="163"/>
      <c r="R142" s="163"/>
      <c r="S142" s="163"/>
      <c r="T142" s="164"/>
      <c r="AT142" s="165" t="s">
        <v>164</v>
      </c>
      <c r="AU142" s="165" t="s">
        <v>79</v>
      </c>
      <c r="AV142" s="13" t="s">
        <v>79</v>
      </c>
      <c r="AW142" s="13" t="s">
        <v>4</v>
      </c>
      <c r="AX142" s="13" t="s">
        <v>15</v>
      </c>
      <c r="AY142" s="165" t="s">
        <v>135</v>
      </c>
    </row>
    <row r="143" spans="1:65" s="2" customFormat="1" ht="44.25" customHeight="1">
      <c r="A143" s="33"/>
      <c r="B143" s="138"/>
      <c r="C143" s="139" t="s">
        <v>247</v>
      </c>
      <c r="D143" s="139" t="s">
        <v>137</v>
      </c>
      <c r="E143" s="140" t="s">
        <v>1343</v>
      </c>
      <c r="F143" s="141" t="s">
        <v>1344</v>
      </c>
      <c r="G143" s="142" t="s">
        <v>140</v>
      </c>
      <c r="H143" s="143">
        <v>2429</v>
      </c>
      <c r="I143" s="144"/>
      <c r="J143" s="145">
        <f>ROUND(I143*H143,2)</f>
        <v>0</v>
      </c>
      <c r="K143" s="141" t="s">
        <v>141</v>
      </c>
      <c r="L143" s="34"/>
      <c r="M143" s="146" t="s">
        <v>3</v>
      </c>
      <c r="N143" s="147" t="s">
        <v>42</v>
      </c>
      <c r="O143" s="54"/>
      <c r="P143" s="148">
        <f>O143*H143</f>
        <v>0</v>
      </c>
      <c r="Q143" s="148">
        <v>0.00058</v>
      </c>
      <c r="R143" s="148">
        <f>Q143*H143</f>
        <v>1.40882</v>
      </c>
      <c r="S143" s="148">
        <v>0</v>
      </c>
      <c r="T143" s="149">
        <f>S143*H143</f>
        <v>0</v>
      </c>
      <c r="U143" s="33"/>
      <c r="V143" s="33"/>
      <c r="W143" s="33"/>
      <c r="X143" s="33"/>
      <c r="Y143" s="33"/>
      <c r="Z143" s="33"/>
      <c r="AA143" s="33"/>
      <c r="AB143" s="33"/>
      <c r="AC143" s="33"/>
      <c r="AD143" s="33"/>
      <c r="AE143" s="33"/>
      <c r="AR143" s="150" t="s">
        <v>226</v>
      </c>
      <c r="AT143" s="150" t="s">
        <v>137</v>
      </c>
      <c r="AU143" s="150" t="s">
        <v>79</v>
      </c>
      <c r="AY143" s="18" t="s">
        <v>135</v>
      </c>
      <c r="BE143" s="151">
        <f>IF(N143="základní",J143,0)</f>
        <v>0</v>
      </c>
      <c r="BF143" s="151">
        <f>IF(N143="snížená",J143,0)</f>
        <v>0</v>
      </c>
      <c r="BG143" s="151">
        <f>IF(N143="zákl. přenesená",J143,0)</f>
        <v>0</v>
      </c>
      <c r="BH143" s="151">
        <f>IF(N143="sníž. přenesená",J143,0)</f>
        <v>0</v>
      </c>
      <c r="BI143" s="151">
        <f>IF(N143="nulová",J143,0)</f>
        <v>0</v>
      </c>
      <c r="BJ143" s="18" t="s">
        <v>15</v>
      </c>
      <c r="BK143" s="151">
        <f>ROUND(I143*H143,2)</f>
        <v>0</v>
      </c>
      <c r="BL143" s="18" t="s">
        <v>226</v>
      </c>
      <c r="BM143" s="150" t="s">
        <v>1345</v>
      </c>
    </row>
    <row r="144" spans="1:47" s="2" customFormat="1" ht="11.25">
      <c r="A144" s="33"/>
      <c r="B144" s="34"/>
      <c r="C144" s="33"/>
      <c r="D144" s="152" t="s">
        <v>143</v>
      </c>
      <c r="E144" s="33"/>
      <c r="F144" s="153" t="s">
        <v>1346</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143</v>
      </c>
      <c r="AU144" s="18" t="s">
        <v>79</v>
      </c>
    </row>
    <row r="145" spans="1:65" s="2" customFormat="1" ht="16.5" customHeight="1">
      <c r="A145" s="33"/>
      <c r="B145" s="138"/>
      <c r="C145" s="166" t="s">
        <v>8</v>
      </c>
      <c r="D145" s="166" t="s">
        <v>184</v>
      </c>
      <c r="E145" s="167" t="s">
        <v>1347</v>
      </c>
      <c r="F145" s="168" t="s">
        <v>1348</v>
      </c>
      <c r="G145" s="169" t="s">
        <v>140</v>
      </c>
      <c r="H145" s="170">
        <v>2550.45</v>
      </c>
      <c r="I145" s="171"/>
      <c r="J145" s="172">
        <f>ROUND(I145*H145,2)</f>
        <v>0</v>
      </c>
      <c r="K145" s="168" t="s">
        <v>3</v>
      </c>
      <c r="L145" s="173"/>
      <c r="M145" s="174" t="s">
        <v>3</v>
      </c>
      <c r="N145" s="175" t="s">
        <v>42</v>
      </c>
      <c r="O145" s="54"/>
      <c r="P145" s="148">
        <f>O145*H145</f>
        <v>0</v>
      </c>
      <c r="Q145" s="148">
        <v>0.006</v>
      </c>
      <c r="R145" s="148">
        <f>Q145*H145</f>
        <v>15.3027</v>
      </c>
      <c r="S145" s="148">
        <v>0</v>
      </c>
      <c r="T145" s="149">
        <f>S145*H145</f>
        <v>0</v>
      </c>
      <c r="U145" s="33"/>
      <c r="V145" s="33"/>
      <c r="W145" s="33"/>
      <c r="X145" s="33"/>
      <c r="Y145" s="33"/>
      <c r="Z145" s="33"/>
      <c r="AA145" s="33"/>
      <c r="AB145" s="33"/>
      <c r="AC145" s="33"/>
      <c r="AD145" s="33"/>
      <c r="AE145" s="33"/>
      <c r="AR145" s="150" t="s">
        <v>384</v>
      </c>
      <c r="AT145" s="150" t="s">
        <v>184</v>
      </c>
      <c r="AU145" s="150" t="s">
        <v>79</v>
      </c>
      <c r="AY145" s="18" t="s">
        <v>135</v>
      </c>
      <c r="BE145" s="151">
        <f>IF(N145="základní",J145,0)</f>
        <v>0</v>
      </c>
      <c r="BF145" s="151">
        <f>IF(N145="snížená",J145,0)</f>
        <v>0</v>
      </c>
      <c r="BG145" s="151">
        <f>IF(N145="zákl. přenesená",J145,0)</f>
        <v>0</v>
      </c>
      <c r="BH145" s="151">
        <f>IF(N145="sníž. přenesená",J145,0)</f>
        <v>0</v>
      </c>
      <c r="BI145" s="151">
        <f>IF(N145="nulová",J145,0)</f>
        <v>0</v>
      </c>
      <c r="BJ145" s="18" t="s">
        <v>15</v>
      </c>
      <c r="BK145" s="151">
        <f>ROUND(I145*H145,2)</f>
        <v>0</v>
      </c>
      <c r="BL145" s="18" t="s">
        <v>226</v>
      </c>
      <c r="BM145" s="150" t="s">
        <v>1349</v>
      </c>
    </row>
    <row r="146" spans="2:51" s="13" customFormat="1" ht="11.25">
      <c r="B146" s="157"/>
      <c r="D146" s="158" t="s">
        <v>164</v>
      </c>
      <c r="F146" s="159" t="s">
        <v>1350</v>
      </c>
      <c r="H146" s="160">
        <v>2550.45</v>
      </c>
      <c r="I146" s="161"/>
      <c r="L146" s="157"/>
      <c r="M146" s="162"/>
      <c r="N146" s="163"/>
      <c r="O146" s="163"/>
      <c r="P146" s="163"/>
      <c r="Q146" s="163"/>
      <c r="R146" s="163"/>
      <c r="S146" s="163"/>
      <c r="T146" s="164"/>
      <c r="AT146" s="165" t="s">
        <v>164</v>
      </c>
      <c r="AU146" s="165" t="s">
        <v>79</v>
      </c>
      <c r="AV146" s="13" t="s">
        <v>79</v>
      </c>
      <c r="AW146" s="13" t="s">
        <v>4</v>
      </c>
      <c r="AX146" s="13" t="s">
        <v>15</v>
      </c>
      <c r="AY146" s="165" t="s">
        <v>135</v>
      </c>
    </row>
    <row r="147" spans="1:65" s="2" customFormat="1" ht="44.25" customHeight="1">
      <c r="A147" s="33"/>
      <c r="B147" s="138"/>
      <c r="C147" s="139" t="s">
        <v>258</v>
      </c>
      <c r="D147" s="139" t="s">
        <v>137</v>
      </c>
      <c r="E147" s="140" t="s">
        <v>1351</v>
      </c>
      <c r="F147" s="141" t="s">
        <v>1352</v>
      </c>
      <c r="G147" s="142" t="s">
        <v>140</v>
      </c>
      <c r="H147" s="143">
        <v>2429</v>
      </c>
      <c r="I147" s="144"/>
      <c r="J147" s="145">
        <f>ROUND(I147*H147,2)</f>
        <v>0</v>
      </c>
      <c r="K147" s="141" t="s">
        <v>141</v>
      </c>
      <c r="L147" s="34"/>
      <c r="M147" s="146" t="s">
        <v>3</v>
      </c>
      <c r="N147" s="147" t="s">
        <v>42</v>
      </c>
      <c r="O147" s="54"/>
      <c r="P147" s="148">
        <f>O147*H147</f>
        <v>0</v>
      </c>
      <c r="Q147" s="148">
        <v>0.0001</v>
      </c>
      <c r="R147" s="148">
        <f>Q147*H147</f>
        <v>0.2429</v>
      </c>
      <c r="S147" s="148">
        <v>0</v>
      </c>
      <c r="T147" s="149">
        <f>S147*H147</f>
        <v>0</v>
      </c>
      <c r="U147" s="33"/>
      <c r="V147" s="33"/>
      <c r="W147" s="33"/>
      <c r="X147" s="33"/>
      <c r="Y147" s="33"/>
      <c r="Z147" s="33"/>
      <c r="AA147" s="33"/>
      <c r="AB147" s="33"/>
      <c r="AC147" s="33"/>
      <c r="AD147" s="33"/>
      <c r="AE147" s="33"/>
      <c r="AR147" s="150" t="s">
        <v>226</v>
      </c>
      <c r="AT147" s="150" t="s">
        <v>137</v>
      </c>
      <c r="AU147" s="150" t="s">
        <v>79</v>
      </c>
      <c r="AY147" s="18" t="s">
        <v>135</v>
      </c>
      <c r="BE147" s="151">
        <f>IF(N147="základní",J147,0)</f>
        <v>0</v>
      </c>
      <c r="BF147" s="151">
        <f>IF(N147="snížená",J147,0)</f>
        <v>0</v>
      </c>
      <c r="BG147" s="151">
        <f>IF(N147="zákl. přenesená",J147,0)</f>
        <v>0</v>
      </c>
      <c r="BH147" s="151">
        <f>IF(N147="sníž. přenesená",J147,0)</f>
        <v>0</v>
      </c>
      <c r="BI147" s="151">
        <f>IF(N147="nulová",J147,0)</f>
        <v>0</v>
      </c>
      <c r="BJ147" s="18" t="s">
        <v>15</v>
      </c>
      <c r="BK147" s="151">
        <f>ROUND(I147*H147,2)</f>
        <v>0</v>
      </c>
      <c r="BL147" s="18" t="s">
        <v>226</v>
      </c>
      <c r="BM147" s="150" t="s">
        <v>1353</v>
      </c>
    </row>
    <row r="148" spans="1:47" s="2" customFormat="1" ht="11.25">
      <c r="A148" s="33"/>
      <c r="B148" s="34"/>
      <c r="C148" s="33"/>
      <c r="D148" s="152" t="s">
        <v>143</v>
      </c>
      <c r="E148" s="33"/>
      <c r="F148" s="153" t="s">
        <v>1354</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143</v>
      </c>
      <c r="AU148" s="18" t="s">
        <v>79</v>
      </c>
    </row>
    <row r="149" spans="1:65" s="2" customFormat="1" ht="33" customHeight="1">
      <c r="A149" s="33"/>
      <c r="B149" s="138"/>
      <c r="C149" s="139" t="s">
        <v>263</v>
      </c>
      <c r="D149" s="139" t="s">
        <v>137</v>
      </c>
      <c r="E149" s="140" t="s">
        <v>1355</v>
      </c>
      <c r="F149" s="141" t="s">
        <v>1356</v>
      </c>
      <c r="G149" s="142" t="s">
        <v>140</v>
      </c>
      <c r="H149" s="143">
        <v>2429</v>
      </c>
      <c r="I149" s="144"/>
      <c r="J149" s="145">
        <f>ROUND(I149*H149,2)</f>
        <v>0</v>
      </c>
      <c r="K149" s="141" t="s">
        <v>141</v>
      </c>
      <c r="L149" s="34"/>
      <c r="M149" s="146" t="s">
        <v>3</v>
      </c>
      <c r="N149" s="147" t="s">
        <v>42</v>
      </c>
      <c r="O149" s="54"/>
      <c r="P149" s="148">
        <f>O149*H149</f>
        <v>0</v>
      </c>
      <c r="Q149" s="148">
        <v>0.00058</v>
      </c>
      <c r="R149" s="148">
        <f>Q149*H149</f>
        <v>1.40882</v>
      </c>
      <c r="S149" s="148">
        <v>0</v>
      </c>
      <c r="T149" s="149">
        <f>S149*H149</f>
        <v>0</v>
      </c>
      <c r="U149" s="33"/>
      <c r="V149" s="33"/>
      <c r="W149" s="33"/>
      <c r="X149" s="33"/>
      <c r="Y149" s="33"/>
      <c r="Z149" s="33"/>
      <c r="AA149" s="33"/>
      <c r="AB149" s="33"/>
      <c r="AC149" s="33"/>
      <c r="AD149" s="33"/>
      <c r="AE149" s="33"/>
      <c r="AR149" s="150" t="s">
        <v>226</v>
      </c>
      <c r="AT149" s="150" t="s">
        <v>137</v>
      </c>
      <c r="AU149" s="150" t="s">
        <v>79</v>
      </c>
      <c r="AY149" s="18" t="s">
        <v>135</v>
      </c>
      <c r="BE149" s="151">
        <f>IF(N149="základní",J149,0)</f>
        <v>0</v>
      </c>
      <c r="BF149" s="151">
        <f>IF(N149="snížená",J149,0)</f>
        <v>0</v>
      </c>
      <c r="BG149" s="151">
        <f>IF(N149="zákl. přenesená",J149,0)</f>
        <v>0</v>
      </c>
      <c r="BH149" s="151">
        <f>IF(N149="sníž. přenesená",J149,0)</f>
        <v>0</v>
      </c>
      <c r="BI149" s="151">
        <f>IF(N149="nulová",J149,0)</f>
        <v>0</v>
      </c>
      <c r="BJ149" s="18" t="s">
        <v>15</v>
      </c>
      <c r="BK149" s="151">
        <f>ROUND(I149*H149,2)</f>
        <v>0</v>
      </c>
      <c r="BL149" s="18" t="s">
        <v>226</v>
      </c>
      <c r="BM149" s="150" t="s">
        <v>1357</v>
      </c>
    </row>
    <row r="150" spans="1:47" s="2" customFormat="1" ht="11.25">
      <c r="A150" s="33"/>
      <c r="B150" s="34"/>
      <c r="C150" s="33"/>
      <c r="D150" s="152" t="s">
        <v>143</v>
      </c>
      <c r="E150" s="33"/>
      <c r="F150" s="153" t="s">
        <v>1358</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143</v>
      </c>
      <c r="AU150" s="18" t="s">
        <v>79</v>
      </c>
    </row>
    <row r="151" spans="1:65" s="2" customFormat="1" ht="16.5" customHeight="1">
      <c r="A151" s="33"/>
      <c r="B151" s="138"/>
      <c r="C151" s="166" t="s">
        <v>268</v>
      </c>
      <c r="D151" s="166" t="s">
        <v>184</v>
      </c>
      <c r="E151" s="167" t="s">
        <v>1359</v>
      </c>
      <c r="F151" s="168" t="s">
        <v>1360</v>
      </c>
      <c r="G151" s="169" t="s">
        <v>152</v>
      </c>
      <c r="H151" s="170">
        <v>382.568</v>
      </c>
      <c r="I151" s="171"/>
      <c r="J151" s="172">
        <f>ROUND(I151*H151,2)</f>
        <v>0</v>
      </c>
      <c r="K151" s="168" t="s">
        <v>3</v>
      </c>
      <c r="L151" s="173"/>
      <c r="M151" s="174" t="s">
        <v>3</v>
      </c>
      <c r="N151" s="175" t="s">
        <v>42</v>
      </c>
      <c r="O151" s="54"/>
      <c r="P151" s="148">
        <f>O151*H151</f>
        <v>0</v>
      </c>
      <c r="Q151" s="148">
        <v>0.02625</v>
      </c>
      <c r="R151" s="148">
        <f>Q151*H151</f>
        <v>10.042409999999999</v>
      </c>
      <c r="S151" s="148">
        <v>0</v>
      </c>
      <c r="T151" s="149">
        <f>S151*H151</f>
        <v>0</v>
      </c>
      <c r="U151" s="33"/>
      <c r="V151" s="33"/>
      <c r="W151" s="33"/>
      <c r="X151" s="33"/>
      <c r="Y151" s="33"/>
      <c r="Z151" s="33"/>
      <c r="AA151" s="33"/>
      <c r="AB151" s="33"/>
      <c r="AC151" s="33"/>
      <c r="AD151" s="33"/>
      <c r="AE151" s="33"/>
      <c r="AR151" s="150" t="s">
        <v>384</v>
      </c>
      <c r="AT151" s="150" t="s">
        <v>184</v>
      </c>
      <c r="AU151" s="150" t="s">
        <v>79</v>
      </c>
      <c r="AY151" s="18" t="s">
        <v>135</v>
      </c>
      <c r="BE151" s="151">
        <f>IF(N151="základní",J151,0)</f>
        <v>0</v>
      </c>
      <c r="BF151" s="151">
        <f>IF(N151="snížená",J151,0)</f>
        <v>0</v>
      </c>
      <c r="BG151" s="151">
        <f>IF(N151="zákl. přenesená",J151,0)</f>
        <v>0</v>
      </c>
      <c r="BH151" s="151">
        <f>IF(N151="sníž. přenesená",J151,0)</f>
        <v>0</v>
      </c>
      <c r="BI151" s="151">
        <f>IF(N151="nulová",J151,0)</f>
        <v>0</v>
      </c>
      <c r="BJ151" s="18" t="s">
        <v>15</v>
      </c>
      <c r="BK151" s="151">
        <f>ROUND(I151*H151,2)</f>
        <v>0</v>
      </c>
      <c r="BL151" s="18" t="s">
        <v>226</v>
      </c>
      <c r="BM151" s="150" t="s">
        <v>1361</v>
      </c>
    </row>
    <row r="152" spans="2:51" s="13" customFormat="1" ht="11.25">
      <c r="B152" s="157"/>
      <c r="D152" s="158" t="s">
        <v>164</v>
      </c>
      <c r="E152" s="165" t="s">
        <v>3</v>
      </c>
      <c r="F152" s="159" t="s">
        <v>1275</v>
      </c>
      <c r="H152" s="160">
        <v>364.35</v>
      </c>
      <c r="I152" s="161"/>
      <c r="L152" s="157"/>
      <c r="M152" s="162"/>
      <c r="N152" s="163"/>
      <c r="O152" s="163"/>
      <c r="P152" s="163"/>
      <c r="Q152" s="163"/>
      <c r="R152" s="163"/>
      <c r="S152" s="163"/>
      <c r="T152" s="164"/>
      <c r="AT152" s="165" t="s">
        <v>164</v>
      </c>
      <c r="AU152" s="165" t="s">
        <v>79</v>
      </c>
      <c r="AV152" s="13" t="s">
        <v>79</v>
      </c>
      <c r="AW152" s="13" t="s">
        <v>33</v>
      </c>
      <c r="AX152" s="13" t="s">
        <v>15</v>
      </c>
      <c r="AY152" s="165" t="s">
        <v>135</v>
      </c>
    </row>
    <row r="153" spans="2:51" s="13" customFormat="1" ht="11.25">
      <c r="B153" s="157"/>
      <c r="D153" s="158" t="s">
        <v>164</v>
      </c>
      <c r="F153" s="159" t="s">
        <v>1362</v>
      </c>
      <c r="H153" s="160">
        <v>382.568</v>
      </c>
      <c r="I153" s="161"/>
      <c r="L153" s="157"/>
      <c r="M153" s="162"/>
      <c r="N153" s="163"/>
      <c r="O153" s="163"/>
      <c r="P153" s="163"/>
      <c r="Q153" s="163"/>
      <c r="R153" s="163"/>
      <c r="S153" s="163"/>
      <c r="T153" s="164"/>
      <c r="AT153" s="165" t="s">
        <v>164</v>
      </c>
      <c r="AU153" s="165" t="s">
        <v>79</v>
      </c>
      <c r="AV153" s="13" t="s">
        <v>79</v>
      </c>
      <c r="AW153" s="13" t="s">
        <v>4</v>
      </c>
      <c r="AX153" s="13" t="s">
        <v>15</v>
      </c>
      <c r="AY153" s="165" t="s">
        <v>135</v>
      </c>
    </row>
    <row r="154" spans="1:65" s="2" customFormat="1" ht="49.15" customHeight="1">
      <c r="A154" s="33"/>
      <c r="B154" s="138"/>
      <c r="C154" s="139" t="s">
        <v>273</v>
      </c>
      <c r="D154" s="139" t="s">
        <v>137</v>
      </c>
      <c r="E154" s="140" t="s">
        <v>1363</v>
      </c>
      <c r="F154" s="141" t="s">
        <v>1364</v>
      </c>
      <c r="G154" s="142" t="s">
        <v>140</v>
      </c>
      <c r="H154" s="143">
        <v>346</v>
      </c>
      <c r="I154" s="144"/>
      <c r="J154" s="145">
        <f>ROUND(I154*H154,2)</f>
        <v>0</v>
      </c>
      <c r="K154" s="141" t="s">
        <v>141</v>
      </c>
      <c r="L154" s="34"/>
      <c r="M154" s="146" t="s">
        <v>3</v>
      </c>
      <c r="N154" s="147" t="s">
        <v>42</v>
      </c>
      <c r="O154" s="54"/>
      <c r="P154" s="148">
        <f>O154*H154</f>
        <v>0</v>
      </c>
      <c r="Q154" s="148">
        <v>0.00019</v>
      </c>
      <c r="R154" s="148">
        <f>Q154*H154</f>
        <v>0.06574</v>
      </c>
      <c r="S154" s="148">
        <v>0</v>
      </c>
      <c r="T154" s="149">
        <f>S154*H154</f>
        <v>0</v>
      </c>
      <c r="U154" s="33"/>
      <c r="V154" s="33"/>
      <c r="W154" s="33"/>
      <c r="X154" s="33"/>
      <c r="Y154" s="33"/>
      <c r="Z154" s="33"/>
      <c r="AA154" s="33"/>
      <c r="AB154" s="33"/>
      <c r="AC154" s="33"/>
      <c r="AD154" s="33"/>
      <c r="AE154" s="33"/>
      <c r="AR154" s="150" t="s">
        <v>226</v>
      </c>
      <c r="AT154" s="150" t="s">
        <v>137</v>
      </c>
      <c r="AU154" s="150" t="s">
        <v>79</v>
      </c>
      <c r="AY154" s="18" t="s">
        <v>135</v>
      </c>
      <c r="BE154" s="151">
        <f>IF(N154="základní",J154,0)</f>
        <v>0</v>
      </c>
      <c r="BF154" s="151">
        <f>IF(N154="snížená",J154,0)</f>
        <v>0</v>
      </c>
      <c r="BG154" s="151">
        <f>IF(N154="zákl. přenesená",J154,0)</f>
        <v>0</v>
      </c>
      <c r="BH154" s="151">
        <f>IF(N154="sníž. přenesená",J154,0)</f>
        <v>0</v>
      </c>
      <c r="BI154" s="151">
        <f>IF(N154="nulová",J154,0)</f>
        <v>0</v>
      </c>
      <c r="BJ154" s="18" t="s">
        <v>15</v>
      </c>
      <c r="BK154" s="151">
        <f>ROUND(I154*H154,2)</f>
        <v>0</v>
      </c>
      <c r="BL154" s="18" t="s">
        <v>226</v>
      </c>
      <c r="BM154" s="150" t="s">
        <v>1365</v>
      </c>
    </row>
    <row r="155" spans="1:47" s="2" customFormat="1" ht="11.25">
      <c r="A155" s="33"/>
      <c r="B155" s="34"/>
      <c r="C155" s="33"/>
      <c r="D155" s="152" t="s">
        <v>143</v>
      </c>
      <c r="E155" s="33"/>
      <c r="F155" s="153" t="s">
        <v>1366</v>
      </c>
      <c r="G155" s="33"/>
      <c r="H155" s="33"/>
      <c r="I155" s="154"/>
      <c r="J155" s="33"/>
      <c r="K155" s="33"/>
      <c r="L155" s="34"/>
      <c r="M155" s="155"/>
      <c r="N155" s="156"/>
      <c r="O155" s="54"/>
      <c r="P155" s="54"/>
      <c r="Q155" s="54"/>
      <c r="R155" s="54"/>
      <c r="S155" s="54"/>
      <c r="T155" s="55"/>
      <c r="U155" s="33"/>
      <c r="V155" s="33"/>
      <c r="W155" s="33"/>
      <c r="X155" s="33"/>
      <c r="Y155" s="33"/>
      <c r="Z155" s="33"/>
      <c r="AA155" s="33"/>
      <c r="AB155" s="33"/>
      <c r="AC155" s="33"/>
      <c r="AD155" s="33"/>
      <c r="AE155" s="33"/>
      <c r="AT155" s="18" t="s">
        <v>143</v>
      </c>
      <c r="AU155" s="18" t="s">
        <v>79</v>
      </c>
    </row>
    <row r="156" spans="2:51" s="14" customFormat="1" ht="11.25">
      <c r="B156" s="176"/>
      <c r="D156" s="158" t="s">
        <v>164</v>
      </c>
      <c r="E156" s="177" t="s">
        <v>3</v>
      </c>
      <c r="F156" s="178" t="s">
        <v>1332</v>
      </c>
      <c r="H156" s="177" t="s">
        <v>3</v>
      </c>
      <c r="I156" s="179"/>
      <c r="L156" s="176"/>
      <c r="M156" s="180"/>
      <c r="N156" s="181"/>
      <c r="O156" s="181"/>
      <c r="P156" s="181"/>
      <c r="Q156" s="181"/>
      <c r="R156" s="181"/>
      <c r="S156" s="181"/>
      <c r="T156" s="182"/>
      <c r="AT156" s="177" t="s">
        <v>164</v>
      </c>
      <c r="AU156" s="177" t="s">
        <v>79</v>
      </c>
      <c r="AV156" s="14" t="s">
        <v>15</v>
      </c>
      <c r="AW156" s="14" t="s">
        <v>33</v>
      </c>
      <c r="AX156" s="14" t="s">
        <v>71</v>
      </c>
      <c r="AY156" s="177" t="s">
        <v>135</v>
      </c>
    </row>
    <row r="157" spans="2:51" s="13" customFormat="1" ht="11.25">
      <c r="B157" s="157"/>
      <c r="D157" s="158" t="s">
        <v>164</v>
      </c>
      <c r="E157" s="165" t="s">
        <v>3</v>
      </c>
      <c r="F157" s="159" t="s">
        <v>1367</v>
      </c>
      <c r="H157" s="160">
        <v>82</v>
      </c>
      <c r="I157" s="161"/>
      <c r="L157" s="157"/>
      <c r="M157" s="162"/>
      <c r="N157" s="163"/>
      <c r="O157" s="163"/>
      <c r="P157" s="163"/>
      <c r="Q157" s="163"/>
      <c r="R157" s="163"/>
      <c r="S157" s="163"/>
      <c r="T157" s="164"/>
      <c r="AT157" s="165" t="s">
        <v>164</v>
      </c>
      <c r="AU157" s="165" t="s">
        <v>79</v>
      </c>
      <c r="AV157" s="13" t="s">
        <v>79</v>
      </c>
      <c r="AW157" s="13" t="s">
        <v>33</v>
      </c>
      <c r="AX157" s="13" t="s">
        <v>71</v>
      </c>
      <c r="AY157" s="165" t="s">
        <v>135</v>
      </c>
    </row>
    <row r="158" spans="2:51" s="14" customFormat="1" ht="11.25">
      <c r="B158" s="176"/>
      <c r="D158" s="158" t="s">
        <v>164</v>
      </c>
      <c r="E158" s="177" t="s">
        <v>3</v>
      </c>
      <c r="F158" s="178" t="s">
        <v>1335</v>
      </c>
      <c r="H158" s="177" t="s">
        <v>3</v>
      </c>
      <c r="I158" s="179"/>
      <c r="L158" s="176"/>
      <c r="M158" s="180"/>
      <c r="N158" s="181"/>
      <c r="O158" s="181"/>
      <c r="P158" s="181"/>
      <c r="Q158" s="181"/>
      <c r="R158" s="181"/>
      <c r="S158" s="181"/>
      <c r="T158" s="182"/>
      <c r="AT158" s="177" t="s">
        <v>164</v>
      </c>
      <c r="AU158" s="177" t="s">
        <v>79</v>
      </c>
      <c r="AV158" s="14" t="s">
        <v>15</v>
      </c>
      <c r="AW158" s="14" t="s">
        <v>33</v>
      </c>
      <c r="AX158" s="14" t="s">
        <v>71</v>
      </c>
      <c r="AY158" s="177" t="s">
        <v>135</v>
      </c>
    </row>
    <row r="159" spans="2:51" s="13" customFormat="1" ht="11.25">
      <c r="B159" s="157"/>
      <c r="D159" s="158" t="s">
        <v>164</v>
      </c>
      <c r="E159" s="165" t="s">
        <v>3</v>
      </c>
      <c r="F159" s="159" t="s">
        <v>1368</v>
      </c>
      <c r="H159" s="160">
        <v>264</v>
      </c>
      <c r="I159" s="161"/>
      <c r="L159" s="157"/>
      <c r="M159" s="162"/>
      <c r="N159" s="163"/>
      <c r="O159" s="163"/>
      <c r="P159" s="163"/>
      <c r="Q159" s="163"/>
      <c r="R159" s="163"/>
      <c r="S159" s="163"/>
      <c r="T159" s="164"/>
      <c r="AT159" s="165" t="s">
        <v>164</v>
      </c>
      <c r="AU159" s="165" t="s">
        <v>79</v>
      </c>
      <c r="AV159" s="13" t="s">
        <v>79</v>
      </c>
      <c r="AW159" s="13" t="s">
        <v>33</v>
      </c>
      <c r="AX159" s="13" t="s">
        <v>71</v>
      </c>
      <c r="AY159" s="165" t="s">
        <v>135</v>
      </c>
    </row>
    <row r="160" spans="2:51" s="15" customFormat="1" ht="11.25">
      <c r="B160" s="183"/>
      <c r="D160" s="158" t="s">
        <v>164</v>
      </c>
      <c r="E160" s="184" t="s">
        <v>3</v>
      </c>
      <c r="F160" s="185" t="s">
        <v>215</v>
      </c>
      <c r="H160" s="186">
        <v>346</v>
      </c>
      <c r="I160" s="187"/>
      <c r="L160" s="183"/>
      <c r="M160" s="188"/>
      <c r="N160" s="189"/>
      <c r="O160" s="189"/>
      <c r="P160" s="189"/>
      <c r="Q160" s="189"/>
      <c r="R160" s="189"/>
      <c r="S160" s="189"/>
      <c r="T160" s="190"/>
      <c r="AT160" s="184" t="s">
        <v>164</v>
      </c>
      <c r="AU160" s="184" t="s">
        <v>79</v>
      </c>
      <c r="AV160" s="15" t="s">
        <v>82</v>
      </c>
      <c r="AW160" s="15" t="s">
        <v>33</v>
      </c>
      <c r="AX160" s="15" t="s">
        <v>15</v>
      </c>
      <c r="AY160" s="184" t="s">
        <v>135</v>
      </c>
    </row>
    <row r="161" spans="1:65" s="2" customFormat="1" ht="24.2" customHeight="1">
      <c r="A161" s="33"/>
      <c r="B161" s="138"/>
      <c r="C161" s="166" t="s">
        <v>278</v>
      </c>
      <c r="D161" s="166" t="s">
        <v>184</v>
      </c>
      <c r="E161" s="167" t="s">
        <v>1369</v>
      </c>
      <c r="F161" s="168" t="s">
        <v>1370</v>
      </c>
      <c r="G161" s="169" t="s">
        <v>140</v>
      </c>
      <c r="H161" s="170">
        <v>363.3</v>
      </c>
      <c r="I161" s="171"/>
      <c r="J161" s="172">
        <f>ROUND(I161*H161,2)</f>
        <v>0</v>
      </c>
      <c r="K161" s="168" t="s">
        <v>141</v>
      </c>
      <c r="L161" s="173"/>
      <c r="M161" s="174" t="s">
        <v>3</v>
      </c>
      <c r="N161" s="175" t="s">
        <v>42</v>
      </c>
      <c r="O161" s="54"/>
      <c r="P161" s="148">
        <f>O161*H161</f>
        <v>0</v>
      </c>
      <c r="Q161" s="148">
        <v>0.002</v>
      </c>
      <c r="R161" s="148">
        <f>Q161*H161</f>
        <v>0.7266</v>
      </c>
      <c r="S161" s="148">
        <v>0</v>
      </c>
      <c r="T161" s="149">
        <f>S161*H161</f>
        <v>0</v>
      </c>
      <c r="U161" s="33"/>
      <c r="V161" s="33"/>
      <c r="W161" s="33"/>
      <c r="X161" s="33"/>
      <c r="Y161" s="33"/>
      <c r="Z161" s="33"/>
      <c r="AA161" s="33"/>
      <c r="AB161" s="33"/>
      <c r="AC161" s="33"/>
      <c r="AD161" s="33"/>
      <c r="AE161" s="33"/>
      <c r="AR161" s="150" t="s">
        <v>384</v>
      </c>
      <c r="AT161" s="150" t="s">
        <v>184</v>
      </c>
      <c r="AU161" s="150" t="s">
        <v>79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226</v>
      </c>
      <c r="BM161" s="150" t="s">
        <v>1371</v>
      </c>
    </row>
    <row r="162" spans="2:51" s="13" customFormat="1" ht="11.25">
      <c r="B162" s="157"/>
      <c r="D162" s="158" t="s">
        <v>164</v>
      </c>
      <c r="F162" s="159" t="s">
        <v>1372</v>
      </c>
      <c r="H162" s="160">
        <v>363.3</v>
      </c>
      <c r="I162" s="161"/>
      <c r="L162" s="157"/>
      <c r="M162" s="162"/>
      <c r="N162" s="163"/>
      <c r="O162" s="163"/>
      <c r="P162" s="163"/>
      <c r="Q162" s="163"/>
      <c r="R162" s="163"/>
      <c r="S162" s="163"/>
      <c r="T162" s="164"/>
      <c r="AT162" s="165" t="s">
        <v>164</v>
      </c>
      <c r="AU162" s="165" t="s">
        <v>79</v>
      </c>
      <c r="AV162" s="13" t="s">
        <v>79</v>
      </c>
      <c r="AW162" s="13" t="s">
        <v>4</v>
      </c>
      <c r="AX162" s="13" t="s">
        <v>15</v>
      </c>
      <c r="AY162" s="165" t="s">
        <v>135</v>
      </c>
    </row>
    <row r="163" spans="1:65" s="2" customFormat="1" ht="49.15" customHeight="1">
      <c r="A163" s="33"/>
      <c r="B163" s="138"/>
      <c r="C163" s="139" t="s">
        <v>322</v>
      </c>
      <c r="D163" s="139" t="s">
        <v>137</v>
      </c>
      <c r="E163" s="140" t="s">
        <v>1363</v>
      </c>
      <c r="F163" s="141" t="s">
        <v>1364</v>
      </c>
      <c r="G163" s="142" t="s">
        <v>140</v>
      </c>
      <c r="H163" s="143">
        <v>173</v>
      </c>
      <c r="I163" s="144"/>
      <c r="J163" s="145">
        <f>ROUND(I163*H163,2)</f>
        <v>0</v>
      </c>
      <c r="K163" s="141" t="s">
        <v>141</v>
      </c>
      <c r="L163" s="34"/>
      <c r="M163" s="146" t="s">
        <v>3</v>
      </c>
      <c r="N163" s="147" t="s">
        <v>42</v>
      </c>
      <c r="O163" s="54"/>
      <c r="P163" s="148">
        <f>O163*H163</f>
        <v>0</v>
      </c>
      <c r="Q163" s="148">
        <v>0.00019</v>
      </c>
      <c r="R163" s="148">
        <f>Q163*H163</f>
        <v>0.03287</v>
      </c>
      <c r="S163" s="148">
        <v>0</v>
      </c>
      <c r="T163" s="149">
        <f>S163*H163</f>
        <v>0</v>
      </c>
      <c r="U163" s="33"/>
      <c r="V163" s="33"/>
      <c r="W163" s="33"/>
      <c r="X163" s="33"/>
      <c r="Y163" s="33"/>
      <c r="Z163" s="33"/>
      <c r="AA163" s="33"/>
      <c r="AB163" s="33"/>
      <c r="AC163" s="33"/>
      <c r="AD163" s="33"/>
      <c r="AE163" s="33"/>
      <c r="AR163" s="150" t="s">
        <v>226</v>
      </c>
      <c r="AT163" s="150" t="s">
        <v>137</v>
      </c>
      <c r="AU163" s="150" t="s">
        <v>79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226</v>
      </c>
      <c r="BM163" s="150" t="s">
        <v>1373</v>
      </c>
    </row>
    <row r="164" spans="1:47" s="2" customFormat="1" ht="11.25">
      <c r="A164" s="33"/>
      <c r="B164" s="34"/>
      <c r="C164" s="33"/>
      <c r="D164" s="152" t="s">
        <v>143</v>
      </c>
      <c r="E164" s="33"/>
      <c r="F164" s="153" t="s">
        <v>1366</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79</v>
      </c>
    </row>
    <row r="165" spans="2:51" s="14" customFormat="1" ht="11.25">
      <c r="B165" s="176"/>
      <c r="D165" s="158" t="s">
        <v>164</v>
      </c>
      <c r="E165" s="177" t="s">
        <v>3</v>
      </c>
      <c r="F165" s="178" t="s">
        <v>1374</v>
      </c>
      <c r="H165" s="177" t="s">
        <v>3</v>
      </c>
      <c r="I165" s="179"/>
      <c r="L165" s="176"/>
      <c r="M165" s="180"/>
      <c r="N165" s="181"/>
      <c r="O165" s="181"/>
      <c r="P165" s="181"/>
      <c r="Q165" s="181"/>
      <c r="R165" s="181"/>
      <c r="S165" s="181"/>
      <c r="T165" s="182"/>
      <c r="AT165" s="177" t="s">
        <v>164</v>
      </c>
      <c r="AU165" s="177" t="s">
        <v>79</v>
      </c>
      <c r="AV165" s="14" t="s">
        <v>15</v>
      </c>
      <c r="AW165" s="14" t="s">
        <v>33</v>
      </c>
      <c r="AX165" s="14" t="s">
        <v>71</v>
      </c>
      <c r="AY165" s="177" t="s">
        <v>135</v>
      </c>
    </row>
    <row r="166" spans="2:51" s="13" customFormat="1" ht="11.25">
      <c r="B166" s="157"/>
      <c r="D166" s="158" t="s">
        <v>164</v>
      </c>
      <c r="E166" s="165" t="s">
        <v>3</v>
      </c>
      <c r="F166" s="159" t="s">
        <v>1375</v>
      </c>
      <c r="H166" s="160">
        <v>173</v>
      </c>
      <c r="I166" s="161"/>
      <c r="L166" s="157"/>
      <c r="M166" s="162"/>
      <c r="N166" s="163"/>
      <c r="O166" s="163"/>
      <c r="P166" s="163"/>
      <c r="Q166" s="163"/>
      <c r="R166" s="163"/>
      <c r="S166" s="163"/>
      <c r="T166" s="164"/>
      <c r="AT166" s="165" t="s">
        <v>164</v>
      </c>
      <c r="AU166" s="165" t="s">
        <v>79</v>
      </c>
      <c r="AV166" s="13" t="s">
        <v>79</v>
      </c>
      <c r="AW166" s="13" t="s">
        <v>33</v>
      </c>
      <c r="AX166" s="13" t="s">
        <v>15</v>
      </c>
      <c r="AY166" s="165" t="s">
        <v>135</v>
      </c>
    </row>
    <row r="167" spans="1:65" s="2" customFormat="1" ht="24.2" customHeight="1">
      <c r="A167" s="33"/>
      <c r="B167" s="138"/>
      <c r="C167" s="166" t="s">
        <v>327</v>
      </c>
      <c r="D167" s="166" t="s">
        <v>184</v>
      </c>
      <c r="E167" s="167" t="s">
        <v>863</v>
      </c>
      <c r="F167" s="168" t="s">
        <v>864</v>
      </c>
      <c r="G167" s="169" t="s">
        <v>140</v>
      </c>
      <c r="H167" s="170">
        <v>181.65</v>
      </c>
      <c r="I167" s="171"/>
      <c r="J167" s="172">
        <f>ROUND(I167*H167,2)</f>
        <v>0</v>
      </c>
      <c r="K167" s="168" t="s">
        <v>141</v>
      </c>
      <c r="L167" s="173"/>
      <c r="M167" s="174" t="s">
        <v>3</v>
      </c>
      <c r="N167" s="175" t="s">
        <v>42</v>
      </c>
      <c r="O167" s="54"/>
      <c r="P167" s="148">
        <f>O167*H167</f>
        <v>0</v>
      </c>
      <c r="Q167" s="148">
        <v>0.0015</v>
      </c>
      <c r="R167" s="148">
        <f>Q167*H167</f>
        <v>0.272475</v>
      </c>
      <c r="S167" s="148">
        <v>0</v>
      </c>
      <c r="T167" s="149">
        <f>S167*H167</f>
        <v>0</v>
      </c>
      <c r="U167" s="33"/>
      <c r="V167" s="33"/>
      <c r="W167" s="33"/>
      <c r="X167" s="33"/>
      <c r="Y167" s="33"/>
      <c r="Z167" s="33"/>
      <c r="AA167" s="33"/>
      <c r="AB167" s="33"/>
      <c r="AC167" s="33"/>
      <c r="AD167" s="33"/>
      <c r="AE167" s="33"/>
      <c r="AR167" s="150" t="s">
        <v>384</v>
      </c>
      <c r="AT167" s="150" t="s">
        <v>184</v>
      </c>
      <c r="AU167" s="150" t="s">
        <v>79</v>
      </c>
      <c r="AY167" s="18" t="s">
        <v>135</v>
      </c>
      <c r="BE167" s="151">
        <f>IF(N167="základní",J167,0)</f>
        <v>0</v>
      </c>
      <c r="BF167" s="151">
        <f>IF(N167="snížená",J167,0)</f>
        <v>0</v>
      </c>
      <c r="BG167" s="151">
        <f>IF(N167="zákl. přenesená",J167,0)</f>
        <v>0</v>
      </c>
      <c r="BH167" s="151">
        <f>IF(N167="sníž. přenesená",J167,0)</f>
        <v>0</v>
      </c>
      <c r="BI167" s="151">
        <f>IF(N167="nulová",J167,0)</f>
        <v>0</v>
      </c>
      <c r="BJ167" s="18" t="s">
        <v>15</v>
      </c>
      <c r="BK167" s="151">
        <f>ROUND(I167*H167,2)</f>
        <v>0</v>
      </c>
      <c r="BL167" s="18" t="s">
        <v>226</v>
      </c>
      <c r="BM167" s="150" t="s">
        <v>1376</v>
      </c>
    </row>
    <row r="168" spans="2:51" s="13" customFormat="1" ht="11.25">
      <c r="B168" s="157"/>
      <c r="D168" s="158" t="s">
        <v>164</v>
      </c>
      <c r="F168" s="159" t="s">
        <v>1377</v>
      </c>
      <c r="H168" s="160">
        <v>181.65</v>
      </c>
      <c r="I168" s="161"/>
      <c r="L168" s="157"/>
      <c r="M168" s="162"/>
      <c r="N168" s="163"/>
      <c r="O168" s="163"/>
      <c r="P168" s="163"/>
      <c r="Q168" s="163"/>
      <c r="R168" s="163"/>
      <c r="S168" s="163"/>
      <c r="T168" s="164"/>
      <c r="AT168" s="165" t="s">
        <v>164</v>
      </c>
      <c r="AU168" s="165" t="s">
        <v>79</v>
      </c>
      <c r="AV168" s="13" t="s">
        <v>79</v>
      </c>
      <c r="AW168" s="13" t="s">
        <v>4</v>
      </c>
      <c r="AX168" s="13" t="s">
        <v>15</v>
      </c>
      <c r="AY168" s="165" t="s">
        <v>135</v>
      </c>
    </row>
    <row r="169" spans="1:65" s="2" customFormat="1" ht="49.15" customHeight="1">
      <c r="A169" s="33"/>
      <c r="B169" s="138"/>
      <c r="C169" s="139" t="s">
        <v>332</v>
      </c>
      <c r="D169" s="139" t="s">
        <v>137</v>
      </c>
      <c r="E169" s="140" t="s">
        <v>1378</v>
      </c>
      <c r="F169" s="141" t="s">
        <v>1379</v>
      </c>
      <c r="G169" s="142" t="s">
        <v>174</v>
      </c>
      <c r="H169" s="143">
        <v>30.188</v>
      </c>
      <c r="I169" s="144"/>
      <c r="J169" s="145">
        <f>ROUND(I169*H169,2)</f>
        <v>0</v>
      </c>
      <c r="K169" s="141" t="s">
        <v>141</v>
      </c>
      <c r="L169" s="34"/>
      <c r="M169" s="146" t="s">
        <v>3</v>
      </c>
      <c r="N169" s="147"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226</v>
      </c>
      <c r="AT169" s="150" t="s">
        <v>137</v>
      </c>
      <c r="AU169" s="150" t="s">
        <v>79</v>
      </c>
      <c r="AY169" s="18" t="s">
        <v>135</v>
      </c>
      <c r="BE169" s="151">
        <f>IF(N169="základní",J169,0)</f>
        <v>0</v>
      </c>
      <c r="BF169" s="151">
        <f>IF(N169="snížená",J169,0)</f>
        <v>0</v>
      </c>
      <c r="BG169" s="151">
        <f>IF(N169="zákl. přenesená",J169,0)</f>
        <v>0</v>
      </c>
      <c r="BH169" s="151">
        <f>IF(N169="sníž. přenesená",J169,0)</f>
        <v>0</v>
      </c>
      <c r="BI169" s="151">
        <f>IF(N169="nulová",J169,0)</f>
        <v>0</v>
      </c>
      <c r="BJ169" s="18" t="s">
        <v>15</v>
      </c>
      <c r="BK169" s="151">
        <f>ROUND(I169*H169,2)</f>
        <v>0</v>
      </c>
      <c r="BL169" s="18" t="s">
        <v>226</v>
      </c>
      <c r="BM169" s="150" t="s">
        <v>1380</v>
      </c>
    </row>
    <row r="170" spans="1:47" s="2" customFormat="1" ht="11.25">
      <c r="A170" s="33"/>
      <c r="B170" s="34"/>
      <c r="C170" s="33"/>
      <c r="D170" s="152" t="s">
        <v>143</v>
      </c>
      <c r="E170" s="33"/>
      <c r="F170" s="153" t="s">
        <v>1381</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143</v>
      </c>
      <c r="AU170" s="18" t="s">
        <v>79</v>
      </c>
    </row>
    <row r="171" spans="2:63" s="12" customFormat="1" ht="22.9" customHeight="1">
      <c r="B171" s="125"/>
      <c r="D171" s="126" t="s">
        <v>70</v>
      </c>
      <c r="E171" s="136" t="s">
        <v>1382</v>
      </c>
      <c r="F171" s="136" t="s">
        <v>1383</v>
      </c>
      <c r="I171" s="128"/>
      <c r="J171" s="137">
        <f>BK171</f>
        <v>0</v>
      </c>
      <c r="L171" s="125"/>
      <c r="M171" s="130"/>
      <c r="N171" s="131"/>
      <c r="O171" s="131"/>
      <c r="P171" s="132">
        <f>SUM(P172:P179)</f>
        <v>0</v>
      </c>
      <c r="Q171" s="131"/>
      <c r="R171" s="132">
        <f>SUM(R172:R179)</f>
        <v>0.01602</v>
      </c>
      <c r="S171" s="131"/>
      <c r="T171" s="133">
        <f>SUM(T172:T179)</f>
        <v>0.13842</v>
      </c>
      <c r="AR171" s="126" t="s">
        <v>79</v>
      </c>
      <c r="AT171" s="134" t="s">
        <v>70</v>
      </c>
      <c r="AU171" s="134" t="s">
        <v>15</v>
      </c>
      <c r="AY171" s="126" t="s">
        <v>135</v>
      </c>
      <c r="BK171" s="135">
        <f>SUM(BK172:BK179)</f>
        <v>0</v>
      </c>
    </row>
    <row r="172" spans="1:65" s="2" customFormat="1" ht="24.2" customHeight="1">
      <c r="A172" s="33"/>
      <c r="B172" s="138"/>
      <c r="C172" s="139" t="s">
        <v>356</v>
      </c>
      <c r="D172" s="139" t="s">
        <v>137</v>
      </c>
      <c r="E172" s="140" t="s">
        <v>1384</v>
      </c>
      <c r="F172" s="141" t="s">
        <v>1385</v>
      </c>
      <c r="G172" s="142" t="s">
        <v>197</v>
      </c>
      <c r="H172" s="143">
        <v>6</v>
      </c>
      <c r="I172" s="144"/>
      <c r="J172" s="145">
        <f>ROUND(I172*H172,2)</f>
        <v>0</v>
      </c>
      <c r="K172" s="141" t="s">
        <v>141</v>
      </c>
      <c r="L172" s="34"/>
      <c r="M172" s="146" t="s">
        <v>3</v>
      </c>
      <c r="N172" s="147" t="s">
        <v>42</v>
      </c>
      <c r="O172" s="54"/>
      <c r="P172" s="148">
        <f>O172*H172</f>
        <v>0</v>
      </c>
      <c r="Q172" s="148">
        <v>0</v>
      </c>
      <c r="R172" s="148">
        <f>Q172*H172</f>
        <v>0</v>
      </c>
      <c r="S172" s="148">
        <v>0.02307</v>
      </c>
      <c r="T172" s="149">
        <f>S172*H172</f>
        <v>0.13842</v>
      </c>
      <c r="U172" s="33"/>
      <c r="V172" s="33"/>
      <c r="W172" s="33"/>
      <c r="X172" s="33"/>
      <c r="Y172" s="33"/>
      <c r="Z172" s="33"/>
      <c r="AA172" s="33"/>
      <c r="AB172" s="33"/>
      <c r="AC172" s="33"/>
      <c r="AD172" s="33"/>
      <c r="AE172" s="33"/>
      <c r="AR172" s="150" t="s">
        <v>226</v>
      </c>
      <c r="AT172" s="150" t="s">
        <v>137</v>
      </c>
      <c r="AU172" s="150" t="s">
        <v>79</v>
      </c>
      <c r="AY172" s="18" t="s">
        <v>135</v>
      </c>
      <c r="BE172" s="151">
        <f>IF(N172="základní",J172,0)</f>
        <v>0</v>
      </c>
      <c r="BF172" s="151">
        <f>IF(N172="snížená",J172,0)</f>
        <v>0</v>
      </c>
      <c r="BG172" s="151">
        <f>IF(N172="zákl. přenesená",J172,0)</f>
        <v>0</v>
      </c>
      <c r="BH172" s="151">
        <f>IF(N172="sníž. přenesená",J172,0)</f>
        <v>0</v>
      </c>
      <c r="BI172" s="151">
        <f>IF(N172="nulová",J172,0)</f>
        <v>0</v>
      </c>
      <c r="BJ172" s="18" t="s">
        <v>15</v>
      </c>
      <c r="BK172" s="151">
        <f>ROUND(I172*H172,2)</f>
        <v>0</v>
      </c>
      <c r="BL172" s="18" t="s">
        <v>226</v>
      </c>
      <c r="BM172" s="150" t="s">
        <v>1386</v>
      </c>
    </row>
    <row r="173" spans="1:47" s="2" customFormat="1" ht="11.25">
      <c r="A173" s="33"/>
      <c r="B173" s="34"/>
      <c r="C173" s="33"/>
      <c r="D173" s="152" t="s">
        <v>143</v>
      </c>
      <c r="E173" s="33"/>
      <c r="F173" s="153" t="s">
        <v>1387</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143</v>
      </c>
      <c r="AU173" s="18" t="s">
        <v>79</v>
      </c>
    </row>
    <row r="174" spans="1:65" s="2" customFormat="1" ht="24.2" customHeight="1">
      <c r="A174" s="33"/>
      <c r="B174" s="138"/>
      <c r="C174" s="139" t="s">
        <v>360</v>
      </c>
      <c r="D174" s="139" t="s">
        <v>137</v>
      </c>
      <c r="E174" s="140" t="s">
        <v>1388</v>
      </c>
      <c r="F174" s="141" t="s">
        <v>1389</v>
      </c>
      <c r="G174" s="142" t="s">
        <v>197</v>
      </c>
      <c r="H174" s="143">
        <v>6</v>
      </c>
      <c r="I174" s="144"/>
      <c r="J174" s="145">
        <f>ROUND(I174*H174,2)</f>
        <v>0</v>
      </c>
      <c r="K174" s="141" t="s">
        <v>141</v>
      </c>
      <c r="L174" s="34"/>
      <c r="M174" s="146" t="s">
        <v>3</v>
      </c>
      <c r="N174" s="147" t="s">
        <v>42</v>
      </c>
      <c r="O174" s="54"/>
      <c r="P174" s="148">
        <f>O174*H174</f>
        <v>0</v>
      </c>
      <c r="Q174" s="148">
        <v>0.00267</v>
      </c>
      <c r="R174" s="148">
        <f>Q174*H174</f>
        <v>0.01602</v>
      </c>
      <c r="S174" s="148">
        <v>0</v>
      </c>
      <c r="T174" s="149">
        <f>S174*H174</f>
        <v>0</v>
      </c>
      <c r="U174" s="33"/>
      <c r="V174" s="33"/>
      <c r="W174" s="33"/>
      <c r="X174" s="33"/>
      <c r="Y174" s="33"/>
      <c r="Z174" s="33"/>
      <c r="AA174" s="33"/>
      <c r="AB174" s="33"/>
      <c r="AC174" s="33"/>
      <c r="AD174" s="33"/>
      <c r="AE174" s="33"/>
      <c r="AR174" s="150" t="s">
        <v>226</v>
      </c>
      <c r="AT174" s="150" t="s">
        <v>137</v>
      </c>
      <c r="AU174" s="150" t="s">
        <v>79</v>
      </c>
      <c r="AY174" s="18" t="s">
        <v>135</v>
      </c>
      <c r="BE174" s="151">
        <f>IF(N174="základní",J174,0)</f>
        <v>0</v>
      </c>
      <c r="BF174" s="151">
        <f>IF(N174="snížená",J174,0)</f>
        <v>0</v>
      </c>
      <c r="BG174" s="151">
        <f>IF(N174="zákl. přenesená",J174,0)</f>
        <v>0</v>
      </c>
      <c r="BH174" s="151">
        <f>IF(N174="sníž. přenesená",J174,0)</f>
        <v>0</v>
      </c>
      <c r="BI174" s="151">
        <f>IF(N174="nulová",J174,0)</f>
        <v>0</v>
      </c>
      <c r="BJ174" s="18" t="s">
        <v>15</v>
      </c>
      <c r="BK174" s="151">
        <f>ROUND(I174*H174,2)</f>
        <v>0</v>
      </c>
      <c r="BL174" s="18" t="s">
        <v>226</v>
      </c>
      <c r="BM174" s="150" t="s">
        <v>1390</v>
      </c>
    </row>
    <row r="175" spans="1:47" s="2" customFormat="1" ht="11.25">
      <c r="A175" s="33"/>
      <c r="B175" s="34"/>
      <c r="C175" s="33"/>
      <c r="D175" s="152" t="s">
        <v>143</v>
      </c>
      <c r="E175" s="33"/>
      <c r="F175" s="153" t="s">
        <v>1391</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143</v>
      </c>
      <c r="AU175" s="18" t="s">
        <v>79</v>
      </c>
    </row>
    <row r="176" spans="1:65" s="2" customFormat="1" ht="16.5" customHeight="1">
      <c r="A176" s="33"/>
      <c r="B176" s="138"/>
      <c r="C176" s="139" t="s">
        <v>384</v>
      </c>
      <c r="D176" s="139" t="s">
        <v>137</v>
      </c>
      <c r="E176" s="140" t="s">
        <v>1392</v>
      </c>
      <c r="F176" s="141" t="s">
        <v>1393</v>
      </c>
      <c r="G176" s="142" t="s">
        <v>197</v>
      </c>
      <c r="H176" s="143">
        <v>16</v>
      </c>
      <c r="I176" s="144"/>
      <c r="J176" s="145">
        <f>ROUND(I176*H176,2)</f>
        <v>0</v>
      </c>
      <c r="K176" s="141" t="s">
        <v>3</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226</v>
      </c>
      <c r="AT176" s="150" t="s">
        <v>137</v>
      </c>
      <c r="AU176" s="150" t="s">
        <v>79</v>
      </c>
      <c r="AY176" s="18" t="s">
        <v>135</v>
      </c>
      <c r="BE176" s="151">
        <f>IF(N176="základní",J176,0)</f>
        <v>0</v>
      </c>
      <c r="BF176" s="151">
        <f>IF(N176="snížená",J176,0)</f>
        <v>0</v>
      </c>
      <c r="BG176" s="151">
        <f>IF(N176="zákl. přenesená",J176,0)</f>
        <v>0</v>
      </c>
      <c r="BH176" s="151">
        <f>IF(N176="sníž. přenesená",J176,0)</f>
        <v>0</v>
      </c>
      <c r="BI176" s="151">
        <f>IF(N176="nulová",J176,0)</f>
        <v>0</v>
      </c>
      <c r="BJ176" s="18" t="s">
        <v>15</v>
      </c>
      <c r="BK176" s="151">
        <f>ROUND(I176*H176,2)</f>
        <v>0</v>
      </c>
      <c r="BL176" s="18" t="s">
        <v>226</v>
      </c>
      <c r="BM176" s="150" t="s">
        <v>1394</v>
      </c>
    </row>
    <row r="177" spans="1:65" s="2" customFormat="1" ht="16.5" customHeight="1">
      <c r="A177" s="33"/>
      <c r="B177" s="138"/>
      <c r="C177" s="139" t="s">
        <v>392</v>
      </c>
      <c r="D177" s="139" t="s">
        <v>137</v>
      </c>
      <c r="E177" s="140" t="s">
        <v>1395</v>
      </c>
      <c r="F177" s="141" t="s">
        <v>1396</v>
      </c>
      <c r="G177" s="142" t="s">
        <v>197</v>
      </c>
      <c r="H177" s="143">
        <v>16</v>
      </c>
      <c r="I177" s="144"/>
      <c r="J177" s="145">
        <f>ROUND(I177*H177,2)</f>
        <v>0</v>
      </c>
      <c r="K177" s="141" t="s">
        <v>3</v>
      </c>
      <c r="L177" s="34"/>
      <c r="M177" s="146" t="s">
        <v>3</v>
      </c>
      <c r="N177" s="147" t="s">
        <v>42</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226</v>
      </c>
      <c r="AT177" s="150" t="s">
        <v>137</v>
      </c>
      <c r="AU177" s="150" t="s">
        <v>79</v>
      </c>
      <c r="AY177" s="18" t="s">
        <v>135</v>
      </c>
      <c r="BE177" s="151">
        <f>IF(N177="základní",J177,0)</f>
        <v>0</v>
      </c>
      <c r="BF177" s="151">
        <f>IF(N177="snížená",J177,0)</f>
        <v>0</v>
      </c>
      <c r="BG177" s="151">
        <f>IF(N177="zákl. přenesená",J177,0)</f>
        <v>0</v>
      </c>
      <c r="BH177" s="151">
        <f>IF(N177="sníž. přenesená",J177,0)</f>
        <v>0</v>
      </c>
      <c r="BI177" s="151">
        <f>IF(N177="nulová",J177,0)</f>
        <v>0</v>
      </c>
      <c r="BJ177" s="18" t="s">
        <v>15</v>
      </c>
      <c r="BK177" s="151">
        <f>ROUND(I177*H177,2)</f>
        <v>0</v>
      </c>
      <c r="BL177" s="18" t="s">
        <v>226</v>
      </c>
      <c r="BM177" s="150" t="s">
        <v>1397</v>
      </c>
    </row>
    <row r="178" spans="1:65" s="2" customFormat="1" ht="49.15" customHeight="1">
      <c r="A178" s="33"/>
      <c r="B178" s="138"/>
      <c r="C178" s="139" t="s">
        <v>397</v>
      </c>
      <c r="D178" s="139" t="s">
        <v>137</v>
      </c>
      <c r="E178" s="140" t="s">
        <v>1398</v>
      </c>
      <c r="F178" s="141" t="s">
        <v>1399</v>
      </c>
      <c r="G178" s="142" t="s">
        <v>174</v>
      </c>
      <c r="H178" s="143">
        <v>0.016</v>
      </c>
      <c r="I178" s="144"/>
      <c r="J178" s="145">
        <f>ROUND(I178*H178,2)</f>
        <v>0</v>
      </c>
      <c r="K178" s="141" t="s">
        <v>141</v>
      </c>
      <c r="L178" s="34"/>
      <c r="M178" s="146" t="s">
        <v>3</v>
      </c>
      <c r="N178" s="147" t="s">
        <v>42</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226</v>
      </c>
      <c r="AT178" s="150" t="s">
        <v>137</v>
      </c>
      <c r="AU178" s="150" t="s">
        <v>79</v>
      </c>
      <c r="AY178" s="18" t="s">
        <v>135</v>
      </c>
      <c r="BE178" s="151">
        <f>IF(N178="základní",J178,0)</f>
        <v>0</v>
      </c>
      <c r="BF178" s="151">
        <f>IF(N178="snížená",J178,0)</f>
        <v>0</v>
      </c>
      <c r="BG178" s="151">
        <f>IF(N178="zákl. přenesená",J178,0)</f>
        <v>0</v>
      </c>
      <c r="BH178" s="151">
        <f>IF(N178="sníž. přenesená",J178,0)</f>
        <v>0</v>
      </c>
      <c r="BI178" s="151">
        <f>IF(N178="nulová",J178,0)</f>
        <v>0</v>
      </c>
      <c r="BJ178" s="18" t="s">
        <v>15</v>
      </c>
      <c r="BK178" s="151">
        <f>ROUND(I178*H178,2)</f>
        <v>0</v>
      </c>
      <c r="BL178" s="18" t="s">
        <v>226</v>
      </c>
      <c r="BM178" s="150" t="s">
        <v>1400</v>
      </c>
    </row>
    <row r="179" spans="1:47" s="2" customFormat="1" ht="11.25">
      <c r="A179" s="33"/>
      <c r="B179" s="34"/>
      <c r="C179" s="33"/>
      <c r="D179" s="152" t="s">
        <v>143</v>
      </c>
      <c r="E179" s="33"/>
      <c r="F179" s="153" t="s">
        <v>1401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143</v>
      </c>
      <c r="AU179" s="18" t="s">
        <v>79</v>
      </c>
    </row>
    <row r="180" spans="2:63" s="12" customFormat="1" ht="22.9" customHeight="1">
      <c r="B180" s="125"/>
      <c r="D180" s="126" t="s">
        <v>70</v>
      </c>
      <c r="E180" s="136" t="s">
        <v>1402</v>
      </c>
      <c r="F180" s="136" t="s">
        <v>1403</v>
      </c>
      <c r="I180" s="128"/>
      <c r="J180" s="137">
        <f>BK180</f>
        <v>0</v>
      </c>
      <c r="L180" s="125"/>
      <c r="M180" s="130"/>
      <c r="N180" s="131"/>
      <c r="O180" s="131"/>
      <c r="P180" s="132">
        <f>SUM(P181:P184)</f>
        <v>0</v>
      </c>
      <c r="Q180" s="131"/>
      <c r="R180" s="132">
        <f>SUM(R181:R184)</f>
        <v>2.41508</v>
      </c>
      <c r="S180" s="131"/>
      <c r="T180" s="133">
        <f>SUM(T181:T184)</f>
        <v>0</v>
      </c>
      <c r="AR180" s="126" t="s">
        <v>79</v>
      </c>
      <c r="AT180" s="134" t="s">
        <v>70</v>
      </c>
      <c r="AU180" s="134" t="s">
        <v>15</v>
      </c>
      <c r="AY180" s="126" t="s">
        <v>135</v>
      </c>
      <c r="BK180" s="135">
        <f>SUM(BK181:BK184)</f>
        <v>0</v>
      </c>
    </row>
    <row r="181" spans="1:65" s="2" customFormat="1" ht="33" customHeight="1">
      <c r="A181" s="33"/>
      <c r="B181" s="138"/>
      <c r="C181" s="139" t="s">
        <v>402</v>
      </c>
      <c r="D181" s="139" t="s">
        <v>137</v>
      </c>
      <c r="E181" s="140" t="s">
        <v>1404</v>
      </c>
      <c r="F181" s="141" t="s">
        <v>1405</v>
      </c>
      <c r="G181" s="142" t="s">
        <v>140</v>
      </c>
      <c r="H181" s="143">
        <v>173</v>
      </c>
      <c r="I181" s="144"/>
      <c r="J181" s="145">
        <f>ROUND(I181*H181,2)</f>
        <v>0</v>
      </c>
      <c r="K181" s="141" t="s">
        <v>3</v>
      </c>
      <c r="L181" s="34"/>
      <c r="M181" s="146" t="s">
        <v>3</v>
      </c>
      <c r="N181" s="147" t="s">
        <v>42</v>
      </c>
      <c r="O181" s="54"/>
      <c r="P181" s="148">
        <f>O181*H181</f>
        <v>0</v>
      </c>
      <c r="Q181" s="148">
        <v>0.01396</v>
      </c>
      <c r="R181" s="148">
        <f>Q181*H181</f>
        <v>2.41508</v>
      </c>
      <c r="S181" s="148">
        <v>0</v>
      </c>
      <c r="T181" s="149">
        <f>S181*H181</f>
        <v>0</v>
      </c>
      <c r="U181" s="33"/>
      <c r="V181" s="33"/>
      <c r="W181" s="33"/>
      <c r="X181" s="33"/>
      <c r="Y181" s="33"/>
      <c r="Z181" s="33"/>
      <c r="AA181" s="33"/>
      <c r="AB181" s="33"/>
      <c r="AC181" s="33"/>
      <c r="AD181" s="33"/>
      <c r="AE181" s="33"/>
      <c r="AR181" s="150" t="s">
        <v>226</v>
      </c>
      <c r="AT181" s="150" t="s">
        <v>137</v>
      </c>
      <c r="AU181" s="150" t="s">
        <v>79</v>
      </c>
      <c r="AY181" s="18" t="s">
        <v>135</v>
      </c>
      <c r="BE181" s="151">
        <f>IF(N181="základní",J181,0)</f>
        <v>0</v>
      </c>
      <c r="BF181" s="151">
        <f>IF(N181="snížená",J181,0)</f>
        <v>0</v>
      </c>
      <c r="BG181" s="151">
        <f>IF(N181="zákl. přenesená",J181,0)</f>
        <v>0</v>
      </c>
      <c r="BH181" s="151">
        <f>IF(N181="sníž. přenesená",J181,0)</f>
        <v>0</v>
      </c>
      <c r="BI181" s="151">
        <f>IF(N181="nulová",J181,0)</f>
        <v>0</v>
      </c>
      <c r="BJ181" s="18" t="s">
        <v>15</v>
      </c>
      <c r="BK181" s="151">
        <f>ROUND(I181*H181,2)</f>
        <v>0</v>
      </c>
      <c r="BL181" s="18" t="s">
        <v>226</v>
      </c>
      <c r="BM181" s="150" t="s">
        <v>1406</v>
      </c>
    </row>
    <row r="182" spans="2:51" s="13" customFormat="1" ht="11.25">
      <c r="B182" s="157"/>
      <c r="D182" s="158" t="s">
        <v>164</v>
      </c>
      <c r="E182" s="165" t="s">
        <v>3</v>
      </c>
      <c r="F182" s="159" t="s">
        <v>1375</v>
      </c>
      <c r="H182" s="160">
        <v>173</v>
      </c>
      <c r="I182" s="161"/>
      <c r="L182" s="157"/>
      <c r="M182" s="162"/>
      <c r="N182" s="163"/>
      <c r="O182" s="163"/>
      <c r="P182" s="163"/>
      <c r="Q182" s="163"/>
      <c r="R182" s="163"/>
      <c r="S182" s="163"/>
      <c r="T182" s="164"/>
      <c r="AT182" s="165" t="s">
        <v>164</v>
      </c>
      <c r="AU182" s="165" t="s">
        <v>79</v>
      </c>
      <c r="AV182" s="13" t="s">
        <v>79</v>
      </c>
      <c r="AW182" s="13" t="s">
        <v>33</v>
      </c>
      <c r="AX182" s="13" t="s">
        <v>15</v>
      </c>
      <c r="AY182" s="165" t="s">
        <v>135</v>
      </c>
    </row>
    <row r="183" spans="1:65" s="2" customFormat="1" ht="49.15" customHeight="1">
      <c r="A183" s="33"/>
      <c r="B183" s="138"/>
      <c r="C183" s="139" t="s">
        <v>407</v>
      </c>
      <c r="D183" s="139" t="s">
        <v>137</v>
      </c>
      <c r="E183" s="140" t="s">
        <v>1407</v>
      </c>
      <c r="F183" s="141" t="s">
        <v>1408</v>
      </c>
      <c r="G183" s="142" t="s">
        <v>174</v>
      </c>
      <c r="H183" s="143">
        <v>2.415</v>
      </c>
      <c r="I183" s="144"/>
      <c r="J183" s="145">
        <f>ROUND(I183*H183,2)</f>
        <v>0</v>
      </c>
      <c r="K183" s="141" t="s">
        <v>141</v>
      </c>
      <c r="L183" s="34"/>
      <c r="M183" s="146" t="s">
        <v>3</v>
      </c>
      <c r="N183" s="147" t="s">
        <v>42</v>
      </c>
      <c r="O183" s="54"/>
      <c r="P183" s="148">
        <f>O183*H183</f>
        <v>0</v>
      </c>
      <c r="Q183" s="148">
        <v>0</v>
      </c>
      <c r="R183" s="148">
        <f>Q183*H183</f>
        <v>0</v>
      </c>
      <c r="S183" s="148">
        <v>0</v>
      </c>
      <c r="T183" s="149">
        <f>S183*H183</f>
        <v>0</v>
      </c>
      <c r="U183" s="33"/>
      <c r="V183" s="33"/>
      <c r="W183" s="33"/>
      <c r="X183" s="33"/>
      <c r="Y183" s="33"/>
      <c r="Z183" s="33"/>
      <c r="AA183" s="33"/>
      <c r="AB183" s="33"/>
      <c r="AC183" s="33"/>
      <c r="AD183" s="33"/>
      <c r="AE183" s="33"/>
      <c r="AR183" s="150" t="s">
        <v>226</v>
      </c>
      <c r="AT183" s="150" t="s">
        <v>137</v>
      </c>
      <c r="AU183" s="150" t="s">
        <v>79</v>
      </c>
      <c r="AY183" s="18" t="s">
        <v>135</v>
      </c>
      <c r="BE183" s="151">
        <f>IF(N183="základní",J183,0)</f>
        <v>0</v>
      </c>
      <c r="BF183" s="151">
        <f>IF(N183="snížená",J183,0)</f>
        <v>0</v>
      </c>
      <c r="BG183" s="151">
        <f>IF(N183="zákl. přenesená",J183,0)</f>
        <v>0</v>
      </c>
      <c r="BH183" s="151">
        <f>IF(N183="sníž. přenesená",J183,0)</f>
        <v>0</v>
      </c>
      <c r="BI183" s="151">
        <f>IF(N183="nulová",J183,0)</f>
        <v>0</v>
      </c>
      <c r="BJ183" s="18" t="s">
        <v>15</v>
      </c>
      <c r="BK183" s="151">
        <f>ROUND(I183*H183,2)</f>
        <v>0</v>
      </c>
      <c r="BL183" s="18" t="s">
        <v>226</v>
      </c>
      <c r="BM183" s="150" t="s">
        <v>1409</v>
      </c>
    </row>
    <row r="184" spans="1:47" s="2" customFormat="1" ht="11.25">
      <c r="A184" s="33"/>
      <c r="B184" s="34"/>
      <c r="C184" s="33"/>
      <c r="D184" s="152" t="s">
        <v>143</v>
      </c>
      <c r="E184" s="33"/>
      <c r="F184" s="153" t="s">
        <v>1410</v>
      </c>
      <c r="G184" s="33"/>
      <c r="H184" s="33"/>
      <c r="I184" s="154"/>
      <c r="J184" s="33"/>
      <c r="K184" s="33"/>
      <c r="L184" s="34"/>
      <c r="M184" s="155"/>
      <c r="N184" s="156"/>
      <c r="O184" s="54"/>
      <c r="P184" s="54"/>
      <c r="Q184" s="54"/>
      <c r="R184" s="54"/>
      <c r="S184" s="54"/>
      <c r="T184" s="55"/>
      <c r="U184" s="33"/>
      <c r="V184" s="33"/>
      <c r="W184" s="33"/>
      <c r="X184" s="33"/>
      <c r="Y184" s="33"/>
      <c r="Z184" s="33"/>
      <c r="AA184" s="33"/>
      <c r="AB184" s="33"/>
      <c r="AC184" s="33"/>
      <c r="AD184" s="33"/>
      <c r="AE184" s="33"/>
      <c r="AT184" s="18" t="s">
        <v>143</v>
      </c>
      <c r="AU184" s="18" t="s">
        <v>79</v>
      </c>
    </row>
    <row r="185" spans="2:63" s="12" customFormat="1" ht="22.9" customHeight="1">
      <c r="B185" s="125"/>
      <c r="D185" s="126" t="s">
        <v>70</v>
      </c>
      <c r="E185" s="136" t="s">
        <v>901</v>
      </c>
      <c r="F185" s="136" t="s">
        <v>902</v>
      </c>
      <c r="I185" s="128"/>
      <c r="J185" s="137">
        <f>BK185</f>
        <v>0</v>
      </c>
      <c r="L185" s="125"/>
      <c r="M185" s="130"/>
      <c r="N185" s="131"/>
      <c r="O185" s="131"/>
      <c r="P185" s="132">
        <f>SUM(P186:P205)</f>
        <v>0</v>
      </c>
      <c r="Q185" s="131"/>
      <c r="R185" s="132">
        <f>SUM(R186:R205)</f>
        <v>3.68637</v>
      </c>
      <c r="S185" s="131"/>
      <c r="T185" s="133">
        <f>SUM(T186:T205)</f>
        <v>1.75976</v>
      </c>
      <c r="AR185" s="126" t="s">
        <v>79</v>
      </c>
      <c r="AT185" s="134" t="s">
        <v>70</v>
      </c>
      <c r="AU185" s="134" t="s">
        <v>15</v>
      </c>
      <c r="AY185" s="126" t="s">
        <v>135</v>
      </c>
      <c r="BK185" s="135">
        <f>SUM(BK186:BK205)</f>
        <v>0</v>
      </c>
    </row>
    <row r="186" spans="1:65" s="2" customFormat="1" ht="24.2" customHeight="1">
      <c r="A186" s="33"/>
      <c r="B186" s="138"/>
      <c r="C186" s="139" t="s">
        <v>412</v>
      </c>
      <c r="D186" s="139" t="s">
        <v>137</v>
      </c>
      <c r="E186" s="140" t="s">
        <v>1411</v>
      </c>
      <c r="F186" s="141" t="s">
        <v>1412</v>
      </c>
      <c r="G186" s="142" t="s">
        <v>140</v>
      </c>
      <c r="H186" s="143">
        <v>185</v>
      </c>
      <c r="I186" s="144"/>
      <c r="J186" s="145">
        <f>ROUND(I186*H186,2)</f>
        <v>0</v>
      </c>
      <c r="K186" s="141" t="s">
        <v>141</v>
      </c>
      <c r="L186" s="34"/>
      <c r="M186" s="146" t="s">
        <v>3</v>
      </c>
      <c r="N186" s="147" t="s">
        <v>42</v>
      </c>
      <c r="O186" s="54"/>
      <c r="P186" s="148">
        <f>O186*H186</f>
        <v>0</v>
      </c>
      <c r="Q186" s="148">
        <v>0</v>
      </c>
      <c r="R186" s="148">
        <f>Q186*H186</f>
        <v>0</v>
      </c>
      <c r="S186" s="148">
        <v>0.00594</v>
      </c>
      <c r="T186" s="149">
        <f>S186*H186</f>
        <v>1.0989</v>
      </c>
      <c r="U186" s="33"/>
      <c r="V186" s="33"/>
      <c r="W186" s="33"/>
      <c r="X186" s="33"/>
      <c r="Y186" s="33"/>
      <c r="Z186" s="33"/>
      <c r="AA186" s="33"/>
      <c r="AB186" s="33"/>
      <c r="AC186" s="33"/>
      <c r="AD186" s="33"/>
      <c r="AE186" s="33"/>
      <c r="AR186" s="150" t="s">
        <v>226</v>
      </c>
      <c r="AT186" s="150" t="s">
        <v>137</v>
      </c>
      <c r="AU186" s="150" t="s">
        <v>79</v>
      </c>
      <c r="AY186" s="18" t="s">
        <v>135</v>
      </c>
      <c r="BE186" s="151">
        <f>IF(N186="základní",J186,0)</f>
        <v>0</v>
      </c>
      <c r="BF186" s="151">
        <f>IF(N186="snížená",J186,0)</f>
        <v>0</v>
      </c>
      <c r="BG186" s="151">
        <f>IF(N186="zákl. přenesená",J186,0)</f>
        <v>0</v>
      </c>
      <c r="BH186" s="151">
        <f>IF(N186="sníž. přenesená",J186,0)</f>
        <v>0</v>
      </c>
      <c r="BI186" s="151">
        <f>IF(N186="nulová",J186,0)</f>
        <v>0</v>
      </c>
      <c r="BJ186" s="18" t="s">
        <v>15</v>
      </c>
      <c r="BK186" s="151">
        <f>ROUND(I186*H186,2)</f>
        <v>0</v>
      </c>
      <c r="BL186" s="18" t="s">
        <v>226</v>
      </c>
      <c r="BM186" s="150" t="s">
        <v>1413</v>
      </c>
    </row>
    <row r="187" spans="1:47" s="2" customFormat="1" ht="11.25">
      <c r="A187" s="33"/>
      <c r="B187" s="34"/>
      <c r="C187" s="33"/>
      <c r="D187" s="152" t="s">
        <v>143</v>
      </c>
      <c r="E187" s="33"/>
      <c r="F187" s="153" t="s">
        <v>1414</v>
      </c>
      <c r="G187" s="33"/>
      <c r="H187" s="33"/>
      <c r="I187" s="154"/>
      <c r="J187" s="33"/>
      <c r="K187" s="33"/>
      <c r="L187" s="34"/>
      <c r="M187" s="155"/>
      <c r="N187" s="156"/>
      <c r="O187" s="54"/>
      <c r="P187" s="54"/>
      <c r="Q187" s="54"/>
      <c r="R187" s="54"/>
      <c r="S187" s="54"/>
      <c r="T187" s="55"/>
      <c r="U187" s="33"/>
      <c r="V187" s="33"/>
      <c r="W187" s="33"/>
      <c r="X187" s="33"/>
      <c r="Y187" s="33"/>
      <c r="Z187" s="33"/>
      <c r="AA187" s="33"/>
      <c r="AB187" s="33"/>
      <c r="AC187" s="33"/>
      <c r="AD187" s="33"/>
      <c r="AE187" s="33"/>
      <c r="AT187" s="18" t="s">
        <v>143</v>
      </c>
      <c r="AU187" s="18" t="s">
        <v>79</v>
      </c>
    </row>
    <row r="188" spans="1:65" s="2" customFormat="1" ht="24.2" customHeight="1">
      <c r="A188" s="33"/>
      <c r="B188" s="138"/>
      <c r="C188" s="139" t="s">
        <v>417</v>
      </c>
      <c r="D188" s="139" t="s">
        <v>137</v>
      </c>
      <c r="E188" s="140" t="s">
        <v>1415</v>
      </c>
      <c r="F188" s="141" t="s">
        <v>1416</v>
      </c>
      <c r="G188" s="142" t="s">
        <v>239</v>
      </c>
      <c r="H188" s="143">
        <v>346</v>
      </c>
      <c r="I188" s="144"/>
      <c r="J188" s="145">
        <f>ROUND(I188*H188,2)</f>
        <v>0</v>
      </c>
      <c r="K188" s="141" t="s">
        <v>141</v>
      </c>
      <c r="L188" s="34"/>
      <c r="M188" s="146" t="s">
        <v>3</v>
      </c>
      <c r="N188" s="147" t="s">
        <v>42</v>
      </c>
      <c r="O188" s="54"/>
      <c r="P188" s="148">
        <f>O188*H188</f>
        <v>0</v>
      </c>
      <c r="Q188" s="148">
        <v>0</v>
      </c>
      <c r="R188" s="148">
        <f>Q188*H188</f>
        <v>0</v>
      </c>
      <c r="S188" s="148">
        <v>0.00191</v>
      </c>
      <c r="T188" s="149">
        <f>S188*H188</f>
        <v>0.66086</v>
      </c>
      <c r="U188" s="33"/>
      <c r="V188" s="33"/>
      <c r="W188" s="33"/>
      <c r="X188" s="33"/>
      <c r="Y188" s="33"/>
      <c r="Z188" s="33"/>
      <c r="AA188" s="33"/>
      <c r="AB188" s="33"/>
      <c r="AC188" s="33"/>
      <c r="AD188" s="33"/>
      <c r="AE188" s="33"/>
      <c r="AR188" s="150" t="s">
        <v>226</v>
      </c>
      <c r="AT188" s="150" t="s">
        <v>137</v>
      </c>
      <c r="AU188" s="150" t="s">
        <v>79</v>
      </c>
      <c r="AY188" s="18" t="s">
        <v>135</v>
      </c>
      <c r="BE188" s="151">
        <f>IF(N188="základní",J188,0)</f>
        <v>0</v>
      </c>
      <c r="BF188" s="151">
        <f>IF(N188="snížená",J188,0)</f>
        <v>0</v>
      </c>
      <c r="BG188" s="151">
        <f>IF(N188="zákl. přenesená",J188,0)</f>
        <v>0</v>
      </c>
      <c r="BH188" s="151">
        <f>IF(N188="sníž. přenesená",J188,0)</f>
        <v>0</v>
      </c>
      <c r="BI188" s="151">
        <f>IF(N188="nulová",J188,0)</f>
        <v>0</v>
      </c>
      <c r="BJ188" s="18" t="s">
        <v>15</v>
      </c>
      <c r="BK188" s="151">
        <f>ROUND(I188*H188,2)</f>
        <v>0</v>
      </c>
      <c r="BL188" s="18" t="s">
        <v>226</v>
      </c>
      <c r="BM188" s="150" t="s">
        <v>1417</v>
      </c>
    </row>
    <row r="189" spans="1:47" s="2" customFormat="1" ht="11.25">
      <c r="A189" s="33"/>
      <c r="B189" s="34"/>
      <c r="C189" s="33"/>
      <c r="D189" s="152" t="s">
        <v>143</v>
      </c>
      <c r="E189" s="33"/>
      <c r="F189" s="153" t="s">
        <v>1418</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143</v>
      </c>
      <c r="AU189" s="18" t="s">
        <v>79</v>
      </c>
    </row>
    <row r="190" spans="2:51" s="14" customFormat="1" ht="11.25">
      <c r="B190" s="176"/>
      <c r="D190" s="158" t="s">
        <v>164</v>
      </c>
      <c r="E190" s="177" t="s">
        <v>3</v>
      </c>
      <c r="F190" s="178" t="s">
        <v>1332</v>
      </c>
      <c r="H190" s="177" t="s">
        <v>3</v>
      </c>
      <c r="I190" s="179"/>
      <c r="L190" s="176"/>
      <c r="M190" s="180"/>
      <c r="N190" s="181"/>
      <c r="O190" s="181"/>
      <c r="P190" s="181"/>
      <c r="Q190" s="181"/>
      <c r="R190" s="181"/>
      <c r="S190" s="181"/>
      <c r="T190" s="182"/>
      <c r="AT190" s="177" t="s">
        <v>164</v>
      </c>
      <c r="AU190" s="177" t="s">
        <v>79</v>
      </c>
      <c r="AV190" s="14" t="s">
        <v>15</v>
      </c>
      <c r="AW190" s="14" t="s">
        <v>33</v>
      </c>
      <c r="AX190" s="14" t="s">
        <v>71</v>
      </c>
      <c r="AY190" s="177" t="s">
        <v>135</v>
      </c>
    </row>
    <row r="191" spans="2:51" s="13" customFormat="1" ht="11.25">
      <c r="B191" s="157"/>
      <c r="D191" s="158" t="s">
        <v>164</v>
      </c>
      <c r="E191" s="165" t="s">
        <v>3</v>
      </c>
      <c r="F191" s="159" t="s">
        <v>1333</v>
      </c>
      <c r="H191" s="160">
        <v>82</v>
      </c>
      <c r="I191" s="161"/>
      <c r="L191" s="157"/>
      <c r="M191" s="162"/>
      <c r="N191" s="163"/>
      <c r="O191" s="163"/>
      <c r="P191" s="163"/>
      <c r="Q191" s="163"/>
      <c r="R191" s="163"/>
      <c r="S191" s="163"/>
      <c r="T191" s="164"/>
      <c r="AT191" s="165" t="s">
        <v>164</v>
      </c>
      <c r="AU191" s="165" t="s">
        <v>79</v>
      </c>
      <c r="AV191" s="13" t="s">
        <v>79</v>
      </c>
      <c r="AW191" s="13" t="s">
        <v>33</v>
      </c>
      <c r="AX191" s="13" t="s">
        <v>71</v>
      </c>
      <c r="AY191" s="165" t="s">
        <v>135</v>
      </c>
    </row>
    <row r="192" spans="2:51" s="14" customFormat="1" ht="11.25">
      <c r="B192" s="176"/>
      <c r="D192" s="158" t="s">
        <v>164</v>
      </c>
      <c r="E192" s="177" t="s">
        <v>3</v>
      </c>
      <c r="F192" s="178" t="s">
        <v>1335</v>
      </c>
      <c r="H192" s="177" t="s">
        <v>3</v>
      </c>
      <c r="I192" s="179"/>
      <c r="L192" s="176"/>
      <c r="M192" s="180"/>
      <c r="N192" s="181"/>
      <c r="O192" s="181"/>
      <c r="P192" s="181"/>
      <c r="Q192" s="181"/>
      <c r="R192" s="181"/>
      <c r="S192" s="181"/>
      <c r="T192" s="182"/>
      <c r="AT192" s="177" t="s">
        <v>164</v>
      </c>
      <c r="AU192" s="177" t="s">
        <v>79</v>
      </c>
      <c r="AV192" s="14" t="s">
        <v>15</v>
      </c>
      <c r="AW192" s="14" t="s">
        <v>33</v>
      </c>
      <c r="AX192" s="14" t="s">
        <v>71</v>
      </c>
      <c r="AY192" s="177" t="s">
        <v>135</v>
      </c>
    </row>
    <row r="193" spans="2:51" s="13" customFormat="1" ht="11.25">
      <c r="B193" s="157"/>
      <c r="D193" s="158" t="s">
        <v>164</v>
      </c>
      <c r="E193" s="165" t="s">
        <v>3</v>
      </c>
      <c r="F193" s="159" t="s">
        <v>1336</v>
      </c>
      <c r="H193" s="160">
        <v>264</v>
      </c>
      <c r="I193" s="161"/>
      <c r="L193" s="157"/>
      <c r="M193" s="162"/>
      <c r="N193" s="163"/>
      <c r="O193" s="163"/>
      <c r="P193" s="163"/>
      <c r="Q193" s="163"/>
      <c r="R193" s="163"/>
      <c r="S193" s="163"/>
      <c r="T193" s="164"/>
      <c r="AT193" s="165" t="s">
        <v>164</v>
      </c>
      <c r="AU193" s="165" t="s">
        <v>79</v>
      </c>
      <c r="AV193" s="13" t="s">
        <v>79</v>
      </c>
      <c r="AW193" s="13" t="s">
        <v>33</v>
      </c>
      <c r="AX193" s="13" t="s">
        <v>71</v>
      </c>
      <c r="AY193" s="165" t="s">
        <v>135</v>
      </c>
    </row>
    <row r="194" spans="2:51" s="15" customFormat="1" ht="11.25">
      <c r="B194" s="183"/>
      <c r="D194" s="158" t="s">
        <v>164</v>
      </c>
      <c r="E194" s="184" t="s">
        <v>3</v>
      </c>
      <c r="F194" s="185" t="s">
        <v>215</v>
      </c>
      <c r="H194" s="186">
        <v>346</v>
      </c>
      <c r="I194" s="187"/>
      <c r="L194" s="183"/>
      <c r="M194" s="188"/>
      <c r="N194" s="189"/>
      <c r="O194" s="189"/>
      <c r="P194" s="189"/>
      <c r="Q194" s="189"/>
      <c r="R194" s="189"/>
      <c r="S194" s="189"/>
      <c r="T194" s="190"/>
      <c r="AT194" s="184" t="s">
        <v>164</v>
      </c>
      <c r="AU194" s="184" t="s">
        <v>79</v>
      </c>
      <c r="AV194" s="15" t="s">
        <v>82</v>
      </c>
      <c r="AW194" s="15" t="s">
        <v>33</v>
      </c>
      <c r="AX194" s="15" t="s">
        <v>15</v>
      </c>
      <c r="AY194" s="184" t="s">
        <v>135</v>
      </c>
    </row>
    <row r="195" spans="1:65" s="2" customFormat="1" ht="62.65" customHeight="1">
      <c r="A195" s="33"/>
      <c r="B195" s="138"/>
      <c r="C195" s="139" t="s">
        <v>422</v>
      </c>
      <c r="D195" s="139" t="s">
        <v>137</v>
      </c>
      <c r="E195" s="140" t="s">
        <v>1419</v>
      </c>
      <c r="F195" s="141" t="s">
        <v>1420</v>
      </c>
      <c r="G195" s="142" t="s">
        <v>140</v>
      </c>
      <c r="H195" s="143">
        <v>185</v>
      </c>
      <c r="I195" s="144"/>
      <c r="J195" s="145">
        <f>ROUND(I195*H195,2)</f>
        <v>0</v>
      </c>
      <c r="K195" s="141" t="s">
        <v>141</v>
      </c>
      <c r="L195" s="34"/>
      <c r="M195" s="146" t="s">
        <v>3</v>
      </c>
      <c r="N195" s="147" t="s">
        <v>42</v>
      </c>
      <c r="O195" s="54"/>
      <c r="P195" s="148">
        <f>O195*H195</f>
        <v>0</v>
      </c>
      <c r="Q195" s="148">
        <v>0.00661</v>
      </c>
      <c r="R195" s="148">
        <f>Q195*H195</f>
        <v>1.22285</v>
      </c>
      <c r="S195" s="148">
        <v>0</v>
      </c>
      <c r="T195" s="149">
        <f>S195*H195</f>
        <v>0</v>
      </c>
      <c r="U195" s="33"/>
      <c r="V195" s="33"/>
      <c r="W195" s="33"/>
      <c r="X195" s="33"/>
      <c r="Y195" s="33"/>
      <c r="Z195" s="33"/>
      <c r="AA195" s="33"/>
      <c r="AB195" s="33"/>
      <c r="AC195" s="33"/>
      <c r="AD195" s="33"/>
      <c r="AE195" s="33"/>
      <c r="AR195" s="150" t="s">
        <v>226</v>
      </c>
      <c r="AT195" s="150" t="s">
        <v>137</v>
      </c>
      <c r="AU195" s="150" t="s">
        <v>79</v>
      </c>
      <c r="AY195" s="18" t="s">
        <v>135</v>
      </c>
      <c r="BE195" s="151">
        <f>IF(N195="základní",J195,0)</f>
        <v>0</v>
      </c>
      <c r="BF195" s="151">
        <f>IF(N195="snížená",J195,0)</f>
        <v>0</v>
      </c>
      <c r="BG195" s="151">
        <f>IF(N195="zákl. přenesená",J195,0)</f>
        <v>0</v>
      </c>
      <c r="BH195" s="151">
        <f>IF(N195="sníž. přenesená",J195,0)</f>
        <v>0</v>
      </c>
      <c r="BI195" s="151">
        <f>IF(N195="nulová",J195,0)</f>
        <v>0</v>
      </c>
      <c r="BJ195" s="18" t="s">
        <v>15</v>
      </c>
      <c r="BK195" s="151">
        <f>ROUND(I195*H195,2)</f>
        <v>0</v>
      </c>
      <c r="BL195" s="18" t="s">
        <v>226</v>
      </c>
      <c r="BM195" s="150" t="s">
        <v>1421</v>
      </c>
    </row>
    <row r="196" spans="1:47" s="2" customFormat="1" ht="11.25">
      <c r="A196" s="33"/>
      <c r="B196" s="34"/>
      <c r="C196" s="33"/>
      <c r="D196" s="152" t="s">
        <v>143</v>
      </c>
      <c r="E196" s="33"/>
      <c r="F196" s="153" t="s">
        <v>1422</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143</v>
      </c>
      <c r="AU196" s="18" t="s">
        <v>79</v>
      </c>
    </row>
    <row r="197" spans="1:65" s="2" customFormat="1" ht="37.9" customHeight="1">
      <c r="A197" s="33"/>
      <c r="B197" s="138"/>
      <c r="C197" s="139" t="s">
        <v>427</v>
      </c>
      <c r="D197" s="139" t="s">
        <v>137</v>
      </c>
      <c r="E197" s="140" t="s">
        <v>1423</v>
      </c>
      <c r="F197" s="141" t="s">
        <v>1424</v>
      </c>
      <c r="G197" s="142" t="s">
        <v>239</v>
      </c>
      <c r="H197" s="143">
        <v>346</v>
      </c>
      <c r="I197" s="144"/>
      <c r="J197" s="145">
        <f>ROUND(I197*H197,2)</f>
        <v>0</v>
      </c>
      <c r="K197" s="141" t="s">
        <v>141</v>
      </c>
      <c r="L197" s="34"/>
      <c r="M197" s="146" t="s">
        <v>3</v>
      </c>
      <c r="N197" s="147" t="s">
        <v>42</v>
      </c>
      <c r="O197" s="54"/>
      <c r="P197" s="148">
        <f>O197*H197</f>
        <v>0</v>
      </c>
      <c r="Q197" s="148">
        <v>0.00712</v>
      </c>
      <c r="R197" s="148">
        <f>Q197*H197</f>
        <v>2.46352</v>
      </c>
      <c r="S197" s="148">
        <v>0</v>
      </c>
      <c r="T197" s="149">
        <f>S197*H197</f>
        <v>0</v>
      </c>
      <c r="U197" s="33"/>
      <c r="V197" s="33"/>
      <c r="W197" s="33"/>
      <c r="X197" s="33"/>
      <c r="Y197" s="33"/>
      <c r="Z197" s="33"/>
      <c r="AA197" s="33"/>
      <c r="AB197" s="33"/>
      <c r="AC197" s="33"/>
      <c r="AD197" s="33"/>
      <c r="AE197" s="33"/>
      <c r="AR197" s="150" t="s">
        <v>226</v>
      </c>
      <c r="AT197" s="150" t="s">
        <v>137</v>
      </c>
      <c r="AU197" s="150" t="s">
        <v>79</v>
      </c>
      <c r="AY197" s="18" t="s">
        <v>135</v>
      </c>
      <c r="BE197" s="151">
        <f>IF(N197="základní",J197,0)</f>
        <v>0</v>
      </c>
      <c r="BF197" s="151">
        <f>IF(N197="snížená",J197,0)</f>
        <v>0</v>
      </c>
      <c r="BG197" s="151">
        <f>IF(N197="zákl. přenesená",J197,0)</f>
        <v>0</v>
      </c>
      <c r="BH197" s="151">
        <f>IF(N197="sníž. přenesená",J197,0)</f>
        <v>0</v>
      </c>
      <c r="BI197" s="151">
        <f>IF(N197="nulová",J197,0)</f>
        <v>0</v>
      </c>
      <c r="BJ197" s="18" t="s">
        <v>15</v>
      </c>
      <c r="BK197" s="151">
        <f>ROUND(I197*H197,2)</f>
        <v>0</v>
      </c>
      <c r="BL197" s="18" t="s">
        <v>226</v>
      </c>
      <c r="BM197" s="150" t="s">
        <v>1425</v>
      </c>
    </row>
    <row r="198" spans="1:47" s="2" customFormat="1" ht="11.25">
      <c r="A198" s="33"/>
      <c r="B198" s="34"/>
      <c r="C198" s="33"/>
      <c r="D198" s="152" t="s">
        <v>143</v>
      </c>
      <c r="E198" s="33"/>
      <c r="F198" s="153" t="s">
        <v>1426</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143</v>
      </c>
      <c r="AU198" s="18" t="s">
        <v>79</v>
      </c>
    </row>
    <row r="199" spans="1:65" s="2" customFormat="1" ht="21.75" customHeight="1">
      <c r="A199" s="33"/>
      <c r="B199" s="138"/>
      <c r="C199" s="139" t="s">
        <v>432</v>
      </c>
      <c r="D199" s="139" t="s">
        <v>137</v>
      </c>
      <c r="E199" s="140" t="s">
        <v>1427</v>
      </c>
      <c r="F199" s="141" t="s">
        <v>1428</v>
      </c>
      <c r="G199" s="142" t="s">
        <v>197</v>
      </c>
      <c r="H199" s="143">
        <v>59</v>
      </c>
      <c r="I199" s="144"/>
      <c r="J199" s="145">
        <f>ROUND(I199*H199,2)</f>
        <v>0</v>
      </c>
      <c r="K199" s="141" t="s">
        <v>3</v>
      </c>
      <c r="L199" s="34"/>
      <c r="M199" s="146" t="s">
        <v>3</v>
      </c>
      <c r="N199" s="147" t="s">
        <v>42</v>
      </c>
      <c r="O199" s="54"/>
      <c r="P199" s="148">
        <f>O199*H199</f>
        <v>0</v>
      </c>
      <c r="Q199" s="148">
        <v>0</v>
      </c>
      <c r="R199" s="148">
        <f>Q199*H199</f>
        <v>0</v>
      </c>
      <c r="S199" s="148">
        <v>0</v>
      </c>
      <c r="T199" s="149">
        <f>S199*H199</f>
        <v>0</v>
      </c>
      <c r="U199" s="33"/>
      <c r="V199" s="33"/>
      <c r="W199" s="33"/>
      <c r="X199" s="33"/>
      <c r="Y199" s="33"/>
      <c r="Z199" s="33"/>
      <c r="AA199" s="33"/>
      <c r="AB199" s="33"/>
      <c r="AC199" s="33"/>
      <c r="AD199" s="33"/>
      <c r="AE199" s="33"/>
      <c r="AR199" s="150" t="s">
        <v>226</v>
      </c>
      <c r="AT199" s="150" t="s">
        <v>137</v>
      </c>
      <c r="AU199" s="150" t="s">
        <v>79</v>
      </c>
      <c r="AY199" s="18" t="s">
        <v>135</v>
      </c>
      <c r="BE199" s="151">
        <f>IF(N199="základní",J199,0)</f>
        <v>0</v>
      </c>
      <c r="BF199" s="151">
        <f>IF(N199="snížená",J199,0)</f>
        <v>0</v>
      </c>
      <c r="BG199" s="151">
        <f>IF(N199="zákl. přenesená",J199,0)</f>
        <v>0</v>
      </c>
      <c r="BH199" s="151">
        <f>IF(N199="sníž. přenesená",J199,0)</f>
        <v>0</v>
      </c>
      <c r="BI199" s="151">
        <f>IF(N199="nulová",J199,0)</f>
        <v>0</v>
      </c>
      <c r="BJ199" s="18" t="s">
        <v>15</v>
      </c>
      <c r="BK199" s="151">
        <f>ROUND(I199*H199,2)</f>
        <v>0</v>
      </c>
      <c r="BL199" s="18" t="s">
        <v>226</v>
      </c>
      <c r="BM199" s="150" t="s">
        <v>1429</v>
      </c>
    </row>
    <row r="200" spans="2:51" s="13" customFormat="1" ht="11.25">
      <c r="B200" s="157"/>
      <c r="D200" s="158" t="s">
        <v>164</v>
      </c>
      <c r="E200" s="165" t="s">
        <v>3</v>
      </c>
      <c r="F200" s="159" t="s">
        <v>79</v>
      </c>
      <c r="H200" s="160">
        <v>2</v>
      </c>
      <c r="I200" s="161"/>
      <c r="L200" s="157"/>
      <c r="M200" s="162"/>
      <c r="N200" s="163"/>
      <c r="O200" s="163"/>
      <c r="P200" s="163"/>
      <c r="Q200" s="163"/>
      <c r="R200" s="163"/>
      <c r="S200" s="163"/>
      <c r="T200" s="164"/>
      <c r="AT200" s="165" t="s">
        <v>164</v>
      </c>
      <c r="AU200" s="165" t="s">
        <v>79</v>
      </c>
      <c r="AV200" s="13" t="s">
        <v>79</v>
      </c>
      <c r="AW200" s="13" t="s">
        <v>33</v>
      </c>
      <c r="AX200" s="13" t="s">
        <v>71</v>
      </c>
      <c r="AY200" s="165" t="s">
        <v>135</v>
      </c>
    </row>
    <row r="201" spans="2:51" s="13" customFormat="1" ht="11.25">
      <c r="B201" s="157"/>
      <c r="D201" s="158" t="s">
        <v>164</v>
      </c>
      <c r="E201" s="165" t="s">
        <v>3</v>
      </c>
      <c r="F201" s="159" t="s">
        <v>1430</v>
      </c>
      <c r="H201" s="160">
        <v>57</v>
      </c>
      <c r="I201" s="161"/>
      <c r="L201" s="157"/>
      <c r="M201" s="162"/>
      <c r="N201" s="163"/>
      <c r="O201" s="163"/>
      <c r="P201" s="163"/>
      <c r="Q201" s="163"/>
      <c r="R201" s="163"/>
      <c r="S201" s="163"/>
      <c r="T201" s="164"/>
      <c r="AT201" s="165" t="s">
        <v>164</v>
      </c>
      <c r="AU201" s="165" t="s">
        <v>79</v>
      </c>
      <c r="AV201" s="13" t="s">
        <v>79</v>
      </c>
      <c r="AW201" s="13" t="s">
        <v>33</v>
      </c>
      <c r="AX201" s="13" t="s">
        <v>71</v>
      </c>
      <c r="AY201" s="165" t="s">
        <v>135</v>
      </c>
    </row>
    <row r="202" spans="2:51" s="15" customFormat="1" ht="11.25">
      <c r="B202" s="183"/>
      <c r="D202" s="158" t="s">
        <v>164</v>
      </c>
      <c r="E202" s="184" t="s">
        <v>3</v>
      </c>
      <c r="F202" s="185" t="s">
        <v>215</v>
      </c>
      <c r="H202" s="186">
        <v>59</v>
      </c>
      <c r="I202" s="187"/>
      <c r="L202" s="183"/>
      <c r="M202" s="188"/>
      <c r="N202" s="189"/>
      <c r="O202" s="189"/>
      <c r="P202" s="189"/>
      <c r="Q202" s="189"/>
      <c r="R202" s="189"/>
      <c r="S202" s="189"/>
      <c r="T202" s="190"/>
      <c r="AT202" s="184" t="s">
        <v>164</v>
      </c>
      <c r="AU202" s="184" t="s">
        <v>79</v>
      </c>
      <c r="AV202" s="15" t="s">
        <v>82</v>
      </c>
      <c r="AW202" s="15" t="s">
        <v>33</v>
      </c>
      <c r="AX202" s="15" t="s">
        <v>15</v>
      </c>
      <c r="AY202" s="184" t="s">
        <v>135</v>
      </c>
    </row>
    <row r="203" spans="1:65" s="2" customFormat="1" ht="16.5" customHeight="1">
      <c r="A203" s="33"/>
      <c r="B203" s="138"/>
      <c r="C203" s="139" t="s">
        <v>437</v>
      </c>
      <c r="D203" s="139" t="s">
        <v>137</v>
      </c>
      <c r="E203" s="140" t="s">
        <v>1431</v>
      </c>
      <c r="F203" s="141" t="s">
        <v>1432</v>
      </c>
      <c r="G203" s="142" t="s">
        <v>197</v>
      </c>
      <c r="H203" s="143">
        <v>59</v>
      </c>
      <c r="I203" s="144"/>
      <c r="J203" s="145">
        <f>ROUND(I203*H203,2)</f>
        <v>0</v>
      </c>
      <c r="K203" s="141" t="s">
        <v>3</v>
      </c>
      <c r="L203" s="34"/>
      <c r="M203" s="146" t="s">
        <v>3</v>
      </c>
      <c r="N203" s="147"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226</v>
      </c>
      <c r="AT203" s="150" t="s">
        <v>137</v>
      </c>
      <c r="AU203" s="150" t="s">
        <v>79</v>
      </c>
      <c r="AY203" s="18" t="s">
        <v>135</v>
      </c>
      <c r="BE203" s="151">
        <f>IF(N203="základní",J203,0)</f>
        <v>0</v>
      </c>
      <c r="BF203" s="151">
        <f>IF(N203="snížená",J203,0)</f>
        <v>0</v>
      </c>
      <c r="BG203" s="151">
        <f>IF(N203="zákl. přenesená",J203,0)</f>
        <v>0</v>
      </c>
      <c r="BH203" s="151">
        <f>IF(N203="sníž. přenesená",J203,0)</f>
        <v>0</v>
      </c>
      <c r="BI203" s="151">
        <f>IF(N203="nulová",J203,0)</f>
        <v>0</v>
      </c>
      <c r="BJ203" s="18" t="s">
        <v>15</v>
      </c>
      <c r="BK203" s="151">
        <f>ROUND(I203*H203,2)</f>
        <v>0</v>
      </c>
      <c r="BL203" s="18" t="s">
        <v>226</v>
      </c>
      <c r="BM203" s="150" t="s">
        <v>1433</v>
      </c>
    </row>
    <row r="204" spans="1:65" s="2" customFormat="1" ht="49.15" customHeight="1">
      <c r="A204" s="33"/>
      <c r="B204" s="138"/>
      <c r="C204" s="139" t="s">
        <v>442</v>
      </c>
      <c r="D204" s="139" t="s">
        <v>137</v>
      </c>
      <c r="E204" s="140" t="s">
        <v>951</v>
      </c>
      <c r="F204" s="141" t="s">
        <v>952</v>
      </c>
      <c r="G204" s="142" t="s">
        <v>174</v>
      </c>
      <c r="H204" s="143">
        <v>3.686</v>
      </c>
      <c r="I204" s="144"/>
      <c r="J204" s="145">
        <f>ROUND(I204*H204,2)</f>
        <v>0</v>
      </c>
      <c r="K204" s="141" t="s">
        <v>141</v>
      </c>
      <c r="L204" s="34"/>
      <c r="M204" s="146" t="s">
        <v>3</v>
      </c>
      <c r="N204" s="147" t="s">
        <v>42</v>
      </c>
      <c r="O204" s="54"/>
      <c r="P204" s="148">
        <f>O204*H204</f>
        <v>0</v>
      </c>
      <c r="Q204" s="148">
        <v>0</v>
      </c>
      <c r="R204" s="148">
        <f>Q204*H204</f>
        <v>0</v>
      </c>
      <c r="S204" s="148">
        <v>0</v>
      </c>
      <c r="T204" s="149">
        <f>S204*H204</f>
        <v>0</v>
      </c>
      <c r="U204" s="33"/>
      <c r="V204" s="33"/>
      <c r="W204" s="33"/>
      <c r="X204" s="33"/>
      <c r="Y204" s="33"/>
      <c r="Z204" s="33"/>
      <c r="AA204" s="33"/>
      <c r="AB204" s="33"/>
      <c r="AC204" s="33"/>
      <c r="AD204" s="33"/>
      <c r="AE204" s="33"/>
      <c r="AR204" s="150" t="s">
        <v>226</v>
      </c>
      <c r="AT204" s="150" t="s">
        <v>137</v>
      </c>
      <c r="AU204" s="150" t="s">
        <v>79</v>
      </c>
      <c r="AY204" s="18" t="s">
        <v>135</v>
      </c>
      <c r="BE204" s="151">
        <f>IF(N204="základní",J204,0)</f>
        <v>0</v>
      </c>
      <c r="BF204" s="151">
        <f>IF(N204="snížená",J204,0)</f>
        <v>0</v>
      </c>
      <c r="BG204" s="151">
        <f>IF(N204="zákl. přenesená",J204,0)</f>
        <v>0</v>
      </c>
      <c r="BH204" s="151">
        <f>IF(N204="sníž. přenesená",J204,0)</f>
        <v>0</v>
      </c>
      <c r="BI204" s="151">
        <f>IF(N204="nulová",J204,0)</f>
        <v>0</v>
      </c>
      <c r="BJ204" s="18" t="s">
        <v>15</v>
      </c>
      <c r="BK204" s="151">
        <f>ROUND(I204*H204,2)</f>
        <v>0</v>
      </c>
      <c r="BL204" s="18" t="s">
        <v>226</v>
      </c>
      <c r="BM204" s="150" t="s">
        <v>1434</v>
      </c>
    </row>
    <row r="205" spans="1:47" s="2" customFormat="1" ht="11.25">
      <c r="A205" s="33"/>
      <c r="B205" s="34"/>
      <c r="C205" s="33"/>
      <c r="D205" s="152" t="s">
        <v>143</v>
      </c>
      <c r="E205" s="33"/>
      <c r="F205" s="153" t="s">
        <v>954</v>
      </c>
      <c r="G205" s="33"/>
      <c r="H205" s="33"/>
      <c r="I205" s="154"/>
      <c r="J205" s="33"/>
      <c r="K205" s="33"/>
      <c r="L205" s="34"/>
      <c r="M205" s="192"/>
      <c r="N205" s="193"/>
      <c r="O205" s="194"/>
      <c r="P205" s="194"/>
      <c r="Q205" s="194"/>
      <c r="R205" s="194"/>
      <c r="S205" s="194"/>
      <c r="T205" s="195"/>
      <c r="U205" s="33"/>
      <c r="V205" s="33"/>
      <c r="W205" s="33"/>
      <c r="X205" s="33"/>
      <c r="Y205" s="33"/>
      <c r="Z205" s="33"/>
      <c r="AA205" s="33"/>
      <c r="AB205" s="33"/>
      <c r="AC205" s="33"/>
      <c r="AD205" s="33"/>
      <c r="AE205" s="33"/>
      <c r="AT205" s="18" t="s">
        <v>143</v>
      </c>
      <c r="AU205" s="18" t="s">
        <v>79</v>
      </c>
    </row>
    <row r="206" spans="1:31" s="2" customFormat="1" ht="6.95" customHeight="1">
      <c r="A206" s="33"/>
      <c r="B206" s="43"/>
      <c r="C206" s="44"/>
      <c r="D206" s="44"/>
      <c r="E206" s="44"/>
      <c r="F206" s="44"/>
      <c r="G206" s="44"/>
      <c r="H206" s="44"/>
      <c r="I206" s="44"/>
      <c r="J206" s="44"/>
      <c r="K206" s="44"/>
      <c r="L206" s="34"/>
      <c r="M206" s="33"/>
      <c r="O206" s="33"/>
      <c r="P206" s="33"/>
      <c r="Q206" s="33"/>
      <c r="R206" s="33"/>
      <c r="S206" s="33"/>
      <c r="T206" s="33"/>
      <c r="U206" s="33"/>
      <c r="V206" s="33"/>
      <c r="W206" s="33"/>
      <c r="X206" s="33"/>
      <c r="Y206" s="33"/>
      <c r="Z206" s="33"/>
      <c r="AA206" s="33"/>
      <c r="AB206" s="33"/>
      <c r="AC206" s="33"/>
      <c r="AD206" s="33"/>
      <c r="AE206" s="33"/>
    </row>
  </sheetData>
  <autoFilter ref="C88:K205"/>
  <mergeCells count="9">
    <mergeCell ref="E50:H50"/>
    <mergeCell ref="E79:H79"/>
    <mergeCell ref="E81:H81"/>
    <mergeCell ref="L2:V2"/>
    <mergeCell ref="E7:H7"/>
    <mergeCell ref="E9:H9"/>
    <mergeCell ref="E18:H18"/>
    <mergeCell ref="E27:H27"/>
    <mergeCell ref="E48:H48"/>
  </mergeCells>
  <hyperlinks>
    <hyperlink ref="F96" r:id="rId1" display="https://podminky.urs.cz/item/CS_URS_2022_02/965082941"/>
    <hyperlink ref="F100" r:id="rId2" display="https://podminky.urs.cz/item/CS_URS_2022_02/997013160"/>
    <hyperlink ref="F102" r:id="rId3" display="https://podminky.urs.cz/item/CS_URS_2022_02/997013501"/>
    <hyperlink ref="F104" r:id="rId4" display="https://podminky.urs.cz/item/CS_URS_2022_02/997013509"/>
    <hyperlink ref="F107" r:id="rId5" display="https://podminky.urs.cz/item/CS_URS_2022_02/997013631"/>
    <hyperlink ref="F111" r:id="rId6" display="https://podminky.urs.cz/item/CS_URS_2022_02/712340833"/>
    <hyperlink ref="F117" r:id="rId7" display="https://podminky.urs.cz/item/CS_URS_2022_02/712341559"/>
    <hyperlink ref="F121" r:id="rId8" display="https://podminky.urs.cz/item/CS_URS_2022_02/712341659"/>
    <hyperlink ref="F125" r:id="rId9" display="https://podminky.urs.cz/item/CS_URS_2022_02/712363823"/>
    <hyperlink ref="F127" r:id="rId10" display="https://podminky.urs.cz/item/CS_URS_2022_02/998712104"/>
    <hyperlink ref="F130" r:id="rId11" display="https://podminky.urs.cz/item/CS_URS_2022_02/713140843"/>
    <hyperlink ref="F132" r:id="rId12" display="https://podminky.urs.cz/item/CS_URS_2022_02/713141212"/>
    <hyperlink ref="F144" r:id="rId13" display="https://podminky.urs.cz/item/CS_URS_2022_02/713141135"/>
    <hyperlink ref="F148" r:id="rId14" display="https://podminky.urs.cz/item/CS_URS_2022_02/713141263"/>
    <hyperlink ref="F150" r:id="rId15" display="https://podminky.urs.cz/item/CS_URS_2022_02/713141335"/>
    <hyperlink ref="F155" r:id="rId16" display="https://podminky.urs.cz/item/CS_URS_2022_02/713141391"/>
    <hyperlink ref="F164" r:id="rId17" display="https://podminky.urs.cz/item/CS_URS_2022_02/713141391"/>
    <hyperlink ref="F170" r:id="rId18" display="https://podminky.urs.cz/item/CS_URS_2022_02/998713104"/>
    <hyperlink ref="F173" r:id="rId19" display="https://podminky.urs.cz/item/CS_URS_2022_02/721210824"/>
    <hyperlink ref="F175" r:id="rId20" display="https://podminky.urs.cz/item/CS_URS_2022_02/721233114"/>
    <hyperlink ref="F179" r:id="rId21" display="https://podminky.urs.cz/item/CS_URS_2022_02/998721104"/>
    <hyperlink ref="F184" r:id="rId22" display="https://podminky.urs.cz/item/CS_URS_2022_02/998762104"/>
    <hyperlink ref="F187" r:id="rId23" display="https://podminky.urs.cz/item/CS_URS_2022_02/764001821"/>
    <hyperlink ref="F189" r:id="rId24" display="https://podminky.urs.cz/item/CS_URS_2022_02/764002841"/>
    <hyperlink ref="F196" r:id="rId25" display="https://podminky.urs.cz/item/CS_URS_2022_02/764111641"/>
    <hyperlink ref="F198" r:id="rId26" display="https://podminky.urs.cz/item/CS_URS_2022_02/764215607"/>
    <hyperlink ref="F205" r:id="rId27" display="https://podminky.urs.cz/item/CS_URS_2022_02/99876410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84</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1435</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ROUND(J83,2)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ROUND((SUM(BE83:BE121)),2)</f>
        <v>0</v>
      </c>
      <c r="G33" s="33"/>
      <c r="H33" s="33"/>
      <c r="I33" s="97">
        <v>0.21</v>
      </c>
      <c r="J33" s="96">
        <f>ROUND(((SUM(BE83:BE121))*I33),2)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ROUND((SUM(BF83:BF121)),2)</f>
        <v>0</v>
      </c>
      <c r="G34" s="33"/>
      <c r="H34" s="33"/>
      <c r="I34" s="97">
        <v>0.15</v>
      </c>
      <c r="J34" s="96">
        <f>ROUND(((SUM(BF83:BF121))*I34),2)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ROUND((SUM(BG83:BG121)),2)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ROUND((SUM(BH83:BH121)),2)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ROUND((SUM(BI83:BI121)),2)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4 - Hromosvod</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J83</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109</v>
      </c>
      <c r="E60" s="109"/>
      <c r="F60" s="109"/>
      <c r="G60" s="109"/>
      <c r="H60" s="109"/>
      <c r="I60" s="109"/>
      <c r="J60" s="110">
        <f>J84</f>
        <v>0</v>
      </c>
      <c r="L60" s="107"/>
    </row>
    <row r="61" spans="2:12" s="10" customFormat="1" ht="19.9" customHeight="1">
      <c r="B61" s="111"/>
      <c r="D61" s="112" t="s">
        <v>1436</v>
      </c>
      <c r="E61" s="113"/>
      <c r="F61" s="113"/>
      <c r="G61" s="113"/>
      <c r="H61" s="113"/>
      <c r="I61" s="113"/>
      <c r="J61" s="114">
        <f>J85</f>
        <v>0</v>
      </c>
      <c r="L61" s="111"/>
    </row>
    <row r="62" spans="2:12" s="10" customFormat="1" ht="19.9" customHeight="1">
      <c r="B62" s="111"/>
      <c r="D62" s="112" t="s">
        <v>1437</v>
      </c>
      <c r="E62" s="113"/>
      <c r="F62" s="113"/>
      <c r="G62" s="113"/>
      <c r="H62" s="113"/>
      <c r="I62" s="113"/>
      <c r="J62" s="114">
        <f>J87</f>
        <v>0</v>
      </c>
      <c r="L62" s="111"/>
    </row>
    <row r="63" spans="2:12" s="10" customFormat="1" ht="19.9" customHeight="1">
      <c r="B63" s="111"/>
      <c r="D63" s="112" t="s">
        <v>1438</v>
      </c>
      <c r="E63" s="113"/>
      <c r="F63" s="113"/>
      <c r="G63" s="113"/>
      <c r="H63" s="113"/>
      <c r="I63" s="113"/>
      <c r="J63" s="114">
        <f>J110</f>
        <v>0</v>
      </c>
      <c r="L63" s="111"/>
    </row>
    <row r="64" spans="1:31" s="2" customFormat="1" ht="21.75" customHeight="1">
      <c r="A64" s="33"/>
      <c r="B64" s="34"/>
      <c r="C64" s="33"/>
      <c r="D64" s="33"/>
      <c r="E64" s="33"/>
      <c r="F64" s="33"/>
      <c r="G64" s="33"/>
      <c r="H64" s="33"/>
      <c r="I64" s="33"/>
      <c r="J64" s="33"/>
      <c r="K64" s="33"/>
      <c r="L64" s="90"/>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44"/>
      <c r="J65" s="44"/>
      <c r="K65" s="44"/>
      <c r="L65" s="90"/>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46"/>
      <c r="J69" s="46"/>
      <c r="K69" s="46"/>
      <c r="L69" s="90"/>
      <c r="S69" s="33"/>
      <c r="T69" s="33"/>
      <c r="U69" s="33"/>
      <c r="V69" s="33"/>
      <c r="W69" s="33"/>
      <c r="X69" s="33"/>
      <c r="Y69" s="33"/>
      <c r="Z69" s="33"/>
      <c r="AA69" s="33"/>
      <c r="AB69" s="33"/>
      <c r="AC69" s="33"/>
      <c r="AD69" s="33"/>
      <c r="AE69" s="33"/>
    </row>
    <row r="70" spans="1:31" s="2" customFormat="1" ht="24.95" customHeight="1">
      <c r="A70" s="33"/>
      <c r="B70" s="34"/>
      <c r="C70" s="22" t="s">
        <v>120</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26.25" customHeight="1">
      <c r="A73" s="33"/>
      <c r="B73" s="34"/>
      <c r="C73" s="33"/>
      <c r="D73" s="33"/>
      <c r="E73" s="319" t="str">
        <f>E7</f>
        <v>ZATEPLENÍ OBJEKTU A VÝMĚNA OTVORŮ OBJEKTU KOLEJE BLANICE</v>
      </c>
      <c r="F73" s="320"/>
      <c r="G73" s="320"/>
      <c r="H73" s="320"/>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89</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6.5" customHeight="1">
      <c r="A75" s="33"/>
      <c r="B75" s="34"/>
      <c r="C75" s="33"/>
      <c r="D75" s="33"/>
      <c r="E75" s="281" t="str">
        <f>E9</f>
        <v>4 - Hromosvod</v>
      </c>
      <c r="F75" s="321"/>
      <c r="G75" s="321"/>
      <c r="H75" s="321"/>
      <c r="I75" s="33"/>
      <c r="J75" s="33"/>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21</v>
      </c>
      <c r="D77" s="33"/>
      <c r="E77" s="33"/>
      <c r="F77" s="26" t="str">
        <f>F12</f>
        <v xml:space="preserve"> </v>
      </c>
      <c r="G77" s="33"/>
      <c r="H77" s="33"/>
      <c r="I77" s="28" t="s">
        <v>23</v>
      </c>
      <c r="J77" s="51" t="str">
        <f>IF(J12="","",J12)</f>
        <v>18. 11. 2022</v>
      </c>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5.2" customHeight="1">
      <c r="A79" s="33"/>
      <c r="B79" s="34"/>
      <c r="C79" s="28" t="s">
        <v>25</v>
      </c>
      <c r="D79" s="33"/>
      <c r="E79" s="33"/>
      <c r="F79" s="26" t="str">
        <f>E15</f>
        <v>Vysoká škola ekonomická v Praze</v>
      </c>
      <c r="G79" s="33"/>
      <c r="H79" s="33"/>
      <c r="I79" s="28" t="s">
        <v>31</v>
      </c>
      <c r="J79" s="31" t="str">
        <f>E21</f>
        <v>RAFPRO s.r.o.</v>
      </c>
      <c r="K79" s="33"/>
      <c r="L79" s="90"/>
      <c r="S79" s="33"/>
      <c r="T79" s="33"/>
      <c r="U79" s="33"/>
      <c r="V79" s="33"/>
      <c r="W79" s="33"/>
      <c r="X79" s="33"/>
      <c r="Y79" s="33"/>
      <c r="Z79" s="33"/>
      <c r="AA79" s="33"/>
      <c r="AB79" s="33"/>
      <c r="AC79" s="33"/>
      <c r="AD79" s="33"/>
      <c r="AE79" s="33"/>
    </row>
    <row r="80" spans="1:31" s="2" customFormat="1" ht="15.2" customHeight="1">
      <c r="A80" s="33"/>
      <c r="B80" s="34"/>
      <c r="C80" s="28" t="s">
        <v>29</v>
      </c>
      <c r="D80" s="33"/>
      <c r="E80" s="33"/>
      <c r="F80" s="26" t="str">
        <f>IF(E18="","",E18)</f>
        <v>Vyplň údaj</v>
      </c>
      <c r="G80" s="33"/>
      <c r="H80" s="33"/>
      <c r="I80" s="28" t="s">
        <v>34</v>
      </c>
      <c r="J80" s="31" t="str">
        <f>E24</f>
        <v xml:space="preserve"> </v>
      </c>
      <c r="K80" s="33"/>
      <c r="L80" s="90"/>
      <c r="S80" s="33"/>
      <c r="T80" s="33"/>
      <c r="U80" s="33"/>
      <c r="V80" s="33"/>
      <c r="W80" s="33"/>
      <c r="X80" s="33"/>
      <c r="Y80" s="33"/>
      <c r="Z80" s="33"/>
      <c r="AA80" s="33"/>
      <c r="AB80" s="33"/>
      <c r="AC80" s="33"/>
      <c r="AD80" s="33"/>
      <c r="AE80" s="33"/>
    </row>
    <row r="81" spans="1:31" s="2" customFormat="1" ht="10.3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31" s="11" customFormat="1" ht="29.25" customHeight="1">
      <c r="A82" s="115"/>
      <c r="B82" s="116"/>
      <c r="C82" s="117" t="s">
        <v>121</v>
      </c>
      <c r="D82" s="118" t="s">
        <v>56</v>
      </c>
      <c r="E82" s="118" t="s">
        <v>52</v>
      </c>
      <c r="F82" s="118" t="s">
        <v>53</v>
      </c>
      <c r="G82" s="118" t="s">
        <v>122</v>
      </c>
      <c r="H82" s="118" t="s">
        <v>123</v>
      </c>
      <c r="I82" s="118" t="s">
        <v>124</v>
      </c>
      <c r="J82" s="118" t="s">
        <v>93</v>
      </c>
      <c r="K82" s="119" t="s">
        <v>125</v>
      </c>
      <c r="L82" s="120"/>
      <c r="M82" s="58" t="s">
        <v>3</v>
      </c>
      <c r="N82" s="59" t="s">
        <v>41</v>
      </c>
      <c r="O82" s="59" t="s">
        <v>126</v>
      </c>
      <c r="P82" s="59" t="s">
        <v>127</v>
      </c>
      <c r="Q82" s="59" t="s">
        <v>128</v>
      </c>
      <c r="R82" s="59" t="s">
        <v>129</v>
      </c>
      <c r="S82" s="59" t="s">
        <v>130</v>
      </c>
      <c r="T82" s="60" t="s">
        <v>131</v>
      </c>
      <c r="U82" s="115"/>
      <c r="V82" s="115"/>
      <c r="W82" s="115"/>
      <c r="X82" s="115"/>
      <c r="Y82" s="115"/>
      <c r="Z82" s="115"/>
      <c r="AA82" s="115"/>
      <c r="AB82" s="115"/>
      <c r="AC82" s="115"/>
      <c r="AD82" s="115"/>
      <c r="AE82" s="115"/>
    </row>
    <row r="83" spans="1:63" s="2" customFormat="1" ht="22.9" customHeight="1">
      <c r="A83" s="33"/>
      <c r="B83" s="34"/>
      <c r="C83" s="65" t="s">
        <v>132</v>
      </c>
      <c r="D83" s="33"/>
      <c r="E83" s="33"/>
      <c r="F83" s="33"/>
      <c r="G83" s="33"/>
      <c r="H83" s="33"/>
      <c r="I83" s="33"/>
      <c r="J83" s="121">
        <f>BK83</f>
        <v>0</v>
      </c>
      <c r="K83" s="33"/>
      <c r="L83" s="34"/>
      <c r="M83" s="61"/>
      <c r="N83" s="52"/>
      <c r="O83" s="62"/>
      <c r="P83" s="122">
        <f>P84</f>
        <v>0</v>
      </c>
      <c r="Q83" s="62"/>
      <c r="R83" s="122">
        <f>R84</f>
        <v>0</v>
      </c>
      <c r="S83" s="62"/>
      <c r="T83" s="123">
        <f>T84</f>
        <v>0</v>
      </c>
      <c r="U83" s="33"/>
      <c r="V83" s="33"/>
      <c r="W83" s="33"/>
      <c r="X83" s="33"/>
      <c r="Y83" s="33"/>
      <c r="Z83" s="33"/>
      <c r="AA83" s="33"/>
      <c r="AB83" s="33"/>
      <c r="AC83" s="33"/>
      <c r="AD83" s="33"/>
      <c r="AE83" s="33"/>
      <c r="AT83" s="18" t="s">
        <v>70</v>
      </c>
      <c r="AU83" s="18" t="s">
        <v>94</v>
      </c>
      <c r="BK83" s="124">
        <f>BK84</f>
        <v>0</v>
      </c>
    </row>
    <row r="84" spans="2:63" s="12" customFormat="1" ht="25.9" customHeight="1">
      <c r="B84" s="125"/>
      <c r="D84" s="126" t="s">
        <v>70</v>
      </c>
      <c r="E84" s="127" t="s">
        <v>835</v>
      </c>
      <c r="F84" s="127" t="s">
        <v>836</v>
      </c>
      <c r="I84" s="128"/>
      <c r="J84" s="129">
        <f>BK84</f>
        <v>0</v>
      </c>
      <c r="L84" s="125"/>
      <c r="M84" s="130"/>
      <c r="N84" s="131"/>
      <c r="O84" s="131"/>
      <c r="P84" s="132">
        <f>P85+P87+P110</f>
        <v>0</v>
      </c>
      <c r="Q84" s="131"/>
      <c r="R84" s="132">
        <f>R85+R87+R110</f>
        <v>0</v>
      </c>
      <c r="S84" s="131"/>
      <c r="T84" s="133">
        <f>T85+T87+T110</f>
        <v>0</v>
      </c>
      <c r="AR84" s="126" t="s">
        <v>79</v>
      </c>
      <c r="AT84" s="134" t="s">
        <v>70</v>
      </c>
      <c r="AU84" s="134" t="s">
        <v>71</v>
      </c>
      <c r="AY84" s="126" t="s">
        <v>135</v>
      </c>
      <c r="BK84" s="135">
        <f>BK85+BK87+BK110</f>
        <v>0</v>
      </c>
    </row>
    <row r="85" spans="2:63" s="12" customFormat="1" ht="22.9" customHeight="1">
      <c r="B85" s="125"/>
      <c r="D85" s="126" t="s">
        <v>70</v>
      </c>
      <c r="E85" s="136" t="s">
        <v>895</v>
      </c>
      <c r="F85" s="136" t="s">
        <v>1439</v>
      </c>
      <c r="I85" s="128"/>
      <c r="J85" s="137">
        <f>BK85</f>
        <v>0</v>
      </c>
      <c r="L85" s="125"/>
      <c r="M85" s="130"/>
      <c r="N85" s="131"/>
      <c r="O85" s="131"/>
      <c r="P85" s="132">
        <f>P86</f>
        <v>0</v>
      </c>
      <c r="Q85" s="131"/>
      <c r="R85" s="132">
        <f>R86</f>
        <v>0</v>
      </c>
      <c r="S85" s="131"/>
      <c r="T85" s="133">
        <f>T86</f>
        <v>0</v>
      </c>
      <c r="AR85" s="126" t="s">
        <v>79</v>
      </c>
      <c r="AT85" s="134" t="s">
        <v>70</v>
      </c>
      <c r="AU85" s="134" t="s">
        <v>15</v>
      </c>
      <c r="AY85" s="126" t="s">
        <v>135</v>
      </c>
      <c r="BK85" s="135">
        <f>BK86</f>
        <v>0</v>
      </c>
    </row>
    <row r="86" spans="1:65" s="2" customFormat="1" ht="16.5" customHeight="1">
      <c r="A86" s="33"/>
      <c r="B86" s="138"/>
      <c r="C86" s="139" t="s">
        <v>15</v>
      </c>
      <c r="D86" s="139" t="s">
        <v>137</v>
      </c>
      <c r="E86" s="140" t="s">
        <v>1440</v>
      </c>
      <c r="F86" s="141" t="s">
        <v>1441</v>
      </c>
      <c r="G86" s="142" t="s">
        <v>192</v>
      </c>
      <c r="H86" s="143">
        <v>1</v>
      </c>
      <c r="I86" s="144"/>
      <c r="J86" s="145">
        <f>ROUND(I86*H86,2)</f>
        <v>0</v>
      </c>
      <c r="K86" s="141" t="s">
        <v>3</v>
      </c>
      <c r="L86" s="34"/>
      <c r="M86" s="146" t="s">
        <v>3</v>
      </c>
      <c r="N86" s="147" t="s">
        <v>42</v>
      </c>
      <c r="O86" s="54"/>
      <c r="P86" s="148">
        <f>O86*H86</f>
        <v>0</v>
      </c>
      <c r="Q86" s="148">
        <v>0</v>
      </c>
      <c r="R86" s="148">
        <f>Q86*H86</f>
        <v>0</v>
      </c>
      <c r="S86" s="148">
        <v>0</v>
      </c>
      <c r="T86" s="149">
        <f>S86*H86</f>
        <v>0</v>
      </c>
      <c r="U86" s="33"/>
      <c r="V86" s="33"/>
      <c r="W86" s="33"/>
      <c r="X86" s="33"/>
      <c r="Y86" s="33"/>
      <c r="Z86" s="33"/>
      <c r="AA86" s="33"/>
      <c r="AB86" s="33"/>
      <c r="AC86" s="33"/>
      <c r="AD86" s="33"/>
      <c r="AE86" s="33"/>
      <c r="AR86" s="150" t="s">
        <v>226</v>
      </c>
      <c r="AT86" s="150" t="s">
        <v>137</v>
      </c>
      <c r="AU86" s="150" t="s">
        <v>79</v>
      </c>
      <c r="AY86" s="18" t="s">
        <v>135</v>
      </c>
      <c r="BE86" s="151">
        <f>IF(N86="základní",J86,0)</f>
        <v>0</v>
      </c>
      <c r="BF86" s="151">
        <f>IF(N86="snížená",J86,0)</f>
        <v>0</v>
      </c>
      <c r="BG86" s="151">
        <f>IF(N86="zákl. přenesená",J86,0)</f>
        <v>0</v>
      </c>
      <c r="BH86" s="151">
        <f>IF(N86="sníž. přenesená",J86,0)</f>
        <v>0</v>
      </c>
      <c r="BI86" s="151">
        <f>IF(N86="nulová",J86,0)</f>
        <v>0</v>
      </c>
      <c r="BJ86" s="18" t="s">
        <v>15</v>
      </c>
      <c r="BK86" s="151">
        <f>ROUND(I86*H86,2)</f>
        <v>0</v>
      </c>
      <c r="BL86" s="18" t="s">
        <v>226</v>
      </c>
      <c r="BM86" s="150" t="s">
        <v>1442</v>
      </c>
    </row>
    <row r="87" spans="2:63" s="12" customFormat="1" ht="22.9" customHeight="1">
      <c r="B87" s="125"/>
      <c r="D87" s="126" t="s">
        <v>70</v>
      </c>
      <c r="E87" s="136" t="s">
        <v>1443</v>
      </c>
      <c r="F87" s="136" t="s">
        <v>83</v>
      </c>
      <c r="I87" s="128"/>
      <c r="J87" s="137">
        <f>BK87</f>
        <v>0</v>
      </c>
      <c r="L87" s="125"/>
      <c r="M87" s="130"/>
      <c r="N87" s="131"/>
      <c r="O87" s="131"/>
      <c r="P87" s="132">
        <f>SUM(P88:P109)</f>
        <v>0</v>
      </c>
      <c r="Q87" s="131"/>
      <c r="R87" s="132">
        <f>SUM(R88:R109)</f>
        <v>0</v>
      </c>
      <c r="S87" s="131"/>
      <c r="T87" s="133">
        <f>SUM(T88:T109)</f>
        <v>0</v>
      </c>
      <c r="AR87" s="126" t="s">
        <v>79</v>
      </c>
      <c r="AT87" s="134" t="s">
        <v>70</v>
      </c>
      <c r="AU87" s="134" t="s">
        <v>15</v>
      </c>
      <c r="AY87" s="126" t="s">
        <v>135</v>
      </c>
      <c r="BK87" s="135">
        <f>SUM(BK88:BK109)</f>
        <v>0</v>
      </c>
    </row>
    <row r="88" spans="1:65" s="2" customFormat="1" ht="16.5" customHeight="1">
      <c r="A88" s="33"/>
      <c r="B88" s="138"/>
      <c r="C88" s="139" t="s">
        <v>79</v>
      </c>
      <c r="D88" s="139" t="s">
        <v>137</v>
      </c>
      <c r="E88" s="140" t="s">
        <v>1444</v>
      </c>
      <c r="F88" s="141" t="s">
        <v>1445</v>
      </c>
      <c r="G88" s="142" t="s">
        <v>239</v>
      </c>
      <c r="H88" s="143">
        <v>750</v>
      </c>
      <c r="I88" s="144"/>
      <c r="J88" s="145">
        <f aca="true" t="shared" si="0" ref="J88:J109">ROUND(I88*H88,2)</f>
        <v>0</v>
      </c>
      <c r="K88" s="141" t="s">
        <v>3</v>
      </c>
      <c r="L88" s="34"/>
      <c r="M88" s="146" t="s">
        <v>3</v>
      </c>
      <c r="N88" s="147" t="s">
        <v>42</v>
      </c>
      <c r="O88" s="54"/>
      <c r="P88" s="148">
        <f aca="true" t="shared" si="1" ref="P88:P109">O88*H88</f>
        <v>0</v>
      </c>
      <c r="Q88" s="148">
        <v>0</v>
      </c>
      <c r="R88" s="148">
        <f aca="true" t="shared" si="2" ref="R88:R109">Q88*H88</f>
        <v>0</v>
      </c>
      <c r="S88" s="148">
        <v>0</v>
      </c>
      <c r="T88" s="149">
        <f aca="true" t="shared" si="3" ref="T88:T109">S88*H88</f>
        <v>0</v>
      </c>
      <c r="U88" s="33"/>
      <c r="V88" s="33"/>
      <c r="W88" s="33"/>
      <c r="X88" s="33"/>
      <c r="Y88" s="33"/>
      <c r="Z88" s="33"/>
      <c r="AA88" s="33"/>
      <c r="AB88" s="33"/>
      <c r="AC88" s="33"/>
      <c r="AD88" s="33"/>
      <c r="AE88" s="33"/>
      <c r="AR88" s="150" t="s">
        <v>226</v>
      </c>
      <c r="AT88" s="150" t="s">
        <v>137</v>
      </c>
      <c r="AU88" s="150" t="s">
        <v>79</v>
      </c>
      <c r="AY88" s="18" t="s">
        <v>135</v>
      </c>
      <c r="BE88" s="151">
        <f aca="true" t="shared" si="4" ref="BE88:BE109">IF(N88="základní",J88,0)</f>
        <v>0</v>
      </c>
      <c r="BF88" s="151">
        <f aca="true" t="shared" si="5" ref="BF88:BF109">IF(N88="snížená",J88,0)</f>
        <v>0</v>
      </c>
      <c r="BG88" s="151">
        <f aca="true" t="shared" si="6" ref="BG88:BG109">IF(N88="zákl. přenesená",J88,0)</f>
        <v>0</v>
      </c>
      <c r="BH88" s="151">
        <f aca="true" t="shared" si="7" ref="BH88:BH109">IF(N88="sníž. přenesená",J88,0)</f>
        <v>0</v>
      </c>
      <c r="BI88" s="151">
        <f aca="true" t="shared" si="8" ref="BI88:BI109">IF(N88="nulová",J88,0)</f>
        <v>0</v>
      </c>
      <c r="BJ88" s="18" t="s">
        <v>15</v>
      </c>
      <c r="BK88" s="151">
        <f aca="true" t="shared" si="9" ref="BK88:BK109">ROUND(I88*H88,2)</f>
        <v>0</v>
      </c>
      <c r="BL88" s="18" t="s">
        <v>226</v>
      </c>
      <c r="BM88" s="150" t="s">
        <v>1446</v>
      </c>
    </row>
    <row r="89" spans="1:65" s="2" customFormat="1" ht="21.75" customHeight="1">
      <c r="A89" s="33"/>
      <c r="B89" s="138"/>
      <c r="C89" s="139" t="s">
        <v>149</v>
      </c>
      <c r="D89" s="139" t="s">
        <v>137</v>
      </c>
      <c r="E89" s="140" t="s">
        <v>1447</v>
      </c>
      <c r="F89" s="141" t="s">
        <v>1448</v>
      </c>
      <c r="G89" s="142" t="s">
        <v>239</v>
      </c>
      <c r="H89" s="143">
        <v>800</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226</v>
      </c>
      <c r="AT89" s="150" t="s">
        <v>137</v>
      </c>
      <c r="AU89" s="150" t="s">
        <v>79</v>
      </c>
      <c r="AY89" s="18" t="s">
        <v>135</v>
      </c>
      <c r="BE89" s="151">
        <f t="shared" si="4"/>
        <v>0</v>
      </c>
      <c r="BF89" s="151">
        <f t="shared" si="5"/>
        <v>0</v>
      </c>
      <c r="BG89" s="151">
        <f t="shared" si="6"/>
        <v>0</v>
      </c>
      <c r="BH89" s="151">
        <f t="shared" si="7"/>
        <v>0</v>
      </c>
      <c r="BI89" s="151">
        <f t="shared" si="8"/>
        <v>0</v>
      </c>
      <c r="BJ89" s="18" t="s">
        <v>15</v>
      </c>
      <c r="BK89" s="151">
        <f t="shared" si="9"/>
        <v>0</v>
      </c>
      <c r="BL89" s="18" t="s">
        <v>226</v>
      </c>
      <c r="BM89" s="150" t="s">
        <v>1449</v>
      </c>
    </row>
    <row r="90" spans="1:65" s="2" customFormat="1" ht="16.5" customHeight="1">
      <c r="A90" s="33"/>
      <c r="B90" s="138"/>
      <c r="C90" s="139" t="s">
        <v>82</v>
      </c>
      <c r="D90" s="139" t="s">
        <v>137</v>
      </c>
      <c r="E90" s="140" t="s">
        <v>1450</v>
      </c>
      <c r="F90" s="141" t="s">
        <v>1451</v>
      </c>
      <c r="G90" s="142" t="s">
        <v>1452</v>
      </c>
      <c r="H90" s="143">
        <v>26</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226</v>
      </c>
      <c r="AT90" s="150" t="s">
        <v>137</v>
      </c>
      <c r="AU90" s="150" t="s">
        <v>79</v>
      </c>
      <c r="AY90" s="18" t="s">
        <v>135</v>
      </c>
      <c r="BE90" s="151">
        <f t="shared" si="4"/>
        <v>0</v>
      </c>
      <c r="BF90" s="151">
        <f t="shared" si="5"/>
        <v>0</v>
      </c>
      <c r="BG90" s="151">
        <f t="shared" si="6"/>
        <v>0</v>
      </c>
      <c r="BH90" s="151">
        <f t="shared" si="7"/>
        <v>0</v>
      </c>
      <c r="BI90" s="151">
        <f t="shared" si="8"/>
        <v>0</v>
      </c>
      <c r="BJ90" s="18" t="s">
        <v>15</v>
      </c>
      <c r="BK90" s="151">
        <f t="shared" si="9"/>
        <v>0</v>
      </c>
      <c r="BL90" s="18" t="s">
        <v>226</v>
      </c>
      <c r="BM90" s="150" t="s">
        <v>1453</v>
      </c>
    </row>
    <row r="91" spans="1:65" s="2" customFormat="1" ht="24.2" customHeight="1">
      <c r="A91" s="33"/>
      <c r="B91" s="138"/>
      <c r="C91" s="139" t="s">
        <v>159</v>
      </c>
      <c r="D91" s="139" t="s">
        <v>137</v>
      </c>
      <c r="E91" s="140" t="s">
        <v>1454</v>
      </c>
      <c r="F91" s="141" t="s">
        <v>1455</v>
      </c>
      <c r="G91" s="142" t="s">
        <v>1452</v>
      </c>
      <c r="H91" s="143">
        <v>710</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226</v>
      </c>
      <c r="AT91" s="150" t="s">
        <v>137</v>
      </c>
      <c r="AU91" s="150" t="s">
        <v>79</v>
      </c>
      <c r="AY91" s="18" t="s">
        <v>135</v>
      </c>
      <c r="BE91" s="151">
        <f t="shared" si="4"/>
        <v>0</v>
      </c>
      <c r="BF91" s="151">
        <f t="shared" si="5"/>
        <v>0</v>
      </c>
      <c r="BG91" s="151">
        <f t="shared" si="6"/>
        <v>0</v>
      </c>
      <c r="BH91" s="151">
        <f t="shared" si="7"/>
        <v>0</v>
      </c>
      <c r="BI91" s="151">
        <f t="shared" si="8"/>
        <v>0</v>
      </c>
      <c r="BJ91" s="18" t="s">
        <v>15</v>
      </c>
      <c r="BK91" s="151">
        <f t="shared" si="9"/>
        <v>0</v>
      </c>
      <c r="BL91" s="18" t="s">
        <v>226</v>
      </c>
      <c r="BM91" s="150" t="s">
        <v>1456</v>
      </c>
    </row>
    <row r="92" spans="1:65" s="2" customFormat="1" ht="24.2" customHeight="1">
      <c r="A92" s="33"/>
      <c r="B92" s="138"/>
      <c r="C92" s="139" t="s">
        <v>166</v>
      </c>
      <c r="D92" s="139" t="s">
        <v>137</v>
      </c>
      <c r="E92" s="140" t="s">
        <v>1457</v>
      </c>
      <c r="F92" s="141" t="s">
        <v>1458</v>
      </c>
      <c r="G92" s="142" t="s">
        <v>1452</v>
      </c>
      <c r="H92" s="143">
        <v>36</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226</v>
      </c>
      <c r="AT92" s="150" t="s">
        <v>137</v>
      </c>
      <c r="AU92" s="150" t="s">
        <v>79</v>
      </c>
      <c r="AY92" s="18" t="s">
        <v>135</v>
      </c>
      <c r="BE92" s="151">
        <f t="shared" si="4"/>
        <v>0</v>
      </c>
      <c r="BF92" s="151">
        <f t="shared" si="5"/>
        <v>0</v>
      </c>
      <c r="BG92" s="151">
        <f t="shared" si="6"/>
        <v>0</v>
      </c>
      <c r="BH92" s="151">
        <f t="shared" si="7"/>
        <v>0</v>
      </c>
      <c r="BI92" s="151">
        <f t="shared" si="8"/>
        <v>0</v>
      </c>
      <c r="BJ92" s="18" t="s">
        <v>15</v>
      </c>
      <c r="BK92" s="151">
        <f t="shared" si="9"/>
        <v>0</v>
      </c>
      <c r="BL92" s="18" t="s">
        <v>226</v>
      </c>
      <c r="BM92" s="150" t="s">
        <v>1459</v>
      </c>
    </row>
    <row r="93" spans="1:65" s="2" customFormat="1" ht="21.75" customHeight="1">
      <c r="A93" s="33"/>
      <c r="B93" s="138"/>
      <c r="C93" s="139" t="s">
        <v>171</v>
      </c>
      <c r="D93" s="139" t="s">
        <v>137</v>
      </c>
      <c r="E93" s="140" t="s">
        <v>1460</v>
      </c>
      <c r="F93" s="141" t="s">
        <v>1461</v>
      </c>
      <c r="G93" s="142" t="s">
        <v>1452</v>
      </c>
      <c r="H93" s="143">
        <v>36</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226</v>
      </c>
      <c r="AT93" s="150" t="s">
        <v>137</v>
      </c>
      <c r="AU93" s="150" t="s">
        <v>79</v>
      </c>
      <c r="AY93" s="18" t="s">
        <v>135</v>
      </c>
      <c r="BE93" s="151">
        <f t="shared" si="4"/>
        <v>0</v>
      </c>
      <c r="BF93" s="151">
        <f t="shared" si="5"/>
        <v>0</v>
      </c>
      <c r="BG93" s="151">
        <f t="shared" si="6"/>
        <v>0</v>
      </c>
      <c r="BH93" s="151">
        <f t="shared" si="7"/>
        <v>0</v>
      </c>
      <c r="BI93" s="151">
        <f t="shared" si="8"/>
        <v>0</v>
      </c>
      <c r="BJ93" s="18" t="s">
        <v>15</v>
      </c>
      <c r="BK93" s="151">
        <f t="shared" si="9"/>
        <v>0</v>
      </c>
      <c r="BL93" s="18" t="s">
        <v>226</v>
      </c>
      <c r="BM93" s="150" t="s">
        <v>1462</v>
      </c>
    </row>
    <row r="94" spans="1:65" s="2" customFormat="1" ht="16.5" customHeight="1">
      <c r="A94" s="33"/>
      <c r="B94" s="138"/>
      <c r="C94" s="139" t="s">
        <v>178</v>
      </c>
      <c r="D94" s="139" t="s">
        <v>137</v>
      </c>
      <c r="E94" s="140" t="s">
        <v>1463</v>
      </c>
      <c r="F94" s="141" t="s">
        <v>1464</v>
      </c>
      <c r="G94" s="142" t="s">
        <v>1452</v>
      </c>
      <c r="H94" s="143">
        <v>200</v>
      </c>
      <c r="I94" s="144"/>
      <c r="J94" s="145">
        <f t="shared" si="0"/>
        <v>0</v>
      </c>
      <c r="K94" s="141" t="s">
        <v>3</v>
      </c>
      <c r="L94" s="34"/>
      <c r="M94" s="146" t="s">
        <v>3</v>
      </c>
      <c r="N94" s="147" t="s">
        <v>42</v>
      </c>
      <c r="O94" s="54"/>
      <c r="P94" s="148">
        <f t="shared" si="1"/>
        <v>0</v>
      </c>
      <c r="Q94" s="148">
        <v>0</v>
      </c>
      <c r="R94" s="148">
        <f t="shared" si="2"/>
        <v>0</v>
      </c>
      <c r="S94" s="148">
        <v>0</v>
      </c>
      <c r="T94" s="149">
        <f t="shared" si="3"/>
        <v>0</v>
      </c>
      <c r="U94" s="33"/>
      <c r="V94" s="33"/>
      <c r="W94" s="33"/>
      <c r="X94" s="33"/>
      <c r="Y94" s="33"/>
      <c r="Z94" s="33"/>
      <c r="AA94" s="33"/>
      <c r="AB94" s="33"/>
      <c r="AC94" s="33"/>
      <c r="AD94" s="33"/>
      <c r="AE94" s="33"/>
      <c r="AR94" s="150" t="s">
        <v>226</v>
      </c>
      <c r="AT94" s="150" t="s">
        <v>137</v>
      </c>
      <c r="AU94" s="150" t="s">
        <v>79</v>
      </c>
      <c r="AY94" s="18" t="s">
        <v>135</v>
      </c>
      <c r="BE94" s="151">
        <f t="shared" si="4"/>
        <v>0</v>
      </c>
      <c r="BF94" s="151">
        <f t="shared" si="5"/>
        <v>0</v>
      </c>
      <c r="BG94" s="151">
        <f t="shared" si="6"/>
        <v>0</v>
      </c>
      <c r="BH94" s="151">
        <f t="shared" si="7"/>
        <v>0</v>
      </c>
      <c r="BI94" s="151">
        <f t="shared" si="8"/>
        <v>0</v>
      </c>
      <c r="BJ94" s="18" t="s">
        <v>15</v>
      </c>
      <c r="BK94" s="151">
        <f t="shared" si="9"/>
        <v>0</v>
      </c>
      <c r="BL94" s="18" t="s">
        <v>226</v>
      </c>
      <c r="BM94" s="150" t="s">
        <v>1465</v>
      </c>
    </row>
    <row r="95" spans="1:65" s="2" customFormat="1" ht="16.5" customHeight="1">
      <c r="A95" s="33"/>
      <c r="B95" s="138"/>
      <c r="C95" s="139" t="s">
        <v>183</v>
      </c>
      <c r="D95" s="139" t="s">
        <v>137</v>
      </c>
      <c r="E95" s="140" t="s">
        <v>1466</v>
      </c>
      <c r="F95" s="141" t="s">
        <v>1467</v>
      </c>
      <c r="G95" s="142" t="s">
        <v>1452</v>
      </c>
      <c r="H95" s="143">
        <v>100</v>
      </c>
      <c r="I95" s="144"/>
      <c r="J95" s="145">
        <f t="shared" si="0"/>
        <v>0</v>
      </c>
      <c r="K95" s="141" t="s">
        <v>3</v>
      </c>
      <c r="L95" s="34"/>
      <c r="M95" s="146" t="s">
        <v>3</v>
      </c>
      <c r="N95" s="147" t="s">
        <v>42</v>
      </c>
      <c r="O95" s="54"/>
      <c r="P95" s="148">
        <f t="shared" si="1"/>
        <v>0</v>
      </c>
      <c r="Q95" s="148">
        <v>0</v>
      </c>
      <c r="R95" s="148">
        <f t="shared" si="2"/>
        <v>0</v>
      </c>
      <c r="S95" s="148">
        <v>0</v>
      </c>
      <c r="T95" s="149">
        <f t="shared" si="3"/>
        <v>0</v>
      </c>
      <c r="U95" s="33"/>
      <c r="V95" s="33"/>
      <c r="W95" s="33"/>
      <c r="X95" s="33"/>
      <c r="Y95" s="33"/>
      <c r="Z95" s="33"/>
      <c r="AA95" s="33"/>
      <c r="AB95" s="33"/>
      <c r="AC95" s="33"/>
      <c r="AD95" s="33"/>
      <c r="AE95" s="33"/>
      <c r="AR95" s="150" t="s">
        <v>226</v>
      </c>
      <c r="AT95" s="150" t="s">
        <v>137</v>
      </c>
      <c r="AU95" s="150" t="s">
        <v>79</v>
      </c>
      <c r="AY95" s="18" t="s">
        <v>135</v>
      </c>
      <c r="BE95" s="151">
        <f t="shared" si="4"/>
        <v>0</v>
      </c>
      <c r="BF95" s="151">
        <f t="shared" si="5"/>
        <v>0</v>
      </c>
      <c r="BG95" s="151">
        <f t="shared" si="6"/>
        <v>0</v>
      </c>
      <c r="BH95" s="151">
        <f t="shared" si="7"/>
        <v>0</v>
      </c>
      <c r="BI95" s="151">
        <f t="shared" si="8"/>
        <v>0</v>
      </c>
      <c r="BJ95" s="18" t="s">
        <v>15</v>
      </c>
      <c r="BK95" s="151">
        <f t="shared" si="9"/>
        <v>0</v>
      </c>
      <c r="BL95" s="18" t="s">
        <v>226</v>
      </c>
      <c r="BM95" s="150" t="s">
        <v>1468</v>
      </c>
    </row>
    <row r="96" spans="1:65" s="2" customFormat="1" ht="16.5" customHeight="1">
      <c r="A96" s="33"/>
      <c r="B96" s="138"/>
      <c r="C96" s="139" t="s">
        <v>189</v>
      </c>
      <c r="D96" s="139" t="s">
        <v>137</v>
      </c>
      <c r="E96" s="140" t="s">
        <v>1469</v>
      </c>
      <c r="F96" s="141" t="s">
        <v>1470</v>
      </c>
      <c r="G96" s="142" t="s">
        <v>1452</v>
      </c>
      <c r="H96" s="143">
        <v>40</v>
      </c>
      <c r="I96" s="144"/>
      <c r="J96" s="145">
        <f t="shared" si="0"/>
        <v>0</v>
      </c>
      <c r="K96" s="141" t="s">
        <v>3</v>
      </c>
      <c r="L96" s="34"/>
      <c r="M96" s="146" t="s">
        <v>3</v>
      </c>
      <c r="N96" s="147" t="s">
        <v>42</v>
      </c>
      <c r="O96" s="54"/>
      <c r="P96" s="148">
        <f t="shared" si="1"/>
        <v>0</v>
      </c>
      <c r="Q96" s="148">
        <v>0</v>
      </c>
      <c r="R96" s="148">
        <f t="shared" si="2"/>
        <v>0</v>
      </c>
      <c r="S96" s="148">
        <v>0</v>
      </c>
      <c r="T96" s="149">
        <f t="shared" si="3"/>
        <v>0</v>
      </c>
      <c r="U96" s="33"/>
      <c r="V96" s="33"/>
      <c r="W96" s="33"/>
      <c r="X96" s="33"/>
      <c r="Y96" s="33"/>
      <c r="Z96" s="33"/>
      <c r="AA96" s="33"/>
      <c r="AB96" s="33"/>
      <c r="AC96" s="33"/>
      <c r="AD96" s="33"/>
      <c r="AE96" s="33"/>
      <c r="AR96" s="150" t="s">
        <v>226</v>
      </c>
      <c r="AT96" s="150" t="s">
        <v>137</v>
      </c>
      <c r="AU96" s="150" t="s">
        <v>79</v>
      </c>
      <c r="AY96" s="18" t="s">
        <v>135</v>
      </c>
      <c r="BE96" s="151">
        <f t="shared" si="4"/>
        <v>0</v>
      </c>
      <c r="BF96" s="151">
        <f t="shared" si="5"/>
        <v>0</v>
      </c>
      <c r="BG96" s="151">
        <f t="shared" si="6"/>
        <v>0</v>
      </c>
      <c r="BH96" s="151">
        <f t="shared" si="7"/>
        <v>0</v>
      </c>
      <c r="BI96" s="151">
        <f t="shared" si="8"/>
        <v>0</v>
      </c>
      <c r="BJ96" s="18" t="s">
        <v>15</v>
      </c>
      <c r="BK96" s="151">
        <f t="shared" si="9"/>
        <v>0</v>
      </c>
      <c r="BL96" s="18" t="s">
        <v>226</v>
      </c>
      <c r="BM96" s="150" t="s">
        <v>1471</v>
      </c>
    </row>
    <row r="97" spans="1:65" s="2" customFormat="1" ht="16.5" customHeight="1">
      <c r="A97" s="33"/>
      <c r="B97" s="138"/>
      <c r="C97" s="139" t="s">
        <v>194</v>
      </c>
      <c r="D97" s="139" t="s">
        <v>137</v>
      </c>
      <c r="E97" s="140" t="s">
        <v>1472</v>
      </c>
      <c r="F97" s="141" t="s">
        <v>1473</v>
      </c>
      <c r="G97" s="142" t="s">
        <v>1452</v>
      </c>
      <c r="H97" s="143">
        <v>28</v>
      </c>
      <c r="I97" s="144"/>
      <c r="J97" s="145">
        <f t="shared" si="0"/>
        <v>0</v>
      </c>
      <c r="K97" s="141" t="s">
        <v>3</v>
      </c>
      <c r="L97" s="34"/>
      <c r="M97" s="146" t="s">
        <v>3</v>
      </c>
      <c r="N97" s="147" t="s">
        <v>42</v>
      </c>
      <c r="O97" s="54"/>
      <c r="P97" s="148">
        <f t="shared" si="1"/>
        <v>0</v>
      </c>
      <c r="Q97" s="148">
        <v>0</v>
      </c>
      <c r="R97" s="148">
        <f t="shared" si="2"/>
        <v>0</v>
      </c>
      <c r="S97" s="148">
        <v>0</v>
      </c>
      <c r="T97" s="149">
        <f t="shared" si="3"/>
        <v>0</v>
      </c>
      <c r="U97" s="33"/>
      <c r="V97" s="33"/>
      <c r="W97" s="33"/>
      <c r="X97" s="33"/>
      <c r="Y97" s="33"/>
      <c r="Z97" s="33"/>
      <c r="AA97" s="33"/>
      <c r="AB97" s="33"/>
      <c r="AC97" s="33"/>
      <c r="AD97" s="33"/>
      <c r="AE97" s="33"/>
      <c r="AR97" s="150" t="s">
        <v>226</v>
      </c>
      <c r="AT97" s="150" t="s">
        <v>137</v>
      </c>
      <c r="AU97" s="150" t="s">
        <v>79</v>
      </c>
      <c r="AY97" s="18" t="s">
        <v>135</v>
      </c>
      <c r="BE97" s="151">
        <f t="shared" si="4"/>
        <v>0</v>
      </c>
      <c r="BF97" s="151">
        <f t="shared" si="5"/>
        <v>0</v>
      </c>
      <c r="BG97" s="151">
        <f t="shared" si="6"/>
        <v>0</v>
      </c>
      <c r="BH97" s="151">
        <f t="shared" si="7"/>
        <v>0</v>
      </c>
      <c r="BI97" s="151">
        <f t="shared" si="8"/>
        <v>0</v>
      </c>
      <c r="BJ97" s="18" t="s">
        <v>15</v>
      </c>
      <c r="BK97" s="151">
        <f t="shared" si="9"/>
        <v>0</v>
      </c>
      <c r="BL97" s="18" t="s">
        <v>226</v>
      </c>
      <c r="BM97" s="150" t="s">
        <v>1474</v>
      </c>
    </row>
    <row r="98" spans="1:65" s="2" customFormat="1" ht="16.5" customHeight="1">
      <c r="A98" s="33"/>
      <c r="B98" s="138"/>
      <c r="C98" s="139" t="s">
        <v>200</v>
      </c>
      <c r="D98" s="139" t="s">
        <v>137</v>
      </c>
      <c r="E98" s="140" t="s">
        <v>1475</v>
      </c>
      <c r="F98" s="141" t="s">
        <v>1476</v>
      </c>
      <c r="G98" s="142" t="s">
        <v>1452</v>
      </c>
      <c r="H98" s="143">
        <v>5</v>
      </c>
      <c r="I98" s="144"/>
      <c r="J98" s="145">
        <f t="shared" si="0"/>
        <v>0</v>
      </c>
      <c r="K98" s="141" t="s">
        <v>3</v>
      </c>
      <c r="L98" s="34"/>
      <c r="M98" s="146" t="s">
        <v>3</v>
      </c>
      <c r="N98" s="147" t="s">
        <v>42</v>
      </c>
      <c r="O98" s="54"/>
      <c r="P98" s="148">
        <f t="shared" si="1"/>
        <v>0</v>
      </c>
      <c r="Q98" s="148">
        <v>0</v>
      </c>
      <c r="R98" s="148">
        <f t="shared" si="2"/>
        <v>0</v>
      </c>
      <c r="S98" s="148">
        <v>0</v>
      </c>
      <c r="T98" s="149">
        <f t="shared" si="3"/>
        <v>0</v>
      </c>
      <c r="U98" s="33"/>
      <c r="V98" s="33"/>
      <c r="W98" s="33"/>
      <c r="X98" s="33"/>
      <c r="Y98" s="33"/>
      <c r="Z98" s="33"/>
      <c r="AA98" s="33"/>
      <c r="AB98" s="33"/>
      <c r="AC98" s="33"/>
      <c r="AD98" s="33"/>
      <c r="AE98" s="33"/>
      <c r="AR98" s="150" t="s">
        <v>226</v>
      </c>
      <c r="AT98" s="150" t="s">
        <v>137</v>
      </c>
      <c r="AU98" s="150" t="s">
        <v>79</v>
      </c>
      <c r="AY98" s="18" t="s">
        <v>135</v>
      </c>
      <c r="BE98" s="151">
        <f t="shared" si="4"/>
        <v>0</v>
      </c>
      <c r="BF98" s="151">
        <f t="shared" si="5"/>
        <v>0</v>
      </c>
      <c r="BG98" s="151">
        <f t="shared" si="6"/>
        <v>0</v>
      </c>
      <c r="BH98" s="151">
        <f t="shared" si="7"/>
        <v>0</v>
      </c>
      <c r="BI98" s="151">
        <f t="shared" si="8"/>
        <v>0</v>
      </c>
      <c r="BJ98" s="18" t="s">
        <v>15</v>
      </c>
      <c r="BK98" s="151">
        <f t="shared" si="9"/>
        <v>0</v>
      </c>
      <c r="BL98" s="18" t="s">
        <v>226</v>
      </c>
      <c r="BM98" s="150" t="s">
        <v>1477</v>
      </c>
    </row>
    <row r="99" spans="1:65" s="2" customFormat="1" ht="16.5" customHeight="1">
      <c r="A99" s="33"/>
      <c r="B99" s="138"/>
      <c r="C99" s="139" t="s">
        <v>205</v>
      </c>
      <c r="D99" s="139" t="s">
        <v>137</v>
      </c>
      <c r="E99" s="140" t="s">
        <v>1478</v>
      </c>
      <c r="F99" s="141" t="s">
        <v>1479</v>
      </c>
      <c r="G99" s="142" t="s">
        <v>1452</v>
      </c>
      <c r="H99" s="143">
        <v>26</v>
      </c>
      <c r="I99" s="144"/>
      <c r="J99" s="145">
        <f t="shared" si="0"/>
        <v>0</v>
      </c>
      <c r="K99" s="141" t="s">
        <v>3</v>
      </c>
      <c r="L99" s="34"/>
      <c r="M99" s="146" t="s">
        <v>3</v>
      </c>
      <c r="N99" s="147" t="s">
        <v>42</v>
      </c>
      <c r="O99" s="54"/>
      <c r="P99" s="148">
        <f t="shared" si="1"/>
        <v>0</v>
      </c>
      <c r="Q99" s="148">
        <v>0</v>
      </c>
      <c r="R99" s="148">
        <f t="shared" si="2"/>
        <v>0</v>
      </c>
      <c r="S99" s="148">
        <v>0</v>
      </c>
      <c r="T99" s="149">
        <f t="shared" si="3"/>
        <v>0</v>
      </c>
      <c r="U99" s="33"/>
      <c r="V99" s="33"/>
      <c r="W99" s="33"/>
      <c r="X99" s="33"/>
      <c r="Y99" s="33"/>
      <c r="Z99" s="33"/>
      <c r="AA99" s="33"/>
      <c r="AB99" s="33"/>
      <c r="AC99" s="33"/>
      <c r="AD99" s="33"/>
      <c r="AE99" s="33"/>
      <c r="AR99" s="150" t="s">
        <v>226</v>
      </c>
      <c r="AT99" s="150" t="s">
        <v>137</v>
      </c>
      <c r="AU99" s="150" t="s">
        <v>79</v>
      </c>
      <c r="AY99" s="18" t="s">
        <v>135</v>
      </c>
      <c r="BE99" s="151">
        <f t="shared" si="4"/>
        <v>0</v>
      </c>
      <c r="BF99" s="151">
        <f t="shared" si="5"/>
        <v>0</v>
      </c>
      <c r="BG99" s="151">
        <f t="shared" si="6"/>
        <v>0</v>
      </c>
      <c r="BH99" s="151">
        <f t="shared" si="7"/>
        <v>0</v>
      </c>
      <c r="BI99" s="151">
        <f t="shared" si="8"/>
        <v>0</v>
      </c>
      <c r="BJ99" s="18" t="s">
        <v>15</v>
      </c>
      <c r="BK99" s="151">
        <f t="shared" si="9"/>
        <v>0</v>
      </c>
      <c r="BL99" s="18" t="s">
        <v>226</v>
      </c>
      <c r="BM99" s="150" t="s">
        <v>1480</v>
      </c>
    </row>
    <row r="100" spans="1:65" s="2" customFormat="1" ht="16.5" customHeight="1">
      <c r="A100" s="33"/>
      <c r="B100" s="138"/>
      <c r="C100" s="139" t="s">
        <v>216</v>
      </c>
      <c r="D100" s="139" t="s">
        <v>137</v>
      </c>
      <c r="E100" s="140" t="s">
        <v>1481</v>
      </c>
      <c r="F100" s="141" t="s">
        <v>1482</v>
      </c>
      <c r="G100" s="142" t="s">
        <v>1452</v>
      </c>
      <c r="H100" s="143">
        <v>8</v>
      </c>
      <c r="I100" s="144"/>
      <c r="J100" s="145">
        <f t="shared" si="0"/>
        <v>0</v>
      </c>
      <c r="K100" s="141" t="s">
        <v>3</v>
      </c>
      <c r="L100" s="34"/>
      <c r="M100" s="146" t="s">
        <v>3</v>
      </c>
      <c r="N100" s="147" t="s">
        <v>42</v>
      </c>
      <c r="O100" s="54"/>
      <c r="P100" s="148">
        <f t="shared" si="1"/>
        <v>0</v>
      </c>
      <c r="Q100" s="148">
        <v>0</v>
      </c>
      <c r="R100" s="148">
        <f t="shared" si="2"/>
        <v>0</v>
      </c>
      <c r="S100" s="148">
        <v>0</v>
      </c>
      <c r="T100" s="149">
        <f t="shared" si="3"/>
        <v>0</v>
      </c>
      <c r="U100" s="33"/>
      <c r="V100" s="33"/>
      <c r="W100" s="33"/>
      <c r="X100" s="33"/>
      <c r="Y100" s="33"/>
      <c r="Z100" s="33"/>
      <c r="AA100" s="33"/>
      <c r="AB100" s="33"/>
      <c r="AC100" s="33"/>
      <c r="AD100" s="33"/>
      <c r="AE100" s="33"/>
      <c r="AR100" s="150" t="s">
        <v>226</v>
      </c>
      <c r="AT100" s="150" t="s">
        <v>137</v>
      </c>
      <c r="AU100" s="150" t="s">
        <v>79</v>
      </c>
      <c r="AY100" s="18" t="s">
        <v>135</v>
      </c>
      <c r="BE100" s="151">
        <f t="shared" si="4"/>
        <v>0</v>
      </c>
      <c r="BF100" s="151">
        <f t="shared" si="5"/>
        <v>0</v>
      </c>
      <c r="BG100" s="151">
        <f t="shared" si="6"/>
        <v>0</v>
      </c>
      <c r="BH100" s="151">
        <f t="shared" si="7"/>
        <v>0</v>
      </c>
      <c r="BI100" s="151">
        <f t="shared" si="8"/>
        <v>0</v>
      </c>
      <c r="BJ100" s="18" t="s">
        <v>15</v>
      </c>
      <c r="BK100" s="151">
        <f t="shared" si="9"/>
        <v>0</v>
      </c>
      <c r="BL100" s="18" t="s">
        <v>226</v>
      </c>
      <c r="BM100" s="150" t="s">
        <v>1483</v>
      </c>
    </row>
    <row r="101" spans="1:65" s="2" customFormat="1" ht="16.5" customHeight="1">
      <c r="A101" s="33"/>
      <c r="B101" s="138"/>
      <c r="C101" s="139" t="s">
        <v>9</v>
      </c>
      <c r="D101" s="139" t="s">
        <v>137</v>
      </c>
      <c r="E101" s="140" t="s">
        <v>1484</v>
      </c>
      <c r="F101" s="141" t="s">
        <v>1485</v>
      </c>
      <c r="G101" s="142" t="s">
        <v>1452</v>
      </c>
      <c r="H101" s="143">
        <v>4</v>
      </c>
      <c r="I101" s="144"/>
      <c r="J101" s="145">
        <f t="shared" si="0"/>
        <v>0</v>
      </c>
      <c r="K101" s="141" t="s">
        <v>3</v>
      </c>
      <c r="L101" s="34"/>
      <c r="M101" s="146" t="s">
        <v>3</v>
      </c>
      <c r="N101" s="147" t="s">
        <v>42</v>
      </c>
      <c r="O101" s="54"/>
      <c r="P101" s="148">
        <f t="shared" si="1"/>
        <v>0</v>
      </c>
      <c r="Q101" s="148">
        <v>0</v>
      </c>
      <c r="R101" s="148">
        <f t="shared" si="2"/>
        <v>0</v>
      </c>
      <c r="S101" s="148">
        <v>0</v>
      </c>
      <c r="T101" s="149">
        <f t="shared" si="3"/>
        <v>0</v>
      </c>
      <c r="U101" s="33"/>
      <c r="V101" s="33"/>
      <c r="W101" s="33"/>
      <c r="X101" s="33"/>
      <c r="Y101" s="33"/>
      <c r="Z101" s="33"/>
      <c r="AA101" s="33"/>
      <c r="AB101" s="33"/>
      <c r="AC101" s="33"/>
      <c r="AD101" s="33"/>
      <c r="AE101" s="33"/>
      <c r="AR101" s="150" t="s">
        <v>226</v>
      </c>
      <c r="AT101" s="150" t="s">
        <v>137</v>
      </c>
      <c r="AU101" s="150" t="s">
        <v>79</v>
      </c>
      <c r="AY101" s="18" t="s">
        <v>135</v>
      </c>
      <c r="BE101" s="151">
        <f t="shared" si="4"/>
        <v>0</v>
      </c>
      <c r="BF101" s="151">
        <f t="shared" si="5"/>
        <v>0</v>
      </c>
      <c r="BG101" s="151">
        <f t="shared" si="6"/>
        <v>0</v>
      </c>
      <c r="BH101" s="151">
        <f t="shared" si="7"/>
        <v>0</v>
      </c>
      <c r="BI101" s="151">
        <f t="shared" si="8"/>
        <v>0</v>
      </c>
      <c r="BJ101" s="18" t="s">
        <v>15</v>
      </c>
      <c r="BK101" s="151">
        <f t="shared" si="9"/>
        <v>0</v>
      </c>
      <c r="BL101" s="18" t="s">
        <v>226</v>
      </c>
      <c r="BM101" s="150" t="s">
        <v>1486</v>
      </c>
    </row>
    <row r="102" spans="1:65" s="2" customFormat="1" ht="16.5" customHeight="1">
      <c r="A102" s="33"/>
      <c r="B102" s="138"/>
      <c r="C102" s="139" t="s">
        <v>226</v>
      </c>
      <c r="D102" s="139" t="s">
        <v>137</v>
      </c>
      <c r="E102" s="140" t="s">
        <v>1487</v>
      </c>
      <c r="F102" s="141" t="s">
        <v>1488</v>
      </c>
      <c r="G102" s="142" t="s">
        <v>1452</v>
      </c>
      <c r="H102" s="143">
        <v>16</v>
      </c>
      <c r="I102" s="144"/>
      <c r="J102" s="145">
        <f t="shared" si="0"/>
        <v>0</v>
      </c>
      <c r="K102" s="141" t="s">
        <v>3</v>
      </c>
      <c r="L102" s="34"/>
      <c r="M102" s="146" t="s">
        <v>3</v>
      </c>
      <c r="N102" s="147" t="s">
        <v>42</v>
      </c>
      <c r="O102" s="54"/>
      <c r="P102" s="148">
        <f t="shared" si="1"/>
        <v>0</v>
      </c>
      <c r="Q102" s="148">
        <v>0</v>
      </c>
      <c r="R102" s="148">
        <f t="shared" si="2"/>
        <v>0</v>
      </c>
      <c r="S102" s="148">
        <v>0</v>
      </c>
      <c r="T102" s="149">
        <f t="shared" si="3"/>
        <v>0</v>
      </c>
      <c r="U102" s="33"/>
      <c r="V102" s="33"/>
      <c r="W102" s="33"/>
      <c r="X102" s="33"/>
      <c r="Y102" s="33"/>
      <c r="Z102" s="33"/>
      <c r="AA102" s="33"/>
      <c r="AB102" s="33"/>
      <c r="AC102" s="33"/>
      <c r="AD102" s="33"/>
      <c r="AE102" s="33"/>
      <c r="AR102" s="150" t="s">
        <v>226</v>
      </c>
      <c r="AT102" s="150" t="s">
        <v>137</v>
      </c>
      <c r="AU102" s="150" t="s">
        <v>79</v>
      </c>
      <c r="AY102" s="18" t="s">
        <v>135</v>
      </c>
      <c r="BE102" s="151">
        <f t="shared" si="4"/>
        <v>0</v>
      </c>
      <c r="BF102" s="151">
        <f t="shared" si="5"/>
        <v>0</v>
      </c>
      <c r="BG102" s="151">
        <f t="shared" si="6"/>
        <v>0</v>
      </c>
      <c r="BH102" s="151">
        <f t="shared" si="7"/>
        <v>0</v>
      </c>
      <c r="BI102" s="151">
        <f t="shared" si="8"/>
        <v>0</v>
      </c>
      <c r="BJ102" s="18" t="s">
        <v>15</v>
      </c>
      <c r="BK102" s="151">
        <f t="shared" si="9"/>
        <v>0</v>
      </c>
      <c r="BL102" s="18" t="s">
        <v>226</v>
      </c>
      <c r="BM102" s="150" t="s">
        <v>1489</v>
      </c>
    </row>
    <row r="103" spans="1:65" s="2" customFormat="1" ht="16.5" customHeight="1">
      <c r="A103" s="33"/>
      <c r="B103" s="138"/>
      <c r="C103" s="139" t="s">
        <v>231</v>
      </c>
      <c r="D103" s="139" t="s">
        <v>137</v>
      </c>
      <c r="E103" s="140" t="s">
        <v>1490</v>
      </c>
      <c r="F103" s="141" t="s">
        <v>1491</v>
      </c>
      <c r="G103" s="142" t="s">
        <v>1452</v>
      </c>
      <c r="H103" s="143">
        <v>44</v>
      </c>
      <c r="I103" s="144"/>
      <c r="J103" s="145">
        <f t="shared" si="0"/>
        <v>0</v>
      </c>
      <c r="K103" s="141" t="s">
        <v>3</v>
      </c>
      <c r="L103" s="34"/>
      <c r="M103" s="146" t="s">
        <v>3</v>
      </c>
      <c r="N103" s="147" t="s">
        <v>42</v>
      </c>
      <c r="O103" s="54"/>
      <c r="P103" s="148">
        <f t="shared" si="1"/>
        <v>0</v>
      </c>
      <c r="Q103" s="148">
        <v>0</v>
      </c>
      <c r="R103" s="148">
        <f t="shared" si="2"/>
        <v>0</v>
      </c>
      <c r="S103" s="148">
        <v>0</v>
      </c>
      <c r="T103" s="149">
        <f t="shared" si="3"/>
        <v>0</v>
      </c>
      <c r="U103" s="33"/>
      <c r="V103" s="33"/>
      <c r="W103" s="33"/>
      <c r="X103" s="33"/>
      <c r="Y103" s="33"/>
      <c r="Z103" s="33"/>
      <c r="AA103" s="33"/>
      <c r="AB103" s="33"/>
      <c r="AC103" s="33"/>
      <c r="AD103" s="33"/>
      <c r="AE103" s="33"/>
      <c r="AR103" s="150" t="s">
        <v>226</v>
      </c>
      <c r="AT103" s="150" t="s">
        <v>137</v>
      </c>
      <c r="AU103" s="150" t="s">
        <v>79</v>
      </c>
      <c r="AY103" s="18" t="s">
        <v>135</v>
      </c>
      <c r="BE103" s="151">
        <f t="shared" si="4"/>
        <v>0</v>
      </c>
      <c r="BF103" s="151">
        <f t="shared" si="5"/>
        <v>0</v>
      </c>
      <c r="BG103" s="151">
        <f t="shared" si="6"/>
        <v>0</v>
      </c>
      <c r="BH103" s="151">
        <f t="shared" si="7"/>
        <v>0</v>
      </c>
      <c r="BI103" s="151">
        <f t="shared" si="8"/>
        <v>0</v>
      </c>
      <c r="BJ103" s="18" t="s">
        <v>15</v>
      </c>
      <c r="BK103" s="151">
        <f t="shared" si="9"/>
        <v>0</v>
      </c>
      <c r="BL103" s="18" t="s">
        <v>226</v>
      </c>
      <c r="BM103" s="150" t="s">
        <v>1492</v>
      </c>
    </row>
    <row r="104" spans="1:65" s="2" customFormat="1" ht="16.5" customHeight="1">
      <c r="A104" s="33"/>
      <c r="B104" s="138"/>
      <c r="C104" s="139" t="s">
        <v>236</v>
      </c>
      <c r="D104" s="139" t="s">
        <v>137</v>
      </c>
      <c r="E104" s="140" t="s">
        <v>1493</v>
      </c>
      <c r="F104" s="141" t="s">
        <v>1494</v>
      </c>
      <c r="G104" s="142" t="s">
        <v>1452</v>
      </c>
      <c r="H104" s="143">
        <v>43</v>
      </c>
      <c r="I104" s="144"/>
      <c r="J104" s="145">
        <f t="shared" si="0"/>
        <v>0</v>
      </c>
      <c r="K104" s="141" t="s">
        <v>3</v>
      </c>
      <c r="L104" s="34"/>
      <c r="M104" s="146" t="s">
        <v>3</v>
      </c>
      <c r="N104" s="147" t="s">
        <v>42</v>
      </c>
      <c r="O104" s="54"/>
      <c r="P104" s="148">
        <f t="shared" si="1"/>
        <v>0</v>
      </c>
      <c r="Q104" s="148">
        <v>0</v>
      </c>
      <c r="R104" s="148">
        <f t="shared" si="2"/>
        <v>0</v>
      </c>
      <c r="S104" s="148">
        <v>0</v>
      </c>
      <c r="T104" s="149">
        <f t="shared" si="3"/>
        <v>0</v>
      </c>
      <c r="U104" s="33"/>
      <c r="V104" s="33"/>
      <c r="W104" s="33"/>
      <c r="X104" s="33"/>
      <c r="Y104" s="33"/>
      <c r="Z104" s="33"/>
      <c r="AA104" s="33"/>
      <c r="AB104" s="33"/>
      <c r="AC104" s="33"/>
      <c r="AD104" s="33"/>
      <c r="AE104" s="33"/>
      <c r="AR104" s="150" t="s">
        <v>226</v>
      </c>
      <c r="AT104" s="150" t="s">
        <v>137</v>
      </c>
      <c r="AU104" s="150" t="s">
        <v>79</v>
      </c>
      <c r="AY104" s="18" t="s">
        <v>135</v>
      </c>
      <c r="BE104" s="151">
        <f t="shared" si="4"/>
        <v>0</v>
      </c>
      <c r="BF104" s="151">
        <f t="shared" si="5"/>
        <v>0</v>
      </c>
      <c r="BG104" s="151">
        <f t="shared" si="6"/>
        <v>0</v>
      </c>
      <c r="BH104" s="151">
        <f t="shared" si="7"/>
        <v>0</v>
      </c>
      <c r="BI104" s="151">
        <f t="shared" si="8"/>
        <v>0</v>
      </c>
      <c r="BJ104" s="18" t="s">
        <v>15</v>
      </c>
      <c r="BK104" s="151">
        <f t="shared" si="9"/>
        <v>0</v>
      </c>
      <c r="BL104" s="18" t="s">
        <v>226</v>
      </c>
      <c r="BM104" s="150" t="s">
        <v>1495</v>
      </c>
    </row>
    <row r="105" spans="1:65" s="2" customFormat="1" ht="16.5" customHeight="1">
      <c r="A105" s="33"/>
      <c r="B105" s="138"/>
      <c r="C105" s="139" t="s">
        <v>242</v>
      </c>
      <c r="D105" s="139" t="s">
        <v>137</v>
      </c>
      <c r="E105" s="140" t="s">
        <v>1496</v>
      </c>
      <c r="F105" s="141" t="s">
        <v>1497</v>
      </c>
      <c r="G105" s="142" t="s">
        <v>1452</v>
      </c>
      <c r="H105" s="143">
        <v>26</v>
      </c>
      <c r="I105" s="144"/>
      <c r="J105" s="145">
        <f t="shared" si="0"/>
        <v>0</v>
      </c>
      <c r="K105" s="141" t="s">
        <v>3</v>
      </c>
      <c r="L105" s="34"/>
      <c r="M105" s="146" t="s">
        <v>3</v>
      </c>
      <c r="N105" s="147" t="s">
        <v>42</v>
      </c>
      <c r="O105" s="54"/>
      <c r="P105" s="148">
        <f t="shared" si="1"/>
        <v>0</v>
      </c>
      <c r="Q105" s="148">
        <v>0</v>
      </c>
      <c r="R105" s="148">
        <f t="shared" si="2"/>
        <v>0</v>
      </c>
      <c r="S105" s="148">
        <v>0</v>
      </c>
      <c r="T105" s="149">
        <f t="shared" si="3"/>
        <v>0</v>
      </c>
      <c r="U105" s="33"/>
      <c r="V105" s="33"/>
      <c r="W105" s="33"/>
      <c r="X105" s="33"/>
      <c r="Y105" s="33"/>
      <c r="Z105" s="33"/>
      <c r="AA105" s="33"/>
      <c r="AB105" s="33"/>
      <c r="AC105" s="33"/>
      <c r="AD105" s="33"/>
      <c r="AE105" s="33"/>
      <c r="AR105" s="150" t="s">
        <v>226</v>
      </c>
      <c r="AT105" s="150" t="s">
        <v>137</v>
      </c>
      <c r="AU105" s="150" t="s">
        <v>79</v>
      </c>
      <c r="AY105" s="18" t="s">
        <v>135</v>
      </c>
      <c r="BE105" s="151">
        <f t="shared" si="4"/>
        <v>0</v>
      </c>
      <c r="BF105" s="151">
        <f t="shared" si="5"/>
        <v>0</v>
      </c>
      <c r="BG105" s="151">
        <f t="shared" si="6"/>
        <v>0</v>
      </c>
      <c r="BH105" s="151">
        <f t="shared" si="7"/>
        <v>0</v>
      </c>
      <c r="BI105" s="151">
        <f t="shared" si="8"/>
        <v>0</v>
      </c>
      <c r="BJ105" s="18" t="s">
        <v>15</v>
      </c>
      <c r="BK105" s="151">
        <f t="shared" si="9"/>
        <v>0</v>
      </c>
      <c r="BL105" s="18" t="s">
        <v>226</v>
      </c>
      <c r="BM105" s="150" t="s">
        <v>1498</v>
      </c>
    </row>
    <row r="106" spans="1:65" s="2" customFormat="1" ht="16.5" customHeight="1">
      <c r="A106" s="33"/>
      <c r="B106" s="138"/>
      <c r="C106" s="139" t="s">
        <v>247</v>
      </c>
      <c r="D106" s="139" t="s">
        <v>137</v>
      </c>
      <c r="E106" s="140" t="s">
        <v>1499</v>
      </c>
      <c r="F106" s="141" t="s">
        <v>1500</v>
      </c>
      <c r="G106" s="142" t="s">
        <v>1452</v>
      </c>
      <c r="H106" s="143">
        <v>26</v>
      </c>
      <c r="I106" s="144"/>
      <c r="J106" s="145">
        <f t="shared" si="0"/>
        <v>0</v>
      </c>
      <c r="K106" s="141" t="s">
        <v>3</v>
      </c>
      <c r="L106" s="34"/>
      <c r="M106" s="146" t="s">
        <v>3</v>
      </c>
      <c r="N106" s="147" t="s">
        <v>42</v>
      </c>
      <c r="O106" s="54"/>
      <c r="P106" s="148">
        <f t="shared" si="1"/>
        <v>0</v>
      </c>
      <c r="Q106" s="148">
        <v>0</v>
      </c>
      <c r="R106" s="148">
        <f t="shared" si="2"/>
        <v>0</v>
      </c>
      <c r="S106" s="148">
        <v>0</v>
      </c>
      <c r="T106" s="149">
        <f t="shared" si="3"/>
        <v>0</v>
      </c>
      <c r="U106" s="33"/>
      <c r="V106" s="33"/>
      <c r="W106" s="33"/>
      <c r="X106" s="33"/>
      <c r="Y106" s="33"/>
      <c r="Z106" s="33"/>
      <c r="AA106" s="33"/>
      <c r="AB106" s="33"/>
      <c r="AC106" s="33"/>
      <c r="AD106" s="33"/>
      <c r="AE106" s="33"/>
      <c r="AR106" s="150" t="s">
        <v>226</v>
      </c>
      <c r="AT106" s="150" t="s">
        <v>137</v>
      </c>
      <c r="AU106" s="150" t="s">
        <v>79</v>
      </c>
      <c r="AY106" s="18" t="s">
        <v>135</v>
      </c>
      <c r="BE106" s="151">
        <f t="shared" si="4"/>
        <v>0</v>
      </c>
      <c r="BF106" s="151">
        <f t="shared" si="5"/>
        <v>0</v>
      </c>
      <c r="BG106" s="151">
        <f t="shared" si="6"/>
        <v>0</v>
      </c>
      <c r="BH106" s="151">
        <f t="shared" si="7"/>
        <v>0</v>
      </c>
      <c r="BI106" s="151">
        <f t="shared" si="8"/>
        <v>0</v>
      </c>
      <c r="BJ106" s="18" t="s">
        <v>15</v>
      </c>
      <c r="BK106" s="151">
        <f t="shared" si="9"/>
        <v>0</v>
      </c>
      <c r="BL106" s="18" t="s">
        <v>226</v>
      </c>
      <c r="BM106" s="150" t="s">
        <v>1501</v>
      </c>
    </row>
    <row r="107" spans="1:65" s="2" customFormat="1" ht="21.75" customHeight="1">
      <c r="A107" s="33"/>
      <c r="B107" s="138"/>
      <c r="C107" s="139" t="s">
        <v>8</v>
      </c>
      <c r="D107" s="139" t="s">
        <v>137</v>
      </c>
      <c r="E107" s="140" t="s">
        <v>1502</v>
      </c>
      <c r="F107" s="141" t="s">
        <v>1503</v>
      </c>
      <c r="G107" s="142" t="s">
        <v>239</v>
      </c>
      <c r="H107" s="143">
        <v>26</v>
      </c>
      <c r="I107" s="144"/>
      <c r="J107" s="145">
        <f t="shared" si="0"/>
        <v>0</v>
      </c>
      <c r="K107" s="141" t="s">
        <v>3</v>
      </c>
      <c r="L107" s="34"/>
      <c r="M107" s="146" t="s">
        <v>3</v>
      </c>
      <c r="N107" s="147" t="s">
        <v>42</v>
      </c>
      <c r="O107" s="54"/>
      <c r="P107" s="148">
        <f t="shared" si="1"/>
        <v>0</v>
      </c>
      <c r="Q107" s="148">
        <v>0</v>
      </c>
      <c r="R107" s="148">
        <f t="shared" si="2"/>
        <v>0</v>
      </c>
      <c r="S107" s="148">
        <v>0</v>
      </c>
      <c r="T107" s="149">
        <f t="shared" si="3"/>
        <v>0</v>
      </c>
      <c r="U107" s="33"/>
      <c r="V107" s="33"/>
      <c r="W107" s="33"/>
      <c r="X107" s="33"/>
      <c r="Y107" s="33"/>
      <c r="Z107" s="33"/>
      <c r="AA107" s="33"/>
      <c r="AB107" s="33"/>
      <c r="AC107" s="33"/>
      <c r="AD107" s="33"/>
      <c r="AE107" s="33"/>
      <c r="AR107" s="150" t="s">
        <v>226</v>
      </c>
      <c r="AT107" s="150" t="s">
        <v>137</v>
      </c>
      <c r="AU107" s="150" t="s">
        <v>79</v>
      </c>
      <c r="AY107" s="18" t="s">
        <v>135</v>
      </c>
      <c r="BE107" s="151">
        <f t="shared" si="4"/>
        <v>0</v>
      </c>
      <c r="BF107" s="151">
        <f t="shared" si="5"/>
        <v>0</v>
      </c>
      <c r="BG107" s="151">
        <f t="shared" si="6"/>
        <v>0</v>
      </c>
      <c r="BH107" s="151">
        <f t="shared" si="7"/>
        <v>0</v>
      </c>
      <c r="BI107" s="151">
        <f t="shared" si="8"/>
        <v>0</v>
      </c>
      <c r="BJ107" s="18" t="s">
        <v>15</v>
      </c>
      <c r="BK107" s="151">
        <f t="shared" si="9"/>
        <v>0</v>
      </c>
      <c r="BL107" s="18" t="s">
        <v>226</v>
      </c>
      <c r="BM107" s="150" t="s">
        <v>1504</v>
      </c>
    </row>
    <row r="108" spans="1:65" s="2" customFormat="1" ht="16.5" customHeight="1">
      <c r="A108" s="33"/>
      <c r="B108" s="138"/>
      <c r="C108" s="139" t="s">
        <v>258</v>
      </c>
      <c r="D108" s="139" t="s">
        <v>137</v>
      </c>
      <c r="E108" s="140" t="s">
        <v>1505</v>
      </c>
      <c r="F108" s="141" t="s">
        <v>1506</v>
      </c>
      <c r="G108" s="142" t="s">
        <v>192</v>
      </c>
      <c r="H108" s="143">
        <v>1</v>
      </c>
      <c r="I108" s="144"/>
      <c r="J108" s="145">
        <f t="shared" si="0"/>
        <v>0</v>
      </c>
      <c r="K108" s="141" t="s">
        <v>3</v>
      </c>
      <c r="L108" s="34"/>
      <c r="M108" s="146" t="s">
        <v>3</v>
      </c>
      <c r="N108" s="147" t="s">
        <v>42</v>
      </c>
      <c r="O108" s="54"/>
      <c r="P108" s="148">
        <f t="shared" si="1"/>
        <v>0</v>
      </c>
      <c r="Q108" s="148">
        <v>0</v>
      </c>
      <c r="R108" s="148">
        <f t="shared" si="2"/>
        <v>0</v>
      </c>
      <c r="S108" s="148">
        <v>0</v>
      </c>
      <c r="T108" s="149">
        <f t="shared" si="3"/>
        <v>0</v>
      </c>
      <c r="U108" s="33"/>
      <c r="V108" s="33"/>
      <c r="W108" s="33"/>
      <c r="X108" s="33"/>
      <c r="Y108" s="33"/>
      <c r="Z108" s="33"/>
      <c r="AA108" s="33"/>
      <c r="AB108" s="33"/>
      <c r="AC108" s="33"/>
      <c r="AD108" s="33"/>
      <c r="AE108" s="33"/>
      <c r="AR108" s="150" t="s">
        <v>226</v>
      </c>
      <c r="AT108" s="150" t="s">
        <v>137</v>
      </c>
      <c r="AU108" s="150" t="s">
        <v>79</v>
      </c>
      <c r="AY108" s="18" t="s">
        <v>135</v>
      </c>
      <c r="BE108" s="151">
        <f t="shared" si="4"/>
        <v>0</v>
      </c>
      <c r="BF108" s="151">
        <f t="shared" si="5"/>
        <v>0</v>
      </c>
      <c r="BG108" s="151">
        <f t="shared" si="6"/>
        <v>0</v>
      </c>
      <c r="BH108" s="151">
        <f t="shared" si="7"/>
        <v>0</v>
      </c>
      <c r="BI108" s="151">
        <f t="shared" si="8"/>
        <v>0</v>
      </c>
      <c r="BJ108" s="18" t="s">
        <v>15</v>
      </c>
      <c r="BK108" s="151">
        <f t="shared" si="9"/>
        <v>0</v>
      </c>
      <c r="BL108" s="18" t="s">
        <v>226</v>
      </c>
      <c r="BM108" s="150" t="s">
        <v>1507</v>
      </c>
    </row>
    <row r="109" spans="1:65" s="2" customFormat="1" ht="24.2" customHeight="1">
      <c r="A109" s="33"/>
      <c r="B109" s="138"/>
      <c r="C109" s="139" t="s">
        <v>263</v>
      </c>
      <c r="D109" s="139" t="s">
        <v>137</v>
      </c>
      <c r="E109" s="140" t="s">
        <v>1508</v>
      </c>
      <c r="F109" s="141" t="s">
        <v>1509</v>
      </c>
      <c r="G109" s="142" t="s">
        <v>192</v>
      </c>
      <c r="H109" s="143">
        <v>1</v>
      </c>
      <c r="I109" s="144"/>
      <c r="J109" s="145">
        <f t="shared" si="0"/>
        <v>0</v>
      </c>
      <c r="K109" s="141" t="s">
        <v>3</v>
      </c>
      <c r="L109" s="34"/>
      <c r="M109" s="146" t="s">
        <v>3</v>
      </c>
      <c r="N109" s="147" t="s">
        <v>42</v>
      </c>
      <c r="O109" s="54"/>
      <c r="P109" s="148">
        <f t="shared" si="1"/>
        <v>0</v>
      </c>
      <c r="Q109" s="148">
        <v>0</v>
      </c>
      <c r="R109" s="148">
        <f t="shared" si="2"/>
        <v>0</v>
      </c>
      <c r="S109" s="148">
        <v>0</v>
      </c>
      <c r="T109" s="149">
        <f t="shared" si="3"/>
        <v>0</v>
      </c>
      <c r="U109" s="33"/>
      <c r="V109" s="33"/>
      <c r="W109" s="33"/>
      <c r="X109" s="33"/>
      <c r="Y109" s="33"/>
      <c r="Z109" s="33"/>
      <c r="AA109" s="33"/>
      <c r="AB109" s="33"/>
      <c r="AC109" s="33"/>
      <c r="AD109" s="33"/>
      <c r="AE109" s="33"/>
      <c r="AR109" s="150" t="s">
        <v>226</v>
      </c>
      <c r="AT109" s="150" t="s">
        <v>137</v>
      </c>
      <c r="AU109" s="150" t="s">
        <v>79</v>
      </c>
      <c r="AY109" s="18" t="s">
        <v>135</v>
      </c>
      <c r="BE109" s="151">
        <f t="shared" si="4"/>
        <v>0</v>
      </c>
      <c r="BF109" s="151">
        <f t="shared" si="5"/>
        <v>0</v>
      </c>
      <c r="BG109" s="151">
        <f t="shared" si="6"/>
        <v>0</v>
      </c>
      <c r="BH109" s="151">
        <f t="shared" si="7"/>
        <v>0</v>
      </c>
      <c r="BI109" s="151">
        <f t="shared" si="8"/>
        <v>0</v>
      </c>
      <c r="BJ109" s="18" t="s">
        <v>15</v>
      </c>
      <c r="BK109" s="151">
        <f t="shared" si="9"/>
        <v>0</v>
      </c>
      <c r="BL109" s="18" t="s">
        <v>226</v>
      </c>
      <c r="BM109" s="150" t="s">
        <v>1510</v>
      </c>
    </row>
    <row r="110" spans="2:63" s="12" customFormat="1" ht="22.9" customHeight="1">
      <c r="B110" s="125"/>
      <c r="D110" s="126" t="s">
        <v>70</v>
      </c>
      <c r="E110" s="136" t="s">
        <v>1511</v>
      </c>
      <c r="F110" s="136" t="s">
        <v>1512</v>
      </c>
      <c r="I110" s="128"/>
      <c r="J110" s="137">
        <f>BK110</f>
        <v>0</v>
      </c>
      <c r="L110" s="125"/>
      <c r="M110" s="130"/>
      <c r="N110" s="131"/>
      <c r="O110" s="131"/>
      <c r="P110" s="132">
        <f>SUM(P111:P121)</f>
        <v>0</v>
      </c>
      <c r="Q110" s="131"/>
      <c r="R110" s="132">
        <f>SUM(R111:R121)</f>
        <v>0</v>
      </c>
      <c r="S110" s="131"/>
      <c r="T110" s="133">
        <f>SUM(T111:T121)</f>
        <v>0</v>
      </c>
      <c r="AR110" s="126" t="s">
        <v>79</v>
      </c>
      <c r="AT110" s="134" t="s">
        <v>70</v>
      </c>
      <c r="AU110" s="134" t="s">
        <v>15</v>
      </c>
      <c r="AY110" s="126" t="s">
        <v>135</v>
      </c>
      <c r="BK110" s="135">
        <f>SUM(BK111:BK121)</f>
        <v>0</v>
      </c>
    </row>
    <row r="111" spans="1:65" s="2" customFormat="1" ht="16.5" customHeight="1">
      <c r="A111" s="33"/>
      <c r="B111" s="138"/>
      <c r="C111" s="139" t="s">
        <v>268</v>
      </c>
      <c r="D111" s="139" t="s">
        <v>137</v>
      </c>
      <c r="E111" s="140" t="s">
        <v>1513</v>
      </c>
      <c r="F111" s="141" t="s">
        <v>1514</v>
      </c>
      <c r="G111" s="142" t="s">
        <v>239</v>
      </c>
      <c r="H111" s="143">
        <v>52</v>
      </c>
      <c r="I111" s="144"/>
      <c r="J111" s="145">
        <f aca="true" t="shared" si="10" ref="J111:J121">ROUND(I111*H111,2)</f>
        <v>0</v>
      </c>
      <c r="K111" s="141" t="s">
        <v>3</v>
      </c>
      <c r="L111" s="34"/>
      <c r="M111" s="146" t="s">
        <v>3</v>
      </c>
      <c r="N111" s="147" t="s">
        <v>42</v>
      </c>
      <c r="O111" s="54"/>
      <c r="P111" s="148">
        <f aca="true" t="shared" si="11" ref="P111:P121">O111*H111</f>
        <v>0</v>
      </c>
      <c r="Q111" s="148">
        <v>0</v>
      </c>
      <c r="R111" s="148">
        <f aca="true" t="shared" si="12" ref="R111:R121">Q111*H111</f>
        <v>0</v>
      </c>
      <c r="S111" s="148">
        <v>0</v>
      </c>
      <c r="T111" s="149">
        <f aca="true" t="shared" si="13" ref="T111:T121">S111*H111</f>
        <v>0</v>
      </c>
      <c r="U111" s="33"/>
      <c r="V111" s="33"/>
      <c r="W111" s="33"/>
      <c r="X111" s="33"/>
      <c r="Y111" s="33"/>
      <c r="Z111" s="33"/>
      <c r="AA111" s="33"/>
      <c r="AB111" s="33"/>
      <c r="AC111" s="33"/>
      <c r="AD111" s="33"/>
      <c r="AE111" s="33"/>
      <c r="AR111" s="150" t="s">
        <v>226</v>
      </c>
      <c r="AT111" s="150" t="s">
        <v>137</v>
      </c>
      <c r="AU111" s="150" t="s">
        <v>79</v>
      </c>
      <c r="AY111" s="18" t="s">
        <v>135</v>
      </c>
      <c r="BE111" s="151">
        <f aca="true" t="shared" si="14" ref="BE111:BE121">IF(N111="základní",J111,0)</f>
        <v>0</v>
      </c>
      <c r="BF111" s="151">
        <f aca="true" t="shared" si="15" ref="BF111:BF121">IF(N111="snížená",J111,0)</f>
        <v>0</v>
      </c>
      <c r="BG111" s="151">
        <f aca="true" t="shared" si="16" ref="BG111:BG121">IF(N111="zákl. přenesená",J111,0)</f>
        <v>0</v>
      </c>
      <c r="BH111" s="151">
        <f aca="true" t="shared" si="17" ref="BH111:BH121">IF(N111="sníž. přenesená",J111,0)</f>
        <v>0</v>
      </c>
      <c r="BI111" s="151">
        <f aca="true" t="shared" si="18" ref="BI111:BI121">IF(N111="nulová",J111,0)</f>
        <v>0</v>
      </c>
      <c r="BJ111" s="18" t="s">
        <v>15</v>
      </c>
      <c r="BK111" s="151">
        <f aca="true" t="shared" si="19" ref="BK111:BK121">ROUND(I111*H111,2)</f>
        <v>0</v>
      </c>
      <c r="BL111" s="18" t="s">
        <v>226</v>
      </c>
      <c r="BM111" s="150" t="s">
        <v>1515</v>
      </c>
    </row>
    <row r="112" spans="1:65" s="2" customFormat="1" ht="16.5" customHeight="1">
      <c r="A112" s="33"/>
      <c r="B112" s="138"/>
      <c r="C112" s="139" t="s">
        <v>273</v>
      </c>
      <c r="D112" s="139" t="s">
        <v>137</v>
      </c>
      <c r="E112" s="140" t="s">
        <v>1516</v>
      </c>
      <c r="F112" s="141" t="s">
        <v>1517</v>
      </c>
      <c r="G112" s="142" t="s">
        <v>239</v>
      </c>
      <c r="H112" s="143">
        <v>350</v>
      </c>
      <c r="I112" s="144"/>
      <c r="J112" s="145">
        <f t="shared" si="10"/>
        <v>0</v>
      </c>
      <c r="K112" s="141" t="s">
        <v>3</v>
      </c>
      <c r="L112" s="34"/>
      <c r="M112" s="146" t="s">
        <v>3</v>
      </c>
      <c r="N112" s="147" t="s">
        <v>42</v>
      </c>
      <c r="O112" s="54"/>
      <c r="P112" s="148">
        <f t="shared" si="11"/>
        <v>0</v>
      </c>
      <c r="Q112" s="148">
        <v>0</v>
      </c>
      <c r="R112" s="148">
        <f t="shared" si="12"/>
        <v>0</v>
      </c>
      <c r="S112" s="148">
        <v>0</v>
      </c>
      <c r="T112" s="149">
        <f t="shared" si="13"/>
        <v>0</v>
      </c>
      <c r="U112" s="33"/>
      <c r="V112" s="33"/>
      <c r="W112" s="33"/>
      <c r="X112" s="33"/>
      <c r="Y112" s="33"/>
      <c r="Z112" s="33"/>
      <c r="AA112" s="33"/>
      <c r="AB112" s="33"/>
      <c r="AC112" s="33"/>
      <c r="AD112" s="33"/>
      <c r="AE112" s="33"/>
      <c r="AR112" s="150" t="s">
        <v>226</v>
      </c>
      <c r="AT112" s="150" t="s">
        <v>137</v>
      </c>
      <c r="AU112" s="150" t="s">
        <v>79</v>
      </c>
      <c r="AY112" s="18" t="s">
        <v>135</v>
      </c>
      <c r="BE112" s="151">
        <f t="shared" si="14"/>
        <v>0</v>
      </c>
      <c r="BF112" s="151">
        <f t="shared" si="15"/>
        <v>0</v>
      </c>
      <c r="BG112" s="151">
        <f t="shared" si="16"/>
        <v>0</v>
      </c>
      <c r="BH112" s="151">
        <f t="shared" si="17"/>
        <v>0</v>
      </c>
      <c r="BI112" s="151">
        <f t="shared" si="18"/>
        <v>0</v>
      </c>
      <c r="BJ112" s="18" t="s">
        <v>15</v>
      </c>
      <c r="BK112" s="151">
        <f t="shared" si="19"/>
        <v>0</v>
      </c>
      <c r="BL112" s="18" t="s">
        <v>226</v>
      </c>
      <c r="BM112" s="150" t="s">
        <v>1518</v>
      </c>
    </row>
    <row r="113" spans="1:65" s="2" customFormat="1" ht="16.5" customHeight="1">
      <c r="A113" s="33"/>
      <c r="B113" s="138"/>
      <c r="C113" s="139" t="s">
        <v>278</v>
      </c>
      <c r="D113" s="139" t="s">
        <v>137</v>
      </c>
      <c r="E113" s="140" t="s">
        <v>1519</v>
      </c>
      <c r="F113" s="141" t="s">
        <v>1520</v>
      </c>
      <c r="G113" s="142" t="s">
        <v>1452</v>
      </c>
      <c r="H113" s="143">
        <v>175</v>
      </c>
      <c r="I113" s="144"/>
      <c r="J113" s="145">
        <f t="shared" si="10"/>
        <v>0</v>
      </c>
      <c r="K113" s="141" t="s">
        <v>3</v>
      </c>
      <c r="L113" s="34"/>
      <c r="M113" s="146" t="s">
        <v>3</v>
      </c>
      <c r="N113" s="147" t="s">
        <v>42</v>
      </c>
      <c r="O113" s="54"/>
      <c r="P113" s="148">
        <f t="shared" si="11"/>
        <v>0</v>
      </c>
      <c r="Q113" s="148">
        <v>0</v>
      </c>
      <c r="R113" s="148">
        <f t="shared" si="12"/>
        <v>0</v>
      </c>
      <c r="S113" s="148">
        <v>0</v>
      </c>
      <c r="T113" s="149">
        <f t="shared" si="13"/>
        <v>0</v>
      </c>
      <c r="U113" s="33"/>
      <c r="V113" s="33"/>
      <c r="W113" s="33"/>
      <c r="X113" s="33"/>
      <c r="Y113" s="33"/>
      <c r="Z113" s="33"/>
      <c r="AA113" s="33"/>
      <c r="AB113" s="33"/>
      <c r="AC113" s="33"/>
      <c r="AD113" s="33"/>
      <c r="AE113" s="33"/>
      <c r="AR113" s="150" t="s">
        <v>226</v>
      </c>
      <c r="AT113" s="150" t="s">
        <v>137</v>
      </c>
      <c r="AU113" s="150" t="s">
        <v>79</v>
      </c>
      <c r="AY113" s="18" t="s">
        <v>135</v>
      </c>
      <c r="BE113" s="151">
        <f t="shared" si="14"/>
        <v>0</v>
      </c>
      <c r="BF113" s="151">
        <f t="shared" si="15"/>
        <v>0</v>
      </c>
      <c r="BG113" s="151">
        <f t="shared" si="16"/>
        <v>0</v>
      </c>
      <c r="BH113" s="151">
        <f t="shared" si="17"/>
        <v>0</v>
      </c>
      <c r="BI113" s="151">
        <f t="shared" si="18"/>
        <v>0</v>
      </c>
      <c r="BJ113" s="18" t="s">
        <v>15</v>
      </c>
      <c r="BK113" s="151">
        <f t="shared" si="19"/>
        <v>0</v>
      </c>
      <c r="BL113" s="18" t="s">
        <v>226</v>
      </c>
      <c r="BM113" s="150" t="s">
        <v>1521</v>
      </c>
    </row>
    <row r="114" spans="1:65" s="2" customFormat="1" ht="16.5" customHeight="1">
      <c r="A114" s="33"/>
      <c r="B114" s="138"/>
      <c r="C114" s="139" t="s">
        <v>322</v>
      </c>
      <c r="D114" s="139" t="s">
        <v>137</v>
      </c>
      <c r="E114" s="140" t="s">
        <v>1522</v>
      </c>
      <c r="F114" s="141" t="s">
        <v>1523</v>
      </c>
      <c r="G114" s="142" t="s">
        <v>1452</v>
      </c>
      <c r="H114" s="143">
        <v>40</v>
      </c>
      <c r="I114" s="144"/>
      <c r="J114" s="145">
        <f t="shared" si="10"/>
        <v>0</v>
      </c>
      <c r="K114" s="141" t="s">
        <v>3</v>
      </c>
      <c r="L114" s="34"/>
      <c r="M114" s="146" t="s">
        <v>3</v>
      </c>
      <c r="N114" s="147" t="s">
        <v>42</v>
      </c>
      <c r="O114" s="54"/>
      <c r="P114" s="148">
        <f t="shared" si="11"/>
        <v>0</v>
      </c>
      <c r="Q114" s="148">
        <v>0</v>
      </c>
      <c r="R114" s="148">
        <f t="shared" si="12"/>
        <v>0</v>
      </c>
      <c r="S114" s="148">
        <v>0</v>
      </c>
      <c r="T114" s="149">
        <f t="shared" si="13"/>
        <v>0</v>
      </c>
      <c r="U114" s="33"/>
      <c r="V114" s="33"/>
      <c r="W114" s="33"/>
      <c r="X114" s="33"/>
      <c r="Y114" s="33"/>
      <c r="Z114" s="33"/>
      <c r="AA114" s="33"/>
      <c r="AB114" s="33"/>
      <c r="AC114" s="33"/>
      <c r="AD114" s="33"/>
      <c r="AE114" s="33"/>
      <c r="AR114" s="150" t="s">
        <v>226</v>
      </c>
      <c r="AT114" s="150" t="s">
        <v>137</v>
      </c>
      <c r="AU114" s="150" t="s">
        <v>79</v>
      </c>
      <c r="AY114" s="18" t="s">
        <v>135</v>
      </c>
      <c r="BE114" s="151">
        <f t="shared" si="14"/>
        <v>0</v>
      </c>
      <c r="BF114" s="151">
        <f t="shared" si="15"/>
        <v>0</v>
      </c>
      <c r="BG114" s="151">
        <f t="shared" si="16"/>
        <v>0</v>
      </c>
      <c r="BH114" s="151">
        <f t="shared" si="17"/>
        <v>0</v>
      </c>
      <c r="BI114" s="151">
        <f t="shared" si="18"/>
        <v>0</v>
      </c>
      <c r="BJ114" s="18" t="s">
        <v>15</v>
      </c>
      <c r="BK114" s="151">
        <f t="shared" si="19"/>
        <v>0</v>
      </c>
      <c r="BL114" s="18" t="s">
        <v>226</v>
      </c>
      <c r="BM114" s="150" t="s">
        <v>1524</v>
      </c>
    </row>
    <row r="115" spans="1:65" s="2" customFormat="1" ht="16.5" customHeight="1">
      <c r="A115" s="33"/>
      <c r="B115" s="138"/>
      <c r="C115" s="139" t="s">
        <v>327</v>
      </c>
      <c r="D115" s="139" t="s">
        <v>137</v>
      </c>
      <c r="E115" s="140" t="s">
        <v>1525</v>
      </c>
      <c r="F115" s="141" t="s">
        <v>1526</v>
      </c>
      <c r="G115" s="142" t="s">
        <v>1452</v>
      </c>
      <c r="H115" s="143">
        <v>52</v>
      </c>
      <c r="I115" s="144"/>
      <c r="J115" s="145">
        <f t="shared" si="10"/>
        <v>0</v>
      </c>
      <c r="K115" s="141" t="s">
        <v>3</v>
      </c>
      <c r="L115" s="34"/>
      <c r="M115" s="146" t="s">
        <v>3</v>
      </c>
      <c r="N115" s="147" t="s">
        <v>42</v>
      </c>
      <c r="O115" s="54"/>
      <c r="P115" s="148">
        <f t="shared" si="11"/>
        <v>0</v>
      </c>
      <c r="Q115" s="148">
        <v>0</v>
      </c>
      <c r="R115" s="148">
        <f t="shared" si="12"/>
        <v>0</v>
      </c>
      <c r="S115" s="148">
        <v>0</v>
      </c>
      <c r="T115" s="149">
        <f t="shared" si="13"/>
        <v>0</v>
      </c>
      <c r="U115" s="33"/>
      <c r="V115" s="33"/>
      <c r="W115" s="33"/>
      <c r="X115" s="33"/>
      <c r="Y115" s="33"/>
      <c r="Z115" s="33"/>
      <c r="AA115" s="33"/>
      <c r="AB115" s="33"/>
      <c r="AC115" s="33"/>
      <c r="AD115" s="33"/>
      <c r="AE115" s="33"/>
      <c r="AR115" s="150" t="s">
        <v>226</v>
      </c>
      <c r="AT115" s="150" t="s">
        <v>137</v>
      </c>
      <c r="AU115" s="150" t="s">
        <v>79</v>
      </c>
      <c r="AY115" s="18" t="s">
        <v>135</v>
      </c>
      <c r="BE115" s="151">
        <f t="shared" si="14"/>
        <v>0</v>
      </c>
      <c r="BF115" s="151">
        <f t="shared" si="15"/>
        <v>0</v>
      </c>
      <c r="BG115" s="151">
        <f t="shared" si="16"/>
        <v>0</v>
      </c>
      <c r="BH115" s="151">
        <f t="shared" si="17"/>
        <v>0</v>
      </c>
      <c r="BI115" s="151">
        <f t="shared" si="18"/>
        <v>0</v>
      </c>
      <c r="BJ115" s="18" t="s">
        <v>15</v>
      </c>
      <c r="BK115" s="151">
        <f t="shared" si="19"/>
        <v>0</v>
      </c>
      <c r="BL115" s="18" t="s">
        <v>226</v>
      </c>
      <c r="BM115" s="150" t="s">
        <v>1527</v>
      </c>
    </row>
    <row r="116" spans="1:65" s="2" customFormat="1" ht="21.75" customHeight="1">
      <c r="A116" s="33"/>
      <c r="B116" s="138"/>
      <c r="C116" s="139" t="s">
        <v>332</v>
      </c>
      <c r="D116" s="139" t="s">
        <v>137</v>
      </c>
      <c r="E116" s="140" t="s">
        <v>1528</v>
      </c>
      <c r="F116" s="141" t="s">
        <v>1529</v>
      </c>
      <c r="G116" s="142" t="s">
        <v>1452</v>
      </c>
      <c r="H116" s="143">
        <v>40</v>
      </c>
      <c r="I116" s="144"/>
      <c r="J116" s="145">
        <f t="shared" si="10"/>
        <v>0</v>
      </c>
      <c r="K116" s="141" t="s">
        <v>3</v>
      </c>
      <c r="L116" s="34"/>
      <c r="M116" s="146" t="s">
        <v>3</v>
      </c>
      <c r="N116" s="147" t="s">
        <v>42</v>
      </c>
      <c r="O116" s="54"/>
      <c r="P116" s="148">
        <f t="shared" si="11"/>
        <v>0</v>
      </c>
      <c r="Q116" s="148">
        <v>0</v>
      </c>
      <c r="R116" s="148">
        <f t="shared" si="12"/>
        <v>0</v>
      </c>
      <c r="S116" s="148">
        <v>0</v>
      </c>
      <c r="T116" s="149">
        <f t="shared" si="13"/>
        <v>0</v>
      </c>
      <c r="U116" s="33"/>
      <c r="V116" s="33"/>
      <c r="W116" s="33"/>
      <c r="X116" s="33"/>
      <c r="Y116" s="33"/>
      <c r="Z116" s="33"/>
      <c r="AA116" s="33"/>
      <c r="AB116" s="33"/>
      <c r="AC116" s="33"/>
      <c r="AD116" s="33"/>
      <c r="AE116" s="33"/>
      <c r="AR116" s="150" t="s">
        <v>226</v>
      </c>
      <c r="AT116" s="150" t="s">
        <v>137</v>
      </c>
      <c r="AU116" s="150" t="s">
        <v>79</v>
      </c>
      <c r="AY116" s="18" t="s">
        <v>135</v>
      </c>
      <c r="BE116" s="151">
        <f t="shared" si="14"/>
        <v>0</v>
      </c>
      <c r="BF116" s="151">
        <f t="shared" si="15"/>
        <v>0</v>
      </c>
      <c r="BG116" s="151">
        <f t="shared" si="16"/>
        <v>0</v>
      </c>
      <c r="BH116" s="151">
        <f t="shared" si="17"/>
        <v>0</v>
      </c>
      <c r="BI116" s="151">
        <f t="shared" si="18"/>
        <v>0</v>
      </c>
      <c r="BJ116" s="18" t="s">
        <v>15</v>
      </c>
      <c r="BK116" s="151">
        <f t="shared" si="19"/>
        <v>0</v>
      </c>
      <c r="BL116" s="18" t="s">
        <v>226</v>
      </c>
      <c r="BM116" s="150" t="s">
        <v>1530</v>
      </c>
    </row>
    <row r="117" spans="1:65" s="2" customFormat="1" ht="16.5" customHeight="1">
      <c r="A117" s="33"/>
      <c r="B117" s="138"/>
      <c r="C117" s="139" t="s">
        <v>356</v>
      </c>
      <c r="D117" s="139" t="s">
        <v>137</v>
      </c>
      <c r="E117" s="140" t="s">
        <v>1531</v>
      </c>
      <c r="F117" s="141" t="s">
        <v>1532</v>
      </c>
      <c r="G117" s="142" t="s">
        <v>1452</v>
      </c>
      <c r="H117" s="143">
        <v>10</v>
      </c>
      <c r="I117" s="144"/>
      <c r="J117" s="145">
        <f t="shared" si="10"/>
        <v>0</v>
      </c>
      <c r="K117" s="141" t="s">
        <v>3</v>
      </c>
      <c r="L117" s="34"/>
      <c r="M117" s="146" t="s">
        <v>3</v>
      </c>
      <c r="N117" s="147" t="s">
        <v>42</v>
      </c>
      <c r="O117" s="54"/>
      <c r="P117" s="148">
        <f t="shared" si="11"/>
        <v>0</v>
      </c>
      <c r="Q117" s="148">
        <v>0</v>
      </c>
      <c r="R117" s="148">
        <f t="shared" si="12"/>
        <v>0</v>
      </c>
      <c r="S117" s="148">
        <v>0</v>
      </c>
      <c r="T117" s="149">
        <f t="shared" si="13"/>
        <v>0</v>
      </c>
      <c r="U117" s="33"/>
      <c r="V117" s="33"/>
      <c r="W117" s="33"/>
      <c r="X117" s="33"/>
      <c r="Y117" s="33"/>
      <c r="Z117" s="33"/>
      <c r="AA117" s="33"/>
      <c r="AB117" s="33"/>
      <c r="AC117" s="33"/>
      <c r="AD117" s="33"/>
      <c r="AE117" s="33"/>
      <c r="AR117" s="150" t="s">
        <v>226</v>
      </c>
      <c r="AT117" s="150" t="s">
        <v>137</v>
      </c>
      <c r="AU117" s="150" t="s">
        <v>79</v>
      </c>
      <c r="AY117" s="18" t="s">
        <v>135</v>
      </c>
      <c r="BE117" s="151">
        <f t="shared" si="14"/>
        <v>0</v>
      </c>
      <c r="BF117" s="151">
        <f t="shared" si="15"/>
        <v>0</v>
      </c>
      <c r="BG117" s="151">
        <f t="shared" si="16"/>
        <v>0</v>
      </c>
      <c r="BH117" s="151">
        <f t="shared" si="17"/>
        <v>0</v>
      </c>
      <c r="BI117" s="151">
        <f t="shared" si="18"/>
        <v>0</v>
      </c>
      <c r="BJ117" s="18" t="s">
        <v>15</v>
      </c>
      <c r="BK117" s="151">
        <f t="shared" si="19"/>
        <v>0</v>
      </c>
      <c r="BL117" s="18" t="s">
        <v>226</v>
      </c>
      <c r="BM117" s="150" t="s">
        <v>1533</v>
      </c>
    </row>
    <row r="118" spans="1:65" s="2" customFormat="1" ht="16.5" customHeight="1">
      <c r="A118" s="33"/>
      <c r="B118" s="138"/>
      <c r="C118" s="139" t="s">
        <v>360</v>
      </c>
      <c r="D118" s="139" t="s">
        <v>137</v>
      </c>
      <c r="E118" s="140" t="s">
        <v>1534</v>
      </c>
      <c r="F118" s="141" t="s">
        <v>1506</v>
      </c>
      <c r="G118" s="142" t="s">
        <v>192</v>
      </c>
      <c r="H118" s="143">
        <v>1</v>
      </c>
      <c r="I118" s="144"/>
      <c r="J118" s="145">
        <f t="shared" si="10"/>
        <v>0</v>
      </c>
      <c r="K118" s="141" t="s">
        <v>3</v>
      </c>
      <c r="L118" s="34"/>
      <c r="M118" s="146" t="s">
        <v>3</v>
      </c>
      <c r="N118" s="147" t="s">
        <v>42</v>
      </c>
      <c r="O118" s="54"/>
      <c r="P118" s="148">
        <f t="shared" si="11"/>
        <v>0</v>
      </c>
      <c r="Q118" s="148">
        <v>0</v>
      </c>
      <c r="R118" s="148">
        <f t="shared" si="12"/>
        <v>0</v>
      </c>
      <c r="S118" s="148">
        <v>0</v>
      </c>
      <c r="T118" s="149">
        <f t="shared" si="13"/>
        <v>0</v>
      </c>
      <c r="U118" s="33"/>
      <c r="V118" s="33"/>
      <c r="W118" s="33"/>
      <c r="X118" s="33"/>
      <c r="Y118" s="33"/>
      <c r="Z118" s="33"/>
      <c r="AA118" s="33"/>
      <c r="AB118" s="33"/>
      <c r="AC118" s="33"/>
      <c r="AD118" s="33"/>
      <c r="AE118" s="33"/>
      <c r="AR118" s="150" t="s">
        <v>226</v>
      </c>
      <c r="AT118" s="150" t="s">
        <v>137</v>
      </c>
      <c r="AU118" s="150" t="s">
        <v>79</v>
      </c>
      <c r="AY118" s="18" t="s">
        <v>135</v>
      </c>
      <c r="BE118" s="151">
        <f t="shared" si="14"/>
        <v>0</v>
      </c>
      <c r="BF118" s="151">
        <f t="shared" si="15"/>
        <v>0</v>
      </c>
      <c r="BG118" s="151">
        <f t="shared" si="16"/>
        <v>0</v>
      </c>
      <c r="BH118" s="151">
        <f t="shared" si="17"/>
        <v>0</v>
      </c>
      <c r="BI118" s="151">
        <f t="shared" si="18"/>
        <v>0</v>
      </c>
      <c r="BJ118" s="18" t="s">
        <v>15</v>
      </c>
      <c r="BK118" s="151">
        <f t="shared" si="19"/>
        <v>0</v>
      </c>
      <c r="BL118" s="18" t="s">
        <v>226</v>
      </c>
      <c r="BM118" s="150" t="s">
        <v>1535</v>
      </c>
    </row>
    <row r="119" spans="1:65" s="2" customFormat="1" ht="16.5" customHeight="1">
      <c r="A119" s="33"/>
      <c r="B119" s="138"/>
      <c r="C119" s="139" t="s">
        <v>384</v>
      </c>
      <c r="D119" s="139" t="s">
        <v>137</v>
      </c>
      <c r="E119" s="140" t="s">
        <v>1536</v>
      </c>
      <c r="F119" s="141" t="s">
        <v>1537</v>
      </c>
      <c r="G119" s="142" t="s">
        <v>192</v>
      </c>
      <c r="H119" s="143">
        <v>1</v>
      </c>
      <c r="I119" s="144"/>
      <c r="J119" s="145">
        <f t="shared" si="10"/>
        <v>0</v>
      </c>
      <c r="K119" s="141" t="s">
        <v>3</v>
      </c>
      <c r="L119" s="34"/>
      <c r="M119" s="146" t="s">
        <v>3</v>
      </c>
      <c r="N119" s="147" t="s">
        <v>42</v>
      </c>
      <c r="O119" s="54"/>
      <c r="P119" s="148">
        <f t="shared" si="11"/>
        <v>0</v>
      </c>
      <c r="Q119" s="148">
        <v>0</v>
      </c>
      <c r="R119" s="148">
        <f t="shared" si="12"/>
        <v>0</v>
      </c>
      <c r="S119" s="148">
        <v>0</v>
      </c>
      <c r="T119" s="149">
        <f t="shared" si="13"/>
        <v>0</v>
      </c>
      <c r="U119" s="33"/>
      <c r="V119" s="33"/>
      <c r="W119" s="33"/>
      <c r="X119" s="33"/>
      <c r="Y119" s="33"/>
      <c r="Z119" s="33"/>
      <c r="AA119" s="33"/>
      <c r="AB119" s="33"/>
      <c r="AC119" s="33"/>
      <c r="AD119" s="33"/>
      <c r="AE119" s="33"/>
      <c r="AR119" s="150" t="s">
        <v>226</v>
      </c>
      <c r="AT119" s="150" t="s">
        <v>137</v>
      </c>
      <c r="AU119" s="150" t="s">
        <v>79</v>
      </c>
      <c r="AY119" s="18" t="s">
        <v>135</v>
      </c>
      <c r="BE119" s="151">
        <f t="shared" si="14"/>
        <v>0</v>
      </c>
      <c r="BF119" s="151">
        <f t="shared" si="15"/>
        <v>0</v>
      </c>
      <c r="BG119" s="151">
        <f t="shared" si="16"/>
        <v>0</v>
      </c>
      <c r="BH119" s="151">
        <f t="shared" si="17"/>
        <v>0</v>
      </c>
      <c r="BI119" s="151">
        <f t="shared" si="18"/>
        <v>0</v>
      </c>
      <c r="BJ119" s="18" t="s">
        <v>15</v>
      </c>
      <c r="BK119" s="151">
        <f t="shared" si="19"/>
        <v>0</v>
      </c>
      <c r="BL119" s="18" t="s">
        <v>226</v>
      </c>
      <c r="BM119" s="150" t="s">
        <v>1538</v>
      </c>
    </row>
    <row r="120" spans="1:65" s="2" customFormat="1" ht="16.5" customHeight="1">
      <c r="A120" s="33"/>
      <c r="B120" s="138"/>
      <c r="C120" s="139" t="s">
        <v>392</v>
      </c>
      <c r="D120" s="139" t="s">
        <v>137</v>
      </c>
      <c r="E120" s="140" t="s">
        <v>1539</v>
      </c>
      <c r="F120" s="141" t="s">
        <v>1540</v>
      </c>
      <c r="G120" s="142" t="s">
        <v>192</v>
      </c>
      <c r="H120" s="143">
        <v>1</v>
      </c>
      <c r="I120" s="144"/>
      <c r="J120" s="145">
        <f t="shared" si="10"/>
        <v>0</v>
      </c>
      <c r="K120" s="141" t="s">
        <v>3</v>
      </c>
      <c r="L120" s="34"/>
      <c r="M120" s="146" t="s">
        <v>3</v>
      </c>
      <c r="N120" s="147" t="s">
        <v>42</v>
      </c>
      <c r="O120" s="54"/>
      <c r="P120" s="148">
        <f t="shared" si="11"/>
        <v>0</v>
      </c>
      <c r="Q120" s="148">
        <v>0</v>
      </c>
      <c r="R120" s="148">
        <f t="shared" si="12"/>
        <v>0</v>
      </c>
      <c r="S120" s="148">
        <v>0</v>
      </c>
      <c r="T120" s="149">
        <f t="shared" si="13"/>
        <v>0</v>
      </c>
      <c r="U120" s="33"/>
      <c r="V120" s="33"/>
      <c r="W120" s="33"/>
      <c r="X120" s="33"/>
      <c r="Y120" s="33"/>
      <c r="Z120" s="33"/>
      <c r="AA120" s="33"/>
      <c r="AB120" s="33"/>
      <c r="AC120" s="33"/>
      <c r="AD120" s="33"/>
      <c r="AE120" s="33"/>
      <c r="AR120" s="150" t="s">
        <v>226</v>
      </c>
      <c r="AT120" s="150" t="s">
        <v>137</v>
      </c>
      <c r="AU120" s="150" t="s">
        <v>79</v>
      </c>
      <c r="AY120" s="18" t="s">
        <v>135</v>
      </c>
      <c r="BE120" s="151">
        <f t="shared" si="14"/>
        <v>0</v>
      </c>
      <c r="BF120" s="151">
        <f t="shared" si="15"/>
        <v>0</v>
      </c>
      <c r="BG120" s="151">
        <f t="shared" si="16"/>
        <v>0</v>
      </c>
      <c r="BH120" s="151">
        <f t="shared" si="17"/>
        <v>0</v>
      </c>
      <c r="BI120" s="151">
        <f t="shared" si="18"/>
        <v>0</v>
      </c>
      <c r="BJ120" s="18" t="s">
        <v>15</v>
      </c>
      <c r="BK120" s="151">
        <f t="shared" si="19"/>
        <v>0</v>
      </c>
      <c r="BL120" s="18" t="s">
        <v>226</v>
      </c>
      <c r="BM120" s="150" t="s">
        <v>1541</v>
      </c>
    </row>
    <row r="121" spans="1:65" s="2" customFormat="1" ht="21.75" customHeight="1">
      <c r="A121" s="33"/>
      <c r="B121" s="138"/>
      <c r="C121" s="139" t="s">
        <v>397</v>
      </c>
      <c r="D121" s="139" t="s">
        <v>137</v>
      </c>
      <c r="E121" s="140" t="s">
        <v>1542</v>
      </c>
      <c r="F121" s="141" t="s">
        <v>1543</v>
      </c>
      <c r="G121" s="142" t="s">
        <v>192</v>
      </c>
      <c r="H121" s="143">
        <v>1</v>
      </c>
      <c r="I121" s="144"/>
      <c r="J121" s="145">
        <f t="shared" si="10"/>
        <v>0</v>
      </c>
      <c r="K121" s="141" t="s">
        <v>3</v>
      </c>
      <c r="L121" s="34"/>
      <c r="M121" s="196" t="s">
        <v>3</v>
      </c>
      <c r="N121" s="197" t="s">
        <v>42</v>
      </c>
      <c r="O121" s="194"/>
      <c r="P121" s="198">
        <f t="shared" si="11"/>
        <v>0</v>
      </c>
      <c r="Q121" s="198">
        <v>0</v>
      </c>
      <c r="R121" s="198">
        <f t="shared" si="12"/>
        <v>0</v>
      </c>
      <c r="S121" s="198">
        <v>0</v>
      </c>
      <c r="T121" s="199">
        <f t="shared" si="13"/>
        <v>0</v>
      </c>
      <c r="U121" s="33"/>
      <c r="V121" s="33"/>
      <c r="W121" s="33"/>
      <c r="X121" s="33"/>
      <c r="Y121" s="33"/>
      <c r="Z121" s="33"/>
      <c r="AA121" s="33"/>
      <c r="AB121" s="33"/>
      <c r="AC121" s="33"/>
      <c r="AD121" s="33"/>
      <c r="AE121" s="33"/>
      <c r="AR121" s="150" t="s">
        <v>226</v>
      </c>
      <c r="AT121" s="150" t="s">
        <v>137</v>
      </c>
      <c r="AU121" s="150" t="s">
        <v>79</v>
      </c>
      <c r="AY121" s="18" t="s">
        <v>135</v>
      </c>
      <c r="BE121" s="151">
        <f t="shared" si="14"/>
        <v>0</v>
      </c>
      <c r="BF121" s="151">
        <f t="shared" si="15"/>
        <v>0</v>
      </c>
      <c r="BG121" s="151">
        <f t="shared" si="16"/>
        <v>0</v>
      </c>
      <c r="BH121" s="151">
        <f t="shared" si="17"/>
        <v>0</v>
      </c>
      <c r="BI121" s="151">
        <f t="shared" si="18"/>
        <v>0</v>
      </c>
      <c r="BJ121" s="18" t="s">
        <v>15</v>
      </c>
      <c r="BK121" s="151">
        <f t="shared" si="19"/>
        <v>0</v>
      </c>
      <c r="BL121" s="18" t="s">
        <v>226</v>
      </c>
      <c r="BM121" s="150" t="s">
        <v>1544</v>
      </c>
    </row>
    <row r="122" spans="1:31" s="2" customFormat="1" ht="6.95" customHeight="1">
      <c r="A122" s="33"/>
      <c r="B122" s="43"/>
      <c r="C122" s="44"/>
      <c r="D122" s="44"/>
      <c r="E122" s="44"/>
      <c r="F122" s="44"/>
      <c r="G122" s="44"/>
      <c r="H122" s="44"/>
      <c r="I122" s="44"/>
      <c r="J122" s="44"/>
      <c r="K122" s="44"/>
      <c r="L122" s="34"/>
      <c r="M122" s="33"/>
      <c r="O122" s="33"/>
      <c r="P122" s="33"/>
      <c r="Q122" s="33"/>
      <c r="R122" s="33"/>
      <c r="S122" s="33"/>
      <c r="T122" s="33"/>
      <c r="U122" s="33"/>
      <c r="V122" s="33"/>
      <c r="W122" s="33"/>
      <c r="X122" s="33"/>
      <c r="Y122" s="33"/>
      <c r="Z122" s="33"/>
      <c r="AA122" s="33"/>
      <c r="AB122" s="33"/>
      <c r="AC122" s="33"/>
      <c r="AD122" s="33"/>
      <c r="AE122" s="33"/>
    </row>
  </sheetData>
  <autoFilter ref="C82:K12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87</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1545</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ROUND(J80,2)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ROUND((SUM(BE80:BE94)),2)</f>
        <v>0</v>
      </c>
      <c r="G33" s="33"/>
      <c r="H33" s="33"/>
      <c r="I33" s="97">
        <v>0.21</v>
      </c>
      <c r="J33" s="96">
        <f>ROUND(((SUM(BE80:BE94))*I33),2)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ROUND((SUM(BF80:BF94)),2)</f>
        <v>0</v>
      </c>
      <c r="G34" s="33"/>
      <c r="H34" s="33"/>
      <c r="I34" s="97">
        <v>0.15</v>
      </c>
      <c r="J34" s="96">
        <f>ROUND(((SUM(BF80:BF94))*I34),2)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ROUND((SUM(BG80:BG94)),2)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ROUND((SUM(BH80:BH94)),2)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ROUND((SUM(BI80:BI94)),2)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VRN - Ostatní a vedlejší náklady</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J80</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1546</v>
      </c>
      <c r="E60" s="109"/>
      <c r="F60" s="109"/>
      <c r="G60" s="109"/>
      <c r="H60" s="109"/>
      <c r="I60" s="109"/>
      <c r="J60" s="110">
        <f>J81</f>
        <v>0</v>
      </c>
      <c r="L60" s="107"/>
    </row>
    <row r="61" spans="1:31" s="2" customFormat="1" ht="21.75" customHeight="1">
      <c r="A61" s="33"/>
      <c r="B61" s="34"/>
      <c r="C61" s="33"/>
      <c r="D61" s="33"/>
      <c r="E61" s="33"/>
      <c r="F61" s="33"/>
      <c r="G61" s="33"/>
      <c r="H61" s="33"/>
      <c r="I61" s="33"/>
      <c r="J61" s="33"/>
      <c r="K61" s="33"/>
      <c r="L61" s="90"/>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44"/>
      <c r="J62" s="44"/>
      <c r="K62" s="44"/>
      <c r="L62" s="90"/>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46"/>
      <c r="J66" s="46"/>
      <c r="K66" s="46"/>
      <c r="L66" s="90"/>
      <c r="S66" s="33"/>
      <c r="T66" s="33"/>
      <c r="U66" s="33"/>
      <c r="V66" s="33"/>
      <c r="W66" s="33"/>
      <c r="X66" s="33"/>
      <c r="Y66" s="33"/>
      <c r="Z66" s="33"/>
      <c r="AA66" s="33"/>
      <c r="AB66" s="33"/>
      <c r="AC66" s="33"/>
      <c r="AD66" s="33"/>
      <c r="AE66" s="33"/>
    </row>
    <row r="67" spans="1:31" s="2" customFormat="1" ht="24.95" customHeight="1">
      <c r="A67" s="33"/>
      <c r="B67" s="34"/>
      <c r="C67" s="22" t="s">
        <v>120</v>
      </c>
      <c r="D67" s="33"/>
      <c r="E67" s="33"/>
      <c r="F67" s="33"/>
      <c r="G67" s="33"/>
      <c r="H67" s="33"/>
      <c r="I67" s="33"/>
      <c r="J67" s="33"/>
      <c r="K67" s="33"/>
      <c r="L67" s="90"/>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26.25" customHeight="1">
      <c r="A70" s="33"/>
      <c r="B70" s="34"/>
      <c r="C70" s="33"/>
      <c r="D70" s="33"/>
      <c r="E70" s="319" t="str">
        <f>E7</f>
        <v>ZATEPLENÍ OBJEKTU A VÝMĚNA OTVORŮ OBJEKTU KOLEJE BLANICE</v>
      </c>
      <c r="F70" s="320"/>
      <c r="G70" s="320"/>
      <c r="H70" s="320"/>
      <c r="I70" s="33"/>
      <c r="J70" s="33"/>
      <c r="K70" s="33"/>
      <c r="L70" s="90"/>
      <c r="S70" s="33"/>
      <c r="T70" s="33"/>
      <c r="U70" s="33"/>
      <c r="V70" s="33"/>
      <c r="W70" s="33"/>
      <c r="X70" s="33"/>
      <c r="Y70" s="33"/>
      <c r="Z70" s="33"/>
      <c r="AA70" s="33"/>
      <c r="AB70" s="33"/>
      <c r="AC70" s="33"/>
      <c r="AD70" s="33"/>
      <c r="AE70" s="33"/>
    </row>
    <row r="71" spans="1:31" s="2" customFormat="1" ht="12" customHeight="1">
      <c r="A71" s="33"/>
      <c r="B71" s="34"/>
      <c r="C71" s="28" t="s">
        <v>89</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6.5" customHeight="1">
      <c r="A72" s="33"/>
      <c r="B72" s="34"/>
      <c r="C72" s="33"/>
      <c r="D72" s="33"/>
      <c r="E72" s="281" t="str">
        <f>E9</f>
        <v>VRN - Ostatní a vedlejší náklady</v>
      </c>
      <c r="F72" s="321"/>
      <c r="G72" s="321"/>
      <c r="H72" s="321"/>
      <c r="I72" s="33"/>
      <c r="J72" s="33"/>
      <c r="K72" s="33"/>
      <c r="L72" s="90"/>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21</v>
      </c>
      <c r="D74" s="33"/>
      <c r="E74" s="33"/>
      <c r="F74" s="26" t="str">
        <f>F12</f>
        <v xml:space="preserve"> </v>
      </c>
      <c r="G74" s="33"/>
      <c r="H74" s="33"/>
      <c r="I74" s="28" t="s">
        <v>23</v>
      </c>
      <c r="J74" s="51" t="str">
        <f>IF(J12="","",J12)</f>
        <v>18. 11. 2022</v>
      </c>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5.2" customHeight="1">
      <c r="A76" s="33"/>
      <c r="B76" s="34"/>
      <c r="C76" s="28" t="s">
        <v>25</v>
      </c>
      <c r="D76" s="33"/>
      <c r="E76" s="33"/>
      <c r="F76" s="26" t="str">
        <f>E15</f>
        <v>Vysoká škola ekonomická v Praze</v>
      </c>
      <c r="G76" s="33"/>
      <c r="H76" s="33"/>
      <c r="I76" s="28" t="s">
        <v>31</v>
      </c>
      <c r="J76" s="31" t="str">
        <f>E21</f>
        <v>RAFPRO s.r.o.</v>
      </c>
      <c r="K76" s="33"/>
      <c r="L76" s="90"/>
      <c r="S76" s="33"/>
      <c r="T76" s="33"/>
      <c r="U76" s="33"/>
      <c r="V76" s="33"/>
      <c r="W76" s="33"/>
      <c r="X76" s="33"/>
      <c r="Y76" s="33"/>
      <c r="Z76" s="33"/>
      <c r="AA76" s="33"/>
      <c r="AB76" s="33"/>
      <c r="AC76" s="33"/>
      <c r="AD76" s="33"/>
      <c r="AE76" s="33"/>
    </row>
    <row r="77" spans="1:31" s="2" customFormat="1" ht="15.2" customHeight="1">
      <c r="A77" s="33"/>
      <c r="B77" s="34"/>
      <c r="C77" s="28" t="s">
        <v>29</v>
      </c>
      <c r="D77" s="33"/>
      <c r="E77" s="33"/>
      <c r="F77" s="26" t="str">
        <f>IF(E18="","",E18)</f>
        <v>Vyplň údaj</v>
      </c>
      <c r="G77" s="33"/>
      <c r="H77" s="33"/>
      <c r="I77" s="28" t="s">
        <v>34</v>
      </c>
      <c r="J77" s="31" t="str">
        <f>E24</f>
        <v xml:space="preserve"> </v>
      </c>
      <c r="K77" s="33"/>
      <c r="L77" s="90"/>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11" customFormat="1" ht="29.25" customHeight="1">
      <c r="A79" s="115"/>
      <c r="B79" s="116"/>
      <c r="C79" s="117" t="s">
        <v>121</v>
      </c>
      <c r="D79" s="118" t="s">
        <v>56</v>
      </c>
      <c r="E79" s="118" t="s">
        <v>52</v>
      </c>
      <c r="F79" s="118" t="s">
        <v>53</v>
      </c>
      <c r="G79" s="118" t="s">
        <v>122</v>
      </c>
      <c r="H79" s="118" t="s">
        <v>123</v>
      </c>
      <c r="I79" s="118" t="s">
        <v>124</v>
      </c>
      <c r="J79" s="118" t="s">
        <v>93</v>
      </c>
      <c r="K79" s="119" t="s">
        <v>125</v>
      </c>
      <c r="L79" s="120"/>
      <c r="M79" s="58" t="s">
        <v>3</v>
      </c>
      <c r="N79" s="59" t="s">
        <v>41</v>
      </c>
      <c r="O79" s="59" t="s">
        <v>126</v>
      </c>
      <c r="P79" s="59" t="s">
        <v>127</v>
      </c>
      <c r="Q79" s="59" t="s">
        <v>128</v>
      </c>
      <c r="R79" s="59" t="s">
        <v>129</v>
      </c>
      <c r="S79" s="59" t="s">
        <v>130</v>
      </c>
      <c r="T79" s="60" t="s">
        <v>131</v>
      </c>
      <c r="U79" s="115"/>
      <c r="V79" s="115"/>
      <c r="W79" s="115"/>
      <c r="X79" s="115"/>
      <c r="Y79" s="115"/>
      <c r="Z79" s="115"/>
      <c r="AA79" s="115"/>
      <c r="AB79" s="115"/>
      <c r="AC79" s="115"/>
      <c r="AD79" s="115"/>
      <c r="AE79" s="115"/>
    </row>
    <row r="80" spans="1:63" s="2" customFormat="1" ht="22.9" customHeight="1">
      <c r="A80" s="33"/>
      <c r="B80" s="34"/>
      <c r="C80" s="65" t="s">
        <v>132</v>
      </c>
      <c r="D80" s="33"/>
      <c r="E80" s="33"/>
      <c r="F80" s="33"/>
      <c r="G80" s="33"/>
      <c r="H80" s="33"/>
      <c r="I80" s="33"/>
      <c r="J80" s="121">
        <f>BK80</f>
        <v>0</v>
      </c>
      <c r="K80" s="33"/>
      <c r="L80" s="34"/>
      <c r="M80" s="61"/>
      <c r="N80" s="52"/>
      <c r="O80" s="62"/>
      <c r="P80" s="122">
        <f>P81</f>
        <v>0</v>
      </c>
      <c r="Q80" s="62"/>
      <c r="R80" s="122">
        <f>R81</f>
        <v>0</v>
      </c>
      <c r="S80" s="62"/>
      <c r="T80" s="123">
        <f>T81</f>
        <v>0</v>
      </c>
      <c r="U80" s="33"/>
      <c r="V80" s="33"/>
      <c r="W80" s="33"/>
      <c r="X80" s="33"/>
      <c r="Y80" s="33"/>
      <c r="Z80" s="33"/>
      <c r="AA80" s="33"/>
      <c r="AB80" s="33"/>
      <c r="AC80" s="33"/>
      <c r="AD80" s="33"/>
      <c r="AE80" s="33"/>
      <c r="AT80" s="18" t="s">
        <v>70</v>
      </c>
      <c r="AU80" s="18" t="s">
        <v>94</v>
      </c>
      <c r="BK80" s="124">
        <f>BK81</f>
        <v>0</v>
      </c>
    </row>
    <row r="81" spans="2:63" s="12" customFormat="1" ht="25.9" customHeight="1">
      <c r="B81" s="125"/>
      <c r="D81" s="126" t="s">
        <v>70</v>
      </c>
      <c r="E81" s="127" t="s">
        <v>85</v>
      </c>
      <c r="F81" s="127" t="s">
        <v>1547</v>
      </c>
      <c r="I81" s="128"/>
      <c r="J81" s="129">
        <f>BK81</f>
        <v>0</v>
      </c>
      <c r="L81" s="125"/>
      <c r="M81" s="130"/>
      <c r="N81" s="131"/>
      <c r="O81" s="131"/>
      <c r="P81" s="132">
        <f>SUM(P82:P94)</f>
        <v>0</v>
      </c>
      <c r="Q81" s="131"/>
      <c r="R81" s="132">
        <f>SUM(R82:R94)</f>
        <v>0</v>
      </c>
      <c r="S81" s="131"/>
      <c r="T81" s="133">
        <f>SUM(T82:T94)</f>
        <v>0</v>
      </c>
      <c r="AR81" s="126" t="s">
        <v>159</v>
      </c>
      <c r="AT81" s="134" t="s">
        <v>70</v>
      </c>
      <c r="AU81" s="134" t="s">
        <v>71</v>
      </c>
      <c r="AY81" s="126" t="s">
        <v>135</v>
      </c>
      <c r="BK81" s="135">
        <f>SUM(BK82:BK94)</f>
        <v>0</v>
      </c>
    </row>
    <row r="82" spans="1:65" s="2" customFormat="1" ht="194.45" customHeight="1">
      <c r="A82" s="33"/>
      <c r="B82" s="138"/>
      <c r="C82" s="139" t="s">
        <v>15</v>
      </c>
      <c r="D82" s="139" t="s">
        <v>137</v>
      </c>
      <c r="E82" s="140" t="s">
        <v>1548</v>
      </c>
      <c r="F82" s="141" t="s">
        <v>1549</v>
      </c>
      <c r="G82" s="142" t="s">
        <v>192</v>
      </c>
      <c r="H82" s="143">
        <v>1</v>
      </c>
      <c r="I82" s="144"/>
      <c r="J82" s="145">
        <f aca="true" t="shared" si="0" ref="J82:J94">ROUND(I82*H82,2)</f>
        <v>0</v>
      </c>
      <c r="K82" s="141" t="s">
        <v>3</v>
      </c>
      <c r="L82" s="34"/>
      <c r="M82" s="146" t="s">
        <v>3</v>
      </c>
      <c r="N82" s="147" t="s">
        <v>42</v>
      </c>
      <c r="O82" s="54"/>
      <c r="P82" s="148">
        <f aca="true" t="shared" si="1" ref="P82:P94">O82*H82</f>
        <v>0</v>
      </c>
      <c r="Q82" s="148">
        <v>0</v>
      </c>
      <c r="R82" s="148">
        <f aca="true" t="shared" si="2" ref="R82:R94">Q82*H82</f>
        <v>0</v>
      </c>
      <c r="S82" s="148">
        <v>0</v>
      </c>
      <c r="T82" s="149">
        <f aca="true" t="shared" si="3" ref="T82:T94">S82*H82</f>
        <v>0</v>
      </c>
      <c r="U82" s="33"/>
      <c r="V82" s="33"/>
      <c r="W82" s="33"/>
      <c r="X82" s="33"/>
      <c r="Y82" s="33"/>
      <c r="Z82" s="33"/>
      <c r="AA82" s="33"/>
      <c r="AB82" s="33"/>
      <c r="AC82" s="33"/>
      <c r="AD82" s="33"/>
      <c r="AE82" s="33"/>
      <c r="AR82" s="150" t="s">
        <v>82</v>
      </c>
      <c r="AT82" s="150" t="s">
        <v>137</v>
      </c>
      <c r="AU82" s="150" t="s">
        <v>15</v>
      </c>
      <c r="AY82" s="18" t="s">
        <v>135</v>
      </c>
      <c r="BE82" s="151">
        <f aca="true" t="shared" si="4" ref="BE82:BE94">IF(N82="základní",J82,0)</f>
        <v>0</v>
      </c>
      <c r="BF82" s="151">
        <f aca="true" t="shared" si="5" ref="BF82:BF94">IF(N82="snížená",J82,0)</f>
        <v>0</v>
      </c>
      <c r="BG82" s="151">
        <f aca="true" t="shared" si="6" ref="BG82:BG94">IF(N82="zákl. přenesená",J82,0)</f>
        <v>0</v>
      </c>
      <c r="BH82" s="151">
        <f aca="true" t="shared" si="7" ref="BH82:BH94">IF(N82="sníž. přenesená",J82,0)</f>
        <v>0</v>
      </c>
      <c r="BI82" s="151">
        <f aca="true" t="shared" si="8" ref="BI82:BI94">IF(N82="nulová",J82,0)</f>
        <v>0</v>
      </c>
      <c r="BJ82" s="18" t="s">
        <v>15</v>
      </c>
      <c r="BK82" s="151">
        <f aca="true" t="shared" si="9" ref="BK82:BK94">ROUND(I82*H82,2)</f>
        <v>0</v>
      </c>
      <c r="BL82" s="18" t="s">
        <v>82</v>
      </c>
      <c r="BM82" s="150" t="s">
        <v>1550</v>
      </c>
    </row>
    <row r="83" spans="1:65" s="2" customFormat="1" ht="232.9" customHeight="1">
      <c r="A83" s="33"/>
      <c r="B83" s="138"/>
      <c r="C83" s="139" t="s">
        <v>79</v>
      </c>
      <c r="D83" s="139" t="s">
        <v>137</v>
      </c>
      <c r="E83" s="140" t="s">
        <v>1551</v>
      </c>
      <c r="F83" s="141" t="s">
        <v>1552</v>
      </c>
      <c r="G83" s="142" t="s">
        <v>192</v>
      </c>
      <c r="H83" s="143">
        <v>1</v>
      </c>
      <c r="I83" s="144"/>
      <c r="J83" s="145">
        <f t="shared" si="0"/>
        <v>0</v>
      </c>
      <c r="K83" s="141" t="s">
        <v>3</v>
      </c>
      <c r="L83" s="34"/>
      <c r="M83" s="146" t="s">
        <v>3</v>
      </c>
      <c r="N83" s="147" t="s">
        <v>42</v>
      </c>
      <c r="O83" s="54"/>
      <c r="P83" s="148">
        <f t="shared" si="1"/>
        <v>0</v>
      </c>
      <c r="Q83" s="148">
        <v>0</v>
      </c>
      <c r="R83" s="148">
        <f t="shared" si="2"/>
        <v>0</v>
      </c>
      <c r="S83" s="148">
        <v>0</v>
      </c>
      <c r="T83" s="149">
        <f t="shared" si="3"/>
        <v>0</v>
      </c>
      <c r="U83" s="33"/>
      <c r="V83" s="33"/>
      <c r="W83" s="33"/>
      <c r="X83" s="33"/>
      <c r="Y83" s="33"/>
      <c r="Z83" s="33"/>
      <c r="AA83" s="33"/>
      <c r="AB83" s="33"/>
      <c r="AC83" s="33"/>
      <c r="AD83" s="33"/>
      <c r="AE83" s="33"/>
      <c r="AR83" s="150" t="s">
        <v>82</v>
      </c>
      <c r="AT83" s="150" t="s">
        <v>137</v>
      </c>
      <c r="AU83" s="150" t="s">
        <v>15</v>
      </c>
      <c r="AY83" s="18" t="s">
        <v>135</v>
      </c>
      <c r="BE83" s="151">
        <f t="shared" si="4"/>
        <v>0</v>
      </c>
      <c r="BF83" s="151">
        <f t="shared" si="5"/>
        <v>0</v>
      </c>
      <c r="BG83" s="151">
        <f t="shared" si="6"/>
        <v>0</v>
      </c>
      <c r="BH83" s="151">
        <f t="shared" si="7"/>
        <v>0</v>
      </c>
      <c r="BI83" s="151">
        <f t="shared" si="8"/>
        <v>0</v>
      </c>
      <c r="BJ83" s="18" t="s">
        <v>15</v>
      </c>
      <c r="BK83" s="151">
        <f t="shared" si="9"/>
        <v>0</v>
      </c>
      <c r="BL83" s="18" t="s">
        <v>82</v>
      </c>
      <c r="BM83" s="150" t="s">
        <v>1553</v>
      </c>
    </row>
    <row r="84" spans="1:65" s="2" customFormat="1" ht="24.2" customHeight="1">
      <c r="A84" s="33"/>
      <c r="B84" s="138"/>
      <c r="C84" s="139" t="s">
        <v>149</v>
      </c>
      <c r="D84" s="139" t="s">
        <v>137</v>
      </c>
      <c r="E84" s="140" t="s">
        <v>1554</v>
      </c>
      <c r="F84" s="141" t="s">
        <v>1555</v>
      </c>
      <c r="G84" s="142" t="s">
        <v>192</v>
      </c>
      <c r="H84" s="143">
        <v>1</v>
      </c>
      <c r="I84" s="144"/>
      <c r="J84" s="145">
        <f t="shared" si="0"/>
        <v>0</v>
      </c>
      <c r="K84" s="141" t="s">
        <v>3</v>
      </c>
      <c r="L84" s="34"/>
      <c r="M84" s="146" t="s">
        <v>3</v>
      </c>
      <c r="N84" s="147" t="s">
        <v>42</v>
      </c>
      <c r="O84" s="54"/>
      <c r="P84" s="148">
        <f t="shared" si="1"/>
        <v>0</v>
      </c>
      <c r="Q84" s="148">
        <v>0</v>
      </c>
      <c r="R84" s="148">
        <f t="shared" si="2"/>
        <v>0</v>
      </c>
      <c r="S84" s="148">
        <v>0</v>
      </c>
      <c r="T84" s="149">
        <f t="shared" si="3"/>
        <v>0</v>
      </c>
      <c r="U84" s="33"/>
      <c r="V84" s="33"/>
      <c r="W84" s="33"/>
      <c r="X84" s="33"/>
      <c r="Y84" s="33"/>
      <c r="Z84" s="33"/>
      <c r="AA84" s="33"/>
      <c r="AB84" s="33"/>
      <c r="AC84" s="33"/>
      <c r="AD84" s="33"/>
      <c r="AE84" s="33"/>
      <c r="AR84" s="150" t="s">
        <v>82</v>
      </c>
      <c r="AT84" s="150" t="s">
        <v>137</v>
      </c>
      <c r="AU84" s="150" t="s">
        <v>15</v>
      </c>
      <c r="AY84" s="18" t="s">
        <v>135</v>
      </c>
      <c r="BE84" s="151">
        <f t="shared" si="4"/>
        <v>0</v>
      </c>
      <c r="BF84" s="151">
        <f t="shared" si="5"/>
        <v>0</v>
      </c>
      <c r="BG84" s="151">
        <f t="shared" si="6"/>
        <v>0</v>
      </c>
      <c r="BH84" s="151">
        <f t="shared" si="7"/>
        <v>0</v>
      </c>
      <c r="BI84" s="151">
        <f t="shared" si="8"/>
        <v>0</v>
      </c>
      <c r="BJ84" s="18" t="s">
        <v>15</v>
      </c>
      <c r="BK84" s="151">
        <f t="shared" si="9"/>
        <v>0</v>
      </c>
      <c r="BL84" s="18" t="s">
        <v>82</v>
      </c>
      <c r="BM84" s="150" t="s">
        <v>1556</v>
      </c>
    </row>
    <row r="85" spans="1:65" s="2" customFormat="1" ht="16.5" customHeight="1">
      <c r="A85" s="33"/>
      <c r="B85" s="138"/>
      <c r="C85" s="139" t="s">
        <v>82</v>
      </c>
      <c r="D85" s="139" t="s">
        <v>137</v>
      </c>
      <c r="E85" s="140" t="s">
        <v>1557</v>
      </c>
      <c r="F85" s="141" t="s">
        <v>1558</v>
      </c>
      <c r="G85" s="142" t="s">
        <v>192</v>
      </c>
      <c r="H85" s="143">
        <v>1</v>
      </c>
      <c r="I85" s="144"/>
      <c r="J85" s="145">
        <f t="shared" si="0"/>
        <v>0</v>
      </c>
      <c r="K85" s="141" t="s">
        <v>3</v>
      </c>
      <c r="L85" s="34"/>
      <c r="M85" s="146" t="s">
        <v>3</v>
      </c>
      <c r="N85" s="147" t="s">
        <v>42</v>
      </c>
      <c r="O85" s="54"/>
      <c r="P85" s="148">
        <f t="shared" si="1"/>
        <v>0</v>
      </c>
      <c r="Q85" s="148">
        <v>0</v>
      </c>
      <c r="R85" s="148">
        <f t="shared" si="2"/>
        <v>0</v>
      </c>
      <c r="S85" s="148">
        <v>0</v>
      </c>
      <c r="T85" s="149">
        <f t="shared" si="3"/>
        <v>0</v>
      </c>
      <c r="U85" s="33"/>
      <c r="V85" s="33"/>
      <c r="W85" s="33"/>
      <c r="X85" s="33"/>
      <c r="Y85" s="33"/>
      <c r="Z85" s="33"/>
      <c r="AA85" s="33"/>
      <c r="AB85" s="33"/>
      <c r="AC85" s="33"/>
      <c r="AD85" s="33"/>
      <c r="AE85" s="33"/>
      <c r="AR85" s="150" t="s">
        <v>82</v>
      </c>
      <c r="AT85" s="150" t="s">
        <v>137</v>
      </c>
      <c r="AU85" s="150" t="s">
        <v>15</v>
      </c>
      <c r="AY85" s="18" t="s">
        <v>135</v>
      </c>
      <c r="BE85" s="151">
        <f t="shared" si="4"/>
        <v>0</v>
      </c>
      <c r="BF85" s="151">
        <f t="shared" si="5"/>
        <v>0</v>
      </c>
      <c r="BG85" s="151">
        <f t="shared" si="6"/>
        <v>0</v>
      </c>
      <c r="BH85" s="151">
        <f t="shared" si="7"/>
        <v>0</v>
      </c>
      <c r="BI85" s="151">
        <f t="shared" si="8"/>
        <v>0</v>
      </c>
      <c r="BJ85" s="18" t="s">
        <v>15</v>
      </c>
      <c r="BK85" s="151">
        <f t="shared" si="9"/>
        <v>0</v>
      </c>
      <c r="BL85" s="18" t="s">
        <v>82</v>
      </c>
      <c r="BM85" s="150" t="s">
        <v>1559</v>
      </c>
    </row>
    <row r="86" spans="1:65" s="2" customFormat="1" ht="16.5" customHeight="1">
      <c r="A86" s="33"/>
      <c r="B86" s="138"/>
      <c r="C86" s="139" t="s">
        <v>159</v>
      </c>
      <c r="D86" s="139" t="s">
        <v>137</v>
      </c>
      <c r="E86" s="140" t="s">
        <v>1560</v>
      </c>
      <c r="F86" s="141" t="s">
        <v>1561</v>
      </c>
      <c r="G86" s="142" t="s">
        <v>192</v>
      </c>
      <c r="H86" s="143">
        <v>1</v>
      </c>
      <c r="I86" s="144"/>
      <c r="J86" s="145">
        <f t="shared" si="0"/>
        <v>0</v>
      </c>
      <c r="K86" s="141" t="s">
        <v>3</v>
      </c>
      <c r="L86" s="34"/>
      <c r="M86" s="146" t="s">
        <v>3</v>
      </c>
      <c r="N86" s="147" t="s">
        <v>42</v>
      </c>
      <c r="O86" s="54"/>
      <c r="P86" s="148">
        <f t="shared" si="1"/>
        <v>0</v>
      </c>
      <c r="Q86" s="148">
        <v>0</v>
      </c>
      <c r="R86" s="148">
        <f t="shared" si="2"/>
        <v>0</v>
      </c>
      <c r="S86" s="148">
        <v>0</v>
      </c>
      <c r="T86" s="149">
        <f t="shared" si="3"/>
        <v>0</v>
      </c>
      <c r="U86" s="33"/>
      <c r="V86" s="33"/>
      <c r="W86" s="33"/>
      <c r="X86" s="33"/>
      <c r="Y86" s="33"/>
      <c r="Z86" s="33"/>
      <c r="AA86" s="33"/>
      <c r="AB86" s="33"/>
      <c r="AC86" s="33"/>
      <c r="AD86" s="33"/>
      <c r="AE86" s="33"/>
      <c r="AR86" s="150" t="s">
        <v>82</v>
      </c>
      <c r="AT86" s="150" t="s">
        <v>137</v>
      </c>
      <c r="AU86" s="150" t="s">
        <v>15</v>
      </c>
      <c r="AY86" s="18" t="s">
        <v>135</v>
      </c>
      <c r="BE86" s="151">
        <f t="shared" si="4"/>
        <v>0</v>
      </c>
      <c r="BF86" s="151">
        <f t="shared" si="5"/>
        <v>0</v>
      </c>
      <c r="BG86" s="151">
        <f t="shared" si="6"/>
        <v>0</v>
      </c>
      <c r="BH86" s="151">
        <f t="shared" si="7"/>
        <v>0</v>
      </c>
      <c r="BI86" s="151">
        <f t="shared" si="8"/>
        <v>0</v>
      </c>
      <c r="BJ86" s="18" t="s">
        <v>15</v>
      </c>
      <c r="BK86" s="151">
        <f t="shared" si="9"/>
        <v>0</v>
      </c>
      <c r="BL86" s="18" t="s">
        <v>82</v>
      </c>
      <c r="BM86" s="150" t="s">
        <v>1562</v>
      </c>
    </row>
    <row r="87" spans="1:65" s="2" customFormat="1" ht="16.5" customHeight="1">
      <c r="A87" s="33"/>
      <c r="B87" s="138"/>
      <c r="C87" s="139" t="s">
        <v>166</v>
      </c>
      <c r="D87" s="139" t="s">
        <v>137</v>
      </c>
      <c r="E87" s="140" t="s">
        <v>1114</v>
      </c>
      <c r="F87" s="141" t="s">
        <v>1563</v>
      </c>
      <c r="G87" s="142" t="s">
        <v>192</v>
      </c>
      <c r="H87" s="143">
        <v>1</v>
      </c>
      <c r="I87" s="144"/>
      <c r="J87" s="145">
        <f t="shared" si="0"/>
        <v>0</v>
      </c>
      <c r="K87" s="141" t="s">
        <v>3</v>
      </c>
      <c r="L87" s="34"/>
      <c r="M87" s="146" t="s">
        <v>3</v>
      </c>
      <c r="N87" s="147" t="s">
        <v>42</v>
      </c>
      <c r="O87" s="54"/>
      <c r="P87" s="148">
        <f t="shared" si="1"/>
        <v>0</v>
      </c>
      <c r="Q87" s="148">
        <v>0</v>
      </c>
      <c r="R87" s="148">
        <f t="shared" si="2"/>
        <v>0</v>
      </c>
      <c r="S87" s="148">
        <v>0</v>
      </c>
      <c r="T87" s="149">
        <f t="shared" si="3"/>
        <v>0</v>
      </c>
      <c r="U87" s="33"/>
      <c r="V87" s="33"/>
      <c r="W87" s="33"/>
      <c r="X87" s="33"/>
      <c r="Y87" s="33"/>
      <c r="Z87" s="33"/>
      <c r="AA87" s="33"/>
      <c r="AB87" s="33"/>
      <c r="AC87" s="33"/>
      <c r="AD87" s="33"/>
      <c r="AE87" s="33"/>
      <c r="AR87" s="150" t="s">
        <v>82</v>
      </c>
      <c r="AT87" s="150" t="s">
        <v>137</v>
      </c>
      <c r="AU87" s="150" t="s">
        <v>15</v>
      </c>
      <c r="AY87" s="18" t="s">
        <v>135</v>
      </c>
      <c r="BE87" s="151">
        <f t="shared" si="4"/>
        <v>0</v>
      </c>
      <c r="BF87" s="151">
        <f t="shared" si="5"/>
        <v>0</v>
      </c>
      <c r="BG87" s="151">
        <f t="shared" si="6"/>
        <v>0</v>
      </c>
      <c r="BH87" s="151">
        <f t="shared" si="7"/>
        <v>0</v>
      </c>
      <c r="BI87" s="151">
        <f t="shared" si="8"/>
        <v>0</v>
      </c>
      <c r="BJ87" s="18" t="s">
        <v>15</v>
      </c>
      <c r="BK87" s="151">
        <f t="shared" si="9"/>
        <v>0</v>
      </c>
      <c r="BL87" s="18" t="s">
        <v>82</v>
      </c>
      <c r="BM87" s="150" t="s">
        <v>1564</v>
      </c>
    </row>
    <row r="88" spans="1:65" s="2" customFormat="1" ht="16.5" customHeight="1">
      <c r="A88" s="33"/>
      <c r="B88" s="138"/>
      <c r="C88" s="139" t="s">
        <v>171</v>
      </c>
      <c r="D88" s="139" t="s">
        <v>137</v>
      </c>
      <c r="E88" s="140" t="s">
        <v>1513</v>
      </c>
      <c r="F88" s="141" t="s">
        <v>1565</v>
      </c>
      <c r="G88" s="142" t="s">
        <v>192</v>
      </c>
      <c r="H88" s="143">
        <v>1</v>
      </c>
      <c r="I88" s="144"/>
      <c r="J88" s="145">
        <f t="shared" si="0"/>
        <v>0</v>
      </c>
      <c r="K88" s="141" t="s">
        <v>3</v>
      </c>
      <c r="L88" s="34"/>
      <c r="M88" s="146" t="s">
        <v>3</v>
      </c>
      <c r="N88" s="147" t="s">
        <v>42</v>
      </c>
      <c r="O88" s="54"/>
      <c r="P88" s="148">
        <f t="shared" si="1"/>
        <v>0</v>
      </c>
      <c r="Q88" s="148">
        <v>0</v>
      </c>
      <c r="R88" s="148">
        <f t="shared" si="2"/>
        <v>0</v>
      </c>
      <c r="S88" s="148">
        <v>0</v>
      </c>
      <c r="T88" s="149">
        <f t="shared" si="3"/>
        <v>0</v>
      </c>
      <c r="U88" s="33"/>
      <c r="V88" s="33"/>
      <c r="W88" s="33"/>
      <c r="X88" s="33"/>
      <c r="Y88" s="33"/>
      <c r="Z88" s="33"/>
      <c r="AA88" s="33"/>
      <c r="AB88" s="33"/>
      <c r="AC88" s="33"/>
      <c r="AD88" s="33"/>
      <c r="AE88" s="33"/>
      <c r="AR88" s="150" t="s">
        <v>82</v>
      </c>
      <c r="AT88" s="150" t="s">
        <v>137</v>
      </c>
      <c r="AU88" s="150" t="s">
        <v>15</v>
      </c>
      <c r="AY88" s="18" t="s">
        <v>135</v>
      </c>
      <c r="BE88" s="151">
        <f t="shared" si="4"/>
        <v>0</v>
      </c>
      <c r="BF88" s="151">
        <f t="shared" si="5"/>
        <v>0</v>
      </c>
      <c r="BG88" s="151">
        <f t="shared" si="6"/>
        <v>0</v>
      </c>
      <c r="BH88" s="151">
        <f t="shared" si="7"/>
        <v>0</v>
      </c>
      <c r="BI88" s="151">
        <f t="shared" si="8"/>
        <v>0</v>
      </c>
      <c r="BJ88" s="18" t="s">
        <v>15</v>
      </c>
      <c r="BK88" s="151">
        <f t="shared" si="9"/>
        <v>0</v>
      </c>
      <c r="BL88" s="18" t="s">
        <v>82</v>
      </c>
      <c r="BM88" s="150" t="s">
        <v>1566</v>
      </c>
    </row>
    <row r="89" spans="1:65" s="2" customFormat="1" ht="16.5" customHeight="1">
      <c r="A89" s="33"/>
      <c r="B89" s="138"/>
      <c r="C89" s="139" t="s">
        <v>178</v>
      </c>
      <c r="D89" s="139" t="s">
        <v>137</v>
      </c>
      <c r="E89" s="140" t="s">
        <v>1516</v>
      </c>
      <c r="F89" s="141" t="s">
        <v>1567</v>
      </c>
      <c r="G89" s="142" t="s">
        <v>192</v>
      </c>
      <c r="H89" s="143">
        <v>1</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82</v>
      </c>
      <c r="AT89" s="150" t="s">
        <v>137</v>
      </c>
      <c r="AU89" s="150" t="s">
        <v>15</v>
      </c>
      <c r="AY89" s="18" t="s">
        <v>135</v>
      </c>
      <c r="BE89" s="151">
        <f t="shared" si="4"/>
        <v>0</v>
      </c>
      <c r="BF89" s="151">
        <f t="shared" si="5"/>
        <v>0</v>
      </c>
      <c r="BG89" s="151">
        <f t="shared" si="6"/>
        <v>0</v>
      </c>
      <c r="BH89" s="151">
        <f t="shared" si="7"/>
        <v>0</v>
      </c>
      <c r="BI89" s="151">
        <f t="shared" si="8"/>
        <v>0</v>
      </c>
      <c r="BJ89" s="18" t="s">
        <v>15</v>
      </c>
      <c r="BK89" s="151">
        <f t="shared" si="9"/>
        <v>0</v>
      </c>
      <c r="BL89" s="18" t="s">
        <v>82</v>
      </c>
      <c r="BM89" s="150" t="s">
        <v>1568</v>
      </c>
    </row>
    <row r="90" spans="1:65" s="2" customFormat="1" ht="245.85" customHeight="1">
      <c r="A90" s="33"/>
      <c r="B90" s="138"/>
      <c r="C90" s="139" t="s">
        <v>183</v>
      </c>
      <c r="D90" s="139" t="s">
        <v>137</v>
      </c>
      <c r="E90" s="140" t="s">
        <v>1519</v>
      </c>
      <c r="F90" s="141" t="s">
        <v>1569</v>
      </c>
      <c r="G90" s="142" t="s">
        <v>192</v>
      </c>
      <c r="H90" s="143">
        <v>1</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82</v>
      </c>
      <c r="AT90" s="150" t="s">
        <v>137</v>
      </c>
      <c r="AU90" s="150" t="s">
        <v>15</v>
      </c>
      <c r="AY90" s="18" t="s">
        <v>135</v>
      </c>
      <c r="BE90" s="151">
        <f t="shared" si="4"/>
        <v>0</v>
      </c>
      <c r="BF90" s="151">
        <f t="shared" si="5"/>
        <v>0</v>
      </c>
      <c r="BG90" s="151">
        <f t="shared" si="6"/>
        <v>0</v>
      </c>
      <c r="BH90" s="151">
        <f t="shared" si="7"/>
        <v>0</v>
      </c>
      <c r="BI90" s="151">
        <f t="shared" si="8"/>
        <v>0</v>
      </c>
      <c r="BJ90" s="18" t="s">
        <v>15</v>
      </c>
      <c r="BK90" s="151">
        <f t="shared" si="9"/>
        <v>0</v>
      </c>
      <c r="BL90" s="18" t="s">
        <v>82</v>
      </c>
      <c r="BM90" s="150" t="s">
        <v>1570</v>
      </c>
    </row>
    <row r="91" spans="1:65" s="2" customFormat="1" ht="167.1" customHeight="1">
      <c r="A91" s="33"/>
      <c r="B91" s="138"/>
      <c r="C91" s="139" t="s">
        <v>200</v>
      </c>
      <c r="D91" s="139" t="s">
        <v>137</v>
      </c>
      <c r="E91" s="140" t="s">
        <v>1522</v>
      </c>
      <c r="F91" s="141" t="s">
        <v>1571</v>
      </c>
      <c r="G91" s="142" t="s">
        <v>192</v>
      </c>
      <c r="H91" s="143">
        <v>1</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82</v>
      </c>
      <c r="AT91" s="150" t="s">
        <v>137</v>
      </c>
      <c r="AU91" s="150" t="s">
        <v>15</v>
      </c>
      <c r="AY91" s="18" t="s">
        <v>135</v>
      </c>
      <c r="BE91" s="151">
        <f t="shared" si="4"/>
        <v>0</v>
      </c>
      <c r="BF91" s="151">
        <f t="shared" si="5"/>
        <v>0</v>
      </c>
      <c r="BG91" s="151">
        <f t="shared" si="6"/>
        <v>0</v>
      </c>
      <c r="BH91" s="151">
        <f t="shared" si="7"/>
        <v>0</v>
      </c>
      <c r="BI91" s="151">
        <f t="shared" si="8"/>
        <v>0</v>
      </c>
      <c r="BJ91" s="18" t="s">
        <v>15</v>
      </c>
      <c r="BK91" s="151">
        <f t="shared" si="9"/>
        <v>0</v>
      </c>
      <c r="BL91" s="18" t="s">
        <v>82</v>
      </c>
      <c r="BM91" s="150" t="s">
        <v>1572</v>
      </c>
    </row>
    <row r="92" spans="1:65" s="2" customFormat="1" ht="76.35" customHeight="1">
      <c r="A92" s="33"/>
      <c r="B92" s="138"/>
      <c r="C92" s="139" t="s">
        <v>205</v>
      </c>
      <c r="D92" s="139" t="s">
        <v>137</v>
      </c>
      <c r="E92" s="140" t="s">
        <v>1525</v>
      </c>
      <c r="F92" s="141" t="s">
        <v>1573</v>
      </c>
      <c r="G92" s="142" t="s">
        <v>192</v>
      </c>
      <c r="H92" s="143">
        <v>1</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82</v>
      </c>
      <c r="AT92" s="150" t="s">
        <v>137</v>
      </c>
      <c r="AU92" s="150" t="s">
        <v>15</v>
      </c>
      <c r="AY92" s="18" t="s">
        <v>135</v>
      </c>
      <c r="BE92" s="151">
        <f t="shared" si="4"/>
        <v>0</v>
      </c>
      <c r="BF92" s="151">
        <f t="shared" si="5"/>
        <v>0</v>
      </c>
      <c r="BG92" s="151">
        <f t="shared" si="6"/>
        <v>0</v>
      </c>
      <c r="BH92" s="151">
        <f t="shared" si="7"/>
        <v>0</v>
      </c>
      <c r="BI92" s="151">
        <f t="shared" si="8"/>
        <v>0</v>
      </c>
      <c r="BJ92" s="18" t="s">
        <v>15</v>
      </c>
      <c r="BK92" s="151">
        <f t="shared" si="9"/>
        <v>0</v>
      </c>
      <c r="BL92" s="18" t="s">
        <v>82</v>
      </c>
      <c r="BM92" s="150" t="s">
        <v>1574</v>
      </c>
    </row>
    <row r="93" spans="1:65" s="2" customFormat="1" ht="16.5" customHeight="1">
      <c r="A93" s="33"/>
      <c r="B93" s="138"/>
      <c r="C93" s="139" t="s">
        <v>189</v>
      </c>
      <c r="D93" s="139" t="s">
        <v>137</v>
      </c>
      <c r="E93" s="140" t="s">
        <v>1575</v>
      </c>
      <c r="F93" s="141" t="s">
        <v>1576</v>
      </c>
      <c r="G93" s="142" t="s">
        <v>192</v>
      </c>
      <c r="H93" s="143">
        <v>1</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82</v>
      </c>
      <c r="AT93" s="150" t="s">
        <v>137</v>
      </c>
      <c r="AU93" s="150" t="s">
        <v>15</v>
      </c>
      <c r="AY93" s="18" t="s">
        <v>135</v>
      </c>
      <c r="BE93" s="151">
        <f t="shared" si="4"/>
        <v>0</v>
      </c>
      <c r="BF93" s="151">
        <f t="shared" si="5"/>
        <v>0</v>
      </c>
      <c r="BG93" s="151">
        <f t="shared" si="6"/>
        <v>0</v>
      </c>
      <c r="BH93" s="151">
        <f t="shared" si="7"/>
        <v>0</v>
      </c>
      <c r="BI93" s="151">
        <f t="shared" si="8"/>
        <v>0</v>
      </c>
      <c r="BJ93" s="18" t="s">
        <v>15</v>
      </c>
      <c r="BK93" s="151">
        <f t="shared" si="9"/>
        <v>0</v>
      </c>
      <c r="BL93" s="18" t="s">
        <v>82</v>
      </c>
      <c r="BM93" s="150" t="s">
        <v>1577</v>
      </c>
    </row>
    <row r="94" spans="1:65" s="2" customFormat="1" ht="16.5" customHeight="1">
      <c r="A94" s="33"/>
      <c r="B94" s="138"/>
      <c r="C94" s="139" t="s">
        <v>194</v>
      </c>
      <c r="D94" s="139" t="s">
        <v>137</v>
      </c>
      <c r="E94" s="140" t="s">
        <v>1578</v>
      </c>
      <c r="F94" s="141" t="s">
        <v>1579</v>
      </c>
      <c r="G94" s="142" t="s">
        <v>192</v>
      </c>
      <c r="H94" s="143">
        <v>1</v>
      </c>
      <c r="I94" s="144"/>
      <c r="J94" s="145">
        <f t="shared" si="0"/>
        <v>0</v>
      </c>
      <c r="K94" s="141" t="s">
        <v>3</v>
      </c>
      <c r="L94" s="34"/>
      <c r="M94" s="196" t="s">
        <v>3</v>
      </c>
      <c r="N94" s="197" t="s">
        <v>42</v>
      </c>
      <c r="O94" s="194"/>
      <c r="P94" s="198">
        <f t="shared" si="1"/>
        <v>0</v>
      </c>
      <c r="Q94" s="198">
        <v>0</v>
      </c>
      <c r="R94" s="198">
        <f t="shared" si="2"/>
        <v>0</v>
      </c>
      <c r="S94" s="198">
        <v>0</v>
      </c>
      <c r="T94" s="199">
        <f t="shared" si="3"/>
        <v>0</v>
      </c>
      <c r="U94" s="33"/>
      <c r="V94" s="33"/>
      <c r="W94" s="33"/>
      <c r="X94" s="33"/>
      <c r="Y94" s="33"/>
      <c r="Z94" s="33"/>
      <c r="AA94" s="33"/>
      <c r="AB94" s="33"/>
      <c r="AC94" s="33"/>
      <c r="AD94" s="33"/>
      <c r="AE94" s="33"/>
      <c r="AR94" s="150" t="s">
        <v>82</v>
      </c>
      <c r="AT94" s="150" t="s">
        <v>137</v>
      </c>
      <c r="AU94" s="150" t="s">
        <v>15</v>
      </c>
      <c r="AY94" s="18" t="s">
        <v>135</v>
      </c>
      <c r="BE94" s="151">
        <f t="shared" si="4"/>
        <v>0</v>
      </c>
      <c r="BF94" s="151">
        <f t="shared" si="5"/>
        <v>0</v>
      </c>
      <c r="BG94" s="151">
        <f t="shared" si="6"/>
        <v>0</v>
      </c>
      <c r="BH94" s="151">
        <f t="shared" si="7"/>
        <v>0</v>
      </c>
      <c r="BI94" s="151">
        <f t="shared" si="8"/>
        <v>0</v>
      </c>
      <c r="BJ94" s="18" t="s">
        <v>15</v>
      </c>
      <c r="BK94" s="151">
        <f t="shared" si="9"/>
        <v>0</v>
      </c>
      <c r="BL94" s="18" t="s">
        <v>82</v>
      </c>
      <c r="BM94" s="150" t="s">
        <v>1580</v>
      </c>
    </row>
    <row r="95" spans="1:31" s="2" customFormat="1" ht="6.95" customHeight="1">
      <c r="A95" s="33"/>
      <c r="B95" s="43"/>
      <c r="C95" s="44"/>
      <c r="D95" s="44"/>
      <c r="E95" s="44"/>
      <c r="F95" s="44"/>
      <c r="G95" s="44"/>
      <c r="H95" s="44"/>
      <c r="I95" s="44"/>
      <c r="J95" s="44"/>
      <c r="K95" s="44"/>
      <c r="L95" s="34"/>
      <c r="M95" s="33"/>
      <c r="O95" s="33"/>
      <c r="P95" s="33"/>
      <c r="Q95" s="33"/>
      <c r="R95" s="33"/>
      <c r="S95" s="33"/>
      <c r="T95" s="33"/>
      <c r="U95" s="33"/>
      <c r="V95" s="33"/>
      <c r="W95" s="33"/>
      <c r="X95" s="33"/>
      <c r="Y95" s="33"/>
      <c r="Z95" s="33"/>
      <c r="AA95" s="33"/>
      <c r="AB95" s="33"/>
      <c r="AC95" s="33"/>
      <c r="AD95" s="33"/>
      <c r="AE95" s="33"/>
    </row>
  </sheetData>
  <autoFilter ref="C79:K9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tabSelected="1" zoomScale="110" zoomScaleNormal="110" workbookViewId="0" topLeftCell="A46"/>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6" customFormat="1" ht="45" customHeight="1">
      <c r="B3" s="204"/>
      <c r="C3" s="324" t="s">
        <v>1581</v>
      </c>
      <c r="D3" s="324"/>
      <c r="E3" s="324"/>
      <c r="F3" s="324"/>
      <c r="G3" s="324"/>
      <c r="H3" s="324"/>
      <c r="I3" s="324"/>
      <c r="J3" s="324"/>
      <c r="K3" s="205"/>
    </row>
    <row r="4" spans="2:11" s="1" customFormat="1" ht="25.5" customHeight="1">
      <c r="B4" s="206"/>
      <c r="C4" s="329" t="s">
        <v>1582</v>
      </c>
      <c r="D4" s="329"/>
      <c r="E4" s="329"/>
      <c r="F4" s="329"/>
      <c r="G4" s="329"/>
      <c r="H4" s="329"/>
      <c r="I4" s="329"/>
      <c r="J4" s="329"/>
      <c r="K4" s="207"/>
    </row>
    <row r="5" spans="2:11" s="1" customFormat="1" ht="5.25" customHeight="1">
      <c r="B5" s="206"/>
      <c r="C5" s="208"/>
      <c r="D5" s="208"/>
      <c r="E5" s="208"/>
      <c r="F5" s="208"/>
      <c r="G5" s="208"/>
      <c r="H5" s="208"/>
      <c r="I5" s="208"/>
      <c r="J5" s="208"/>
      <c r="K5" s="207"/>
    </row>
    <row r="6" spans="2:11" s="1" customFormat="1" ht="15" customHeight="1">
      <c r="B6" s="206"/>
      <c r="C6" s="328" t="s">
        <v>1583</v>
      </c>
      <c r="D6" s="328"/>
      <c r="E6" s="328"/>
      <c r="F6" s="328"/>
      <c r="G6" s="328"/>
      <c r="H6" s="328"/>
      <c r="I6" s="328"/>
      <c r="J6" s="328"/>
      <c r="K6" s="207"/>
    </row>
    <row r="7" spans="2:11" s="1" customFormat="1" ht="15" customHeight="1">
      <c r="B7" s="210"/>
      <c r="C7" s="328" t="s">
        <v>1584</v>
      </c>
      <c r="D7" s="328"/>
      <c r="E7" s="328"/>
      <c r="F7" s="328"/>
      <c r="G7" s="328"/>
      <c r="H7" s="328"/>
      <c r="I7" s="328"/>
      <c r="J7" s="328"/>
      <c r="K7" s="207"/>
    </row>
    <row r="8" spans="2:11" s="1" customFormat="1" ht="12.75" customHeight="1">
      <c r="B8" s="210"/>
      <c r="C8" s="209"/>
      <c r="D8" s="209"/>
      <c r="E8" s="209"/>
      <c r="F8" s="209"/>
      <c r="G8" s="209"/>
      <c r="H8" s="209"/>
      <c r="I8" s="209"/>
      <c r="J8" s="209"/>
      <c r="K8" s="207"/>
    </row>
    <row r="9" spans="2:11" s="1" customFormat="1" ht="15" customHeight="1">
      <c r="B9" s="210"/>
      <c r="C9" s="328" t="s">
        <v>1585</v>
      </c>
      <c r="D9" s="328"/>
      <c r="E9" s="328"/>
      <c r="F9" s="328"/>
      <c r="G9" s="328"/>
      <c r="H9" s="328"/>
      <c r="I9" s="328"/>
      <c r="J9" s="328"/>
      <c r="K9" s="207"/>
    </row>
    <row r="10" spans="2:11" s="1" customFormat="1" ht="15" customHeight="1">
      <c r="B10" s="210"/>
      <c r="C10" s="209"/>
      <c r="D10" s="328" t="s">
        <v>1586</v>
      </c>
      <c r="E10" s="328"/>
      <c r="F10" s="328"/>
      <c r="G10" s="328"/>
      <c r="H10" s="328"/>
      <c r="I10" s="328"/>
      <c r="J10" s="328"/>
      <c r="K10" s="207"/>
    </row>
    <row r="11" spans="2:11" s="1" customFormat="1" ht="15" customHeight="1">
      <c r="B11" s="210"/>
      <c r="C11" s="211"/>
      <c r="D11" s="328" t="s">
        <v>1587</v>
      </c>
      <c r="E11" s="328"/>
      <c r="F11" s="328"/>
      <c r="G11" s="328"/>
      <c r="H11" s="328"/>
      <c r="I11" s="328"/>
      <c r="J11" s="328"/>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1588</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28" t="s">
        <v>1589</v>
      </c>
      <c r="E15" s="328"/>
      <c r="F15" s="328"/>
      <c r="G15" s="328"/>
      <c r="H15" s="328"/>
      <c r="I15" s="328"/>
      <c r="J15" s="328"/>
      <c r="K15" s="207"/>
    </row>
    <row r="16" spans="2:11" s="1" customFormat="1" ht="15" customHeight="1">
      <c r="B16" s="210"/>
      <c r="C16" s="211"/>
      <c r="D16" s="328" t="s">
        <v>1590</v>
      </c>
      <c r="E16" s="328"/>
      <c r="F16" s="328"/>
      <c r="G16" s="328"/>
      <c r="H16" s="328"/>
      <c r="I16" s="328"/>
      <c r="J16" s="328"/>
      <c r="K16" s="207"/>
    </row>
    <row r="17" spans="2:11" s="1" customFormat="1" ht="15" customHeight="1">
      <c r="B17" s="210"/>
      <c r="C17" s="211"/>
      <c r="D17" s="328" t="s">
        <v>1591</v>
      </c>
      <c r="E17" s="328"/>
      <c r="F17" s="328"/>
      <c r="G17" s="328"/>
      <c r="H17" s="328"/>
      <c r="I17" s="328"/>
      <c r="J17" s="328"/>
      <c r="K17" s="207"/>
    </row>
    <row r="18" spans="2:11" s="1" customFormat="1" ht="15" customHeight="1">
      <c r="B18" s="210"/>
      <c r="C18" s="211"/>
      <c r="D18" s="211"/>
      <c r="E18" s="213" t="s">
        <v>77</v>
      </c>
      <c r="F18" s="328" t="s">
        <v>1592</v>
      </c>
      <c r="G18" s="328"/>
      <c r="H18" s="328"/>
      <c r="I18" s="328"/>
      <c r="J18" s="328"/>
      <c r="K18" s="207"/>
    </row>
    <row r="19" spans="2:11" s="1" customFormat="1" ht="15" customHeight="1">
      <c r="B19" s="210"/>
      <c r="C19" s="211"/>
      <c r="D19" s="211"/>
      <c r="E19" s="213" t="s">
        <v>1593</v>
      </c>
      <c r="F19" s="328" t="s">
        <v>1594</v>
      </c>
      <c r="G19" s="328"/>
      <c r="H19" s="328"/>
      <c r="I19" s="328"/>
      <c r="J19" s="328"/>
      <c r="K19" s="207"/>
    </row>
    <row r="20" spans="2:11" s="1" customFormat="1" ht="15" customHeight="1">
      <c r="B20" s="210"/>
      <c r="C20" s="211"/>
      <c r="D20" s="211"/>
      <c r="E20" s="213" t="s">
        <v>1595</v>
      </c>
      <c r="F20" s="328" t="s">
        <v>1596</v>
      </c>
      <c r="G20" s="328"/>
      <c r="H20" s="328"/>
      <c r="I20" s="328"/>
      <c r="J20" s="328"/>
      <c r="K20" s="207"/>
    </row>
    <row r="21" spans="2:11" s="1" customFormat="1" ht="15" customHeight="1">
      <c r="B21" s="210"/>
      <c r="C21" s="211"/>
      <c r="D21" s="211"/>
      <c r="E21" s="213" t="s">
        <v>1597</v>
      </c>
      <c r="F21" s="328" t="s">
        <v>1598</v>
      </c>
      <c r="G21" s="328"/>
      <c r="H21" s="328"/>
      <c r="I21" s="328"/>
      <c r="J21" s="328"/>
      <c r="K21" s="207"/>
    </row>
    <row r="22" spans="2:11" s="1" customFormat="1" ht="15" customHeight="1">
      <c r="B22" s="210"/>
      <c r="C22" s="211"/>
      <c r="D22" s="211"/>
      <c r="E22" s="213" t="s">
        <v>1599</v>
      </c>
      <c r="F22" s="328" t="s">
        <v>1600</v>
      </c>
      <c r="G22" s="328"/>
      <c r="H22" s="328"/>
      <c r="I22" s="328"/>
      <c r="J22" s="328"/>
      <c r="K22" s="207"/>
    </row>
    <row r="23" spans="2:11" s="1" customFormat="1" ht="15" customHeight="1">
      <c r="B23" s="210"/>
      <c r="C23" s="211"/>
      <c r="D23" s="211"/>
      <c r="E23" s="213" t="s">
        <v>1601</v>
      </c>
      <c r="F23" s="328" t="s">
        <v>1602</v>
      </c>
      <c r="G23" s="328"/>
      <c r="H23" s="328"/>
      <c r="I23" s="328"/>
      <c r="J23" s="328"/>
      <c r="K23" s="207"/>
    </row>
    <row r="24" spans="2:11" s="1" customFormat="1" ht="12.75" customHeight="1">
      <c r="B24" s="210"/>
      <c r="C24" s="211"/>
      <c r="D24" s="211"/>
      <c r="E24" s="211"/>
      <c r="F24" s="211"/>
      <c r="G24" s="211"/>
      <c r="H24" s="211"/>
      <c r="I24" s="211"/>
      <c r="J24" s="211"/>
      <c r="K24" s="207"/>
    </row>
    <row r="25" spans="2:11" s="1" customFormat="1" ht="15" customHeight="1">
      <c r="B25" s="210"/>
      <c r="C25" s="328" t="s">
        <v>1603</v>
      </c>
      <c r="D25" s="328"/>
      <c r="E25" s="328"/>
      <c r="F25" s="328"/>
      <c r="G25" s="328"/>
      <c r="H25" s="328"/>
      <c r="I25" s="328"/>
      <c r="J25" s="328"/>
      <c r="K25" s="207"/>
    </row>
    <row r="26" spans="2:11" s="1" customFormat="1" ht="15" customHeight="1">
      <c r="B26" s="210"/>
      <c r="C26" s="328" t="s">
        <v>1604</v>
      </c>
      <c r="D26" s="328"/>
      <c r="E26" s="328"/>
      <c r="F26" s="328"/>
      <c r="G26" s="328"/>
      <c r="H26" s="328"/>
      <c r="I26" s="328"/>
      <c r="J26" s="328"/>
      <c r="K26" s="207"/>
    </row>
    <row r="27" spans="2:11" s="1" customFormat="1" ht="15" customHeight="1">
      <c r="B27" s="210"/>
      <c r="C27" s="209"/>
      <c r="D27" s="328" t="s">
        <v>1605</v>
      </c>
      <c r="E27" s="328"/>
      <c r="F27" s="328"/>
      <c r="G27" s="328"/>
      <c r="H27" s="328"/>
      <c r="I27" s="328"/>
      <c r="J27" s="328"/>
      <c r="K27" s="207"/>
    </row>
    <row r="28" spans="2:11" s="1" customFormat="1" ht="15" customHeight="1">
      <c r="B28" s="210"/>
      <c r="C28" s="211"/>
      <c r="D28" s="328" t="s">
        <v>1606</v>
      </c>
      <c r="E28" s="328"/>
      <c r="F28" s="328"/>
      <c r="G28" s="328"/>
      <c r="H28" s="328"/>
      <c r="I28" s="328"/>
      <c r="J28" s="328"/>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28" t="s">
        <v>1607</v>
      </c>
      <c r="E30" s="328"/>
      <c r="F30" s="328"/>
      <c r="G30" s="328"/>
      <c r="H30" s="328"/>
      <c r="I30" s="328"/>
      <c r="J30" s="328"/>
      <c r="K30" s="207"/>
    </row>
    <row r="31" spans="2:11" s="1" customFormat="1" ht="15" customHeight="1">
      <c r="B31" s="210"/>
      <c r="C31" s="211"/>
      <c r="D31" s="328" t="s">
        <v>1608</v>
      </c>
      <c r="E31" s="328"/>
      <c r="F31" s="328"/>
      <c r="G31" s="328"/>
      <c r="H31" s="328"/>
      <c r="I31" s="328"/>
      <c r="J31" s="328"/>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28" t="s">
        <v>1609</v>
      </c>
      <c r="E33" s="328"/>
      <c r="F33" s="328"/>
      <c r="G33" s="328"/>
      <c r="H33" s="328"/>
      <c r="I33" s="328"/>
      <c r="J33" s="328"/>
      <c r="K33" s="207"/>
    </row>
    <row r="34" spans="2:11" s="1" customFormat="1" ht="15" customHeight="1">
      <c r="B34" s="210"/>
      <c r="C34" s="211"/>
      <c r="D34" s="328" t="s">
        <v>1610</v>
      </c>
      <c r="E34" s="328"/>
      <c r="F34" s="328"/>
      <c r="G34" s="328"/>
      <c r="H34" s="328"/>
      <c r="I34" s="328"/>
      <c r="J34" s="328"/>
      <c r="K34" s="207"/>
    </row>
    <row r="35" spans="2:11" s="1" customFormat="1" ht="15" customHeight="1">
      <c r="B35" s="210"/>
      <c r="C35" s="211"/>
      <c r="D35" s="328" t="s">
        <v>1611</v>
      </c>
      <c r="E35" s="328"/>
      <c r="F35" s="328"/>
      <c r="G35" s="328"/>
      <c r="H35" s="328"/>
      <c r="I35" s="328"/>
      <c r="J35" s="328"/>
      <c r="K35" s="207"/>
    </row>
    <row r="36" spans="2:11" s="1" customFormat="1" ht="15" customHeight="1">
      <c r="B36" s="210"/>
      <c r="C36" s="211"/>
      <c r="D36" s="209"/>
      <c r="E36" s="212" t="s">
        <v>121</v>
      </c>
      <c r="F36" s="209"/>
      <c r="G36" s="328" t="s">
        <v>1612</v>
      </c>
      <c r="H36" s="328"/>
      <c r="I36" s="328"/>
      <c r="J36" s="328"/>
      <c r="K36" s="207"/>
    </row>
    <row r="37" spans="2:11" s="1" customFormat="1" ht="30.75" customHeight="1">
      <c r="B37" s="210"/>
      <c r="C37" s="211"/>
      <c r="D37" s="209"/>
      <c r="E37" s="212" t="s">
        <v>1613</v>
      </c>
      <c r="F37" s="209"/>
      <c r="G37" s="328" t="s">
        <v>1614</v>
      </c>
      <c r="H37" s="328"/>
      <c r="I37" s="328"/>
      <c r="J37" s="328"/>
      <c r="K37" s="207"/>
    </row>
    <row r="38" spans="2:11" s="1" customFormat="1" ht="15" customHeight="1">
      <c r="B38" s="210"/>
      <c r="C38" s="211"/>
      <c r="D38" s="209"/>
      <c r="E38" s="212" t="s">
        <v>52</v>
      </c>
      <c r="F38" s="209"/>
      <c r="G38" s="328" t="s">
        <v>1615</v>
      </c>
      <c r="H38" s="328"/>
      <c r="I38" s="328"/>
      <c r="J38" s="328"/>
      <c r="K38" s="207"/>
    </row>
    <row r="39" spans="2:11" s="1" customFormat="1" ht="15" customHeight="1">
      <c r="B39" s="210"/>
      <c r="C39" s="211"/>
      <c r="D39" s="209"/>
      <c r="E39" s="212" t="s">
        <v>53</v>
      </c>
      <c r="F39" s="209"/>
      <c r="G39" s="328" t="s">
        <v>1616</v>
      </c>
      <c r="H39" s="328"/>
      <c r="I39" s="328"/>
      <c r="J39" s="328"/>
      <c r="K39" s="207"/>
    </row>
    <row r="40" spans="2:11" s="1" customFormat="1" ht="15" customHeight="1">
      <c r="B40" s="210"/>
      <c r="C40" s="211"/>
      <c r="D40" s="209"/>
      <c r="E40" s="212" t="s">
        <v>122</v>
      </c>
      <c r="F40" s="209"/>
      <c r="G40" s="328" t="s">
        <v>1617</v>
      </c>
      <c r="H40" s="328"/>
      <c r="I40" s="328"/>
      <c r="J40" s="328"/>
      <c r="K40" s="207"/>
    </row>
    <row r="41" spans="2:11" s="1" customFormat="1" ht="15" customHeight="1">
      <c r="B41" s="210"/>
      <c r="C41" s="211"/>
      <c r="D41" s="209"/>
      <c r="E41" s="212" t="s">
        <v>123</v>
      </c>
      <c r="F41" s="209"/>
      <c r="G41" s="328" t="s">
        <v>1618</v>
      </c>
      <c r="H41" s="328"/>
      <c r="I41" s="328"/>
      <c r="J41" s="328"/>
      <c r="K41" s="207"/>
    </row>
    <row r="42" spans="2:11" s="1" customFormat="1" ht="15" customHeight="1">
      <c r="B42" s="210"/>
      <c r="C42" s="211"/>
      <c r="D42" s="209"/>
      <c r="E42" s="212" t="s">
        <v>1619</v>
      </c>
      <c r="F42" s="209"/>
      <c r="G42" s="328" t="s">
        <v>1620</v>
      </c>
      <c r="H42" s="328"/>
      <c r="I42" s="328"/>
      <c r="J42" s="328"/>
      <c r="K42" s="207"/>
    </row>
    <row r="43" spans="2:11" s="1" customFormat="1" ht="15" customHeight="1">
      <c r="B43" s="210"/>
      <c r="C43" s="211"/>
      <c r="D43" s="209"/>
      <c r="E43" s="212"/>
      <c r="F43" s="209"/>
      <c r="G43" s="328" t="s">
        <v>1621</v>
      </c>
      <c r="H43" s="328"/>
      <c r="I43" s="328"/>
      <c r="J43" s="328"/>
      <c r="K43" s="207"/>
    </row>
    <row r="44" spans="2:11" s="1" customFormat="1" ht="15" customHeight="1">
      <c r="B44" s="210"/>
      <c r="C44" s="211"/>
      <c r="D44" s="209"/>
      <c r="E44" s="212" t="s">
        <v>1622</v>
      </c>
      <c r="F44" s="209"/>
      <c r="G44" s="328" t="s">
        <v>1623</v>
      </c>
      <c r="H44" s="328"/>
      <c r="I44" s="328"/>
      <c r="J44" s="328"/>
      <c r="K44" s="207"/>
    </row>
    <row r="45" spans="2:11" s="1" customFormat="1" ht="15" customHeight="1">
      <c r="B45" s="210"/>
      <c r="C45" s="211"/>
      <c r="D45" s="209"/>
      <c r="E45" s="212" t="s">
        <v>125</v>
      </c>
      <c r="F45" s="209"/>
      <c r="G45" s="328" t="s">
        <v>1624</v>
      </c>
      <c r="H45" s="328"/>
      <c r="I45" s="328"/>
      <c r="J45" s="328"/>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28" t="s">
        <v>1625</v>
      </c>
      <c r="E47" s="328"/>
      <c r="F47" s="328"/>
      <c r="G47" s="328"/>
      <c r="H47" s="328"/>
      <c r="I47" s="328"/>
      <c r="J47" s="328"/>
      <c r="K47" s="207"/>
    </row>
    <row r="48" spans="2:11" s="1" customFormat="1" ht="15" customHeight="1">
      <c r="B48" s="210"/>
      <c r="C48" s="211"/>
      <c r="D48" s="211"/>
      <c r="E48" s="328" t="s">
        <v>1626</v>
      </c>
      <c r="F48" s="328"/>
      <c r="G48" s="328"/>
      <c r="H48" s="328"/>
      <c r="I48" s="328"/>
      <c r="J48" s="328"/>
      <c r="K48" s="207"/>
    </row>
    <row r="49" spans="2:11" s="1" customFormat="1" ht="15" customHeight="1">
      <c r="B49" s="210"/>
      <c r="C49" s="211"/>
      <c r="D49" s="211"/>
      <c r="E49" s="328" t="s">
        <v>1627</v>
      </c>
      <c r="F49" s="328"/>
      <c r="G49" s="328"/>
      <c r="H49" s="328"/>
      <c r="I49" s="328"/>
      <c r="J49" s="328"/>
      <c r="K49" s="207"/>
    </row>
    <row r="50" spans="2:11" s="1" customFormat="1" ht="15" customHeight="1">
      <c r="B50" s="210"/>
      <c r="C50" s="211"/>
      <c r="D50" s="211"/>
      <c r="E50" s="328" t="s">
        <v>1628</v>
      </c>
      <c r="F50" s="328"/>
      <c r="G50" s="328"/>
      <c r="H50" s="328"/>
      <c r="I50" s="328"/>
      <c r="J50" s="328"/>
      <c r="K50" s="207"/>
    </row>
    <row r="51" spans="2:11" s="1" customFormat="1" ht="15" customHeight="1">
      <c r="B51" s="210"/>
      <c r="C51" s="211"/>
      <c r="D51" s="328" t="s">
        <v>1629</v>
      </c>
      <c r="E51" s="328"/>
      <c r="F51" s="328"/>
      <c r="G51" s="328"/>
      <c r="H51" s="328"/>
      <c r="I51" s="328"/>
      <c r="J51" s="328"/>
      <c r="K51" s="207"/>
    </row>
    <row r="52" spans="2:11" s="1" customFormat="1" ht="25.5" customHeight="1">
      <c r="B52" s="206"/>
      <c r="C52" s="329" t="s">
        <v>1630</v>
      </c>
      <c r="D52" s="329"/>
      <c r="E52" s="329"/>
      <c r="F52" s="329"/>
      <c r="G52" s="329"/>
      <c r="H52" s="329"/>
      <c r="I52" s="329"/>
      <c r="J52" s="329"/>
      <c r="K52" s="207"/>
    </row>
    <row r="53" spans="2:11" s="1" customFormat="1" ht="5.25" customHeight="1">
      <c r="B53" s="206"/>
      <c r="C53" s="208"/>
      <c r="D53" s="208"/>
      <c r="E53" s="208"/>
      <c r="F53" s="208"/>
      <c r="G53" s="208"/>
      <c r="H53" s="208"/>
      <c r="I53" s="208"/>
      <c r="J53" s="208"/>
      <c r="K53" s="207"/>
    </row>
    <row r="54" spans="2:11" s="1" customFormat="1" ht="15" customHeight="1">
      <c r="B54" s="206"/>
      <c r="C54" s="328" t="s">
        <v>1631</v>
      </c>
      <c r="D54" s="328"/>
      <c r="E54" s="328"/>
      <c r="F54" s="328"/>
      <c r="G54" s="328"/>
      <c r="H54" s="328"/>
      <c r="I54" s="328"/>
      <c r="J54" s="328"/>
      <c r="K54" s="207"/>
    </row>
    <row r="55" spans="2:11" s="1" customFormat="1" ht="15" customHeight="1">
      <c r="B55" s="206"/>
      <c r="C55" s="328" t="s">
        <v>1632</v>
      </c>
      <c r="D55" s="328"/>
      <c r="E55" s="328"/>
      <c r="F55" s="328"/>
      <c r="G55" s="328"/>
      <c r="H55" s="328"/>
      <c r="I55" s="328"/>
      <c r="J55" s="328"/>
      <c r="K55" s="207"/>
    </row>
    <row r="56" spans="2:11" s="1" customFormat="1" ht="12.75" customHeight="1">
      <c r="B56" s="206"/>
      <c r="C56" s="209"/>
      <c r="D56" s="209"/>
      <c r="E56" s="209"/>
      <c r="F56" s="209"/>
      <c r="G56" s="209"/>
      <c r="H56" s="209"/>
      <c r="I56" s="209"/>
      <c r="J56" s="209"/>
      <c r="K56" s="207"/>
    </row>
    <row r="57" spans="2:11" s="1" customFormat="1" ht="15" customHeight="1">
      <c r="B57" s="206"/>
      <c r="C57" s="328" t="s">
        <v>1633</v>
      </c>
      <c r="D57" s="328"/>
      <c r="E57" s="328"/>
      <c r="F57" s="328"/>
      <c r="G57" s="328"/>
      <c r="H57" s="328"/>
      <c r="I57" s="328"/>
      <c r="J57" s="328"/>
      <c r="K57" s="207"/>
    </row>
    <row r="58" spans="2:11" s="1" customFormat="1" ht="15" customHeight="1">
      <c r="B58" s="206"/>
      <c r="C58" s="211"/>
      <c r="D58" s="328" t="s">
        <v>1634</v>
      </c>
      <c r="E58" s="328"/>
      <c r="F58" s="328"/>
      <c r="G58" s="328"/>
      <c r="H58" s="328"/>
      <c r="I58" s="328"/>
      <c r="J58" s="328"/>
      <c r="K58" s="207"/>
    </row>
    <row r="59" spans="2:11" s="1" customFormat="1" ht="15" customHeight="1">
      <c r="B59" s="206"/>
      <c r="C59" s="211"/>
      <c r="D59" s="328" t="s">
        <v>1635</v>
      </c>
      <c r="E59" s="328"/>
      <c r="F59" s="328"/>
      <c r="G59" s="328"/>
      <c r="H59" s="328"/>
      <c r="I59" s="328"/>
      <c r="J59" s="328"/>
      <c r="K59" s="207"/>
    </row>
    <row r="60" spans="2:11" s="1" customFormat="1" ht="15" customHeight="1">
      <c r="B60" s="206"/>
      <c r="C60" s="211"/>
      <c r="D60" s="328" t="s">
        <v>1636</v>
      </c>
      <c r="E60" s="328"/>
      <c r="F60" s="328"/>
      <c r="G60" s="328"/>
      <c r="H60" s="328"/>
      <c r="I60" s="328"/>
      <c r="J60" s="328"/>
      <c r="K60" s="207"/>
    </row>
    <row r="61" spans="2:11" s="1" customFormat="1" ht="15" customHeight="1">
      <c r="B61" s="206"/>
      <c r="C61" s="211"/>
      <c r="D61" s="328" t="s">
        <v>1637</v>
      </c>
      <c r="E61" s="328"/>
      <c r="F61" s="328"/>
      <c r="G61" s="328"/>
      <c r="H61" s="328"/>
      <c r="I61" s="328"/>
      <c r="J61" s="328"/>
      <c r="K61" s="207"/>
    </row>
    <row r="62" spans="2:11" s="1" customFormat="1" ht="15" customHeight="1">
      <c r="B62" s="206"/>
      <c r="C62" s="211"/>
      <c r="D62" s="330" t="s">
        <v>1638</v>
      </c>
      <c r="E62" s="330"/>
      <c r="F62" s="330"/>
      <c r="G62" s="330"/>
      <c r="H62" s="330"/>
      <c r="I62" s="330"/>
      <c r="J62" s="330"/>
      <c r="K62" s="207"/>
    </row>
    <row r="63" spans="2:11" s="1" customFormat="1" ht="15" customHeight="1">
      <c r="B63" s="206"/>
      <c r="C63" s="211"/>
      <c r="D63" s="328" t="s">
        <v>1639</v>
      </c>
      <c r="E63" s="328"/>
      <c r="F63" s="328"/>
      <c r="G63" s="328"/>
      <c r="H63" s="328"/>
      <c r="I63" s="328"/>
      <c r="J63" s="328"/>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28" t="s">
        <v>1640</v>
      </c>
      <c r="E65" s="328"/>
      <c r="F65" s="328"/>
      <c r="G65" s="328"/>
      <c r="H65" s="328"/>
      <c r="I65" s="328"/>
      <c r="J65" s="328"/>
      <c r="K65" s="207"/>
    </row>
    <row r="66" spans="2:11" s="1" customFormat="1" ht="15" customHeight="1">
      <c r="B66" s="206"/>
      <c r="C66" s="211"/>
      <c r="D66" s="330" t="s">
        <v>1641</v>
      </c>
      <c r="E66" s="330"/>
      <c r="F66" s="330"/>
      <c r="G66" s="330"/>
      <c r="H66" s="330"/>
      <c r="I66" s="330"/>
      <c r="J66" s="330"/>
      <c r="K66" s="207"/>
    </row>
    <row r="67" spans="2:11" s="1" customFormat="1" ht="15" customHeight="1">
      <c r="B67" s="206"/>
      <c r="C67" s="211"/>
      <c r="D67" s="328" t="s">
        <v>1642</v>
      </c>
      <c r="E67" s="328"/>
      <c r="F67" s="328"/>
      <c r="G67" s="328"/>
      <c r="H67" s="328"/>
      <c r="I67" s="328"/>
      <c r="J67" s="328"/>
      <c r="K67" s="207"/>
    </row>
    <row r="68" spans="2:11" s="1" customFormat="1" ht="15" customHeight="1">
      <c r="B68" s="206"/>
      <c r="C68" s="211"/>
      <c r="D68" s="328" t="s">
        <v>1643</v>
      </c>
      <c r="E68" s="328"/>
      <c r="F68" s="328"/>
      <c r="G68" s="328"/>
      <c r="H68" s="328"/>
      <c r="I68" s="328"/>
      <c r="J68" s="328"/>
      <c r="K68" s="207"/>
    </row>
    <row r="69" spans="2:11" s="1" customFormat="1" ht="15" customHeight="1">
      <c r="B69" s="206"/>
      <c r="C69" s="211"/>
      <c r="D69" s="328" t="s">
        <v>1644</v>
      </c>
      <c r="E69" s="328"/>
      <c r="F69" s="328"/>
      <c r="G69" s="328"/>
      <c r="H69" s="328"/>
      <c r="I69" s="328"/>
      <c r="J69" s="328"/>
      <c r="K69" s="207"/>
    </row>
    <row r="70" spans="2:11" s="1" customFormat="1" ht="15" customHeight="1">
      <c r="B70" s="206"/>
      <c r="C70" s="211"/>
      <c r="D70" s="328" t="s">
        <v>1645</v>
      </c>
      <c r="E70" s="328"/>
      <c r="F70" s="328"/>
      <c r="G70" s="328"/>
      <c r="H70" s="328"/>
      <c r="I70" s="328"/>
      <c r="J70" s="328"/>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23" t="s">
        <v>1646</v>
      </c>
      <c r="D75" s="323"/>
      <c r="E75" s="323"/>
      <c r="F75" s="323"/>
      <c r="G75" s="323"/>
      <c r="H75" s="323"/>
      <c r="I75" s="323"/>
      <c r="J75" s="323"/>
      <c r="K75" s="224"/>
    </row>
    <row r="76" spans="2:11" s="1" customFormat="1" ht="17.25" customHeight="1">
      <c r="B76" s="223"/>
      <c r="C76" s="225" t="s">
        <v>1647</v>
      </c>
      <c r="D76" s="225"/>
      <c r="E76" s="225"/>
      <c r="F76" s="225" t="s">
        <v>1648</v>
      </c>
      <c r="G76" s="226"/>
      <c r="H76" s="225" t="s">
        <v>53</v>
      </c>
      <c r="I76" s="225" t="s">
        <v>56</v>
      </c>
      <c r="J76" s="225" t="s">
        <v>1649</v>
      </c>
      <c r="K76" s="224"/>
    </row>
    <row r="77" spans="2:11" s="1" customFormat="1" ht="17.25" customHeight="1">
      <c r="B77" s="223"/>
      <c r="C77" s="227" t="s">
        <v>1650</v>
      </c>
      <c r="D77" s="227"/>
      <c r="E77" s="227"/>
      <c r="F77" s="228" t="s">
        <v>1651</v>
      </c>
      <c r="G77" s="229"/>
      <c r="H77" s="227"/>
      <c r="I77" s="227"/>
      <c r="J77" s="227" t="s">
        <v>1652</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52</v>
      </c>
      <c r="D79" s="232"/>
      <c r="E79" s="232"/>
      <c r="F79" s="233" t="s">
        <v>1653</v>
      </c>
      <c r="G79" s="234"/>
      <c r="H79" s="212" t="s">
        <v>1654</v>
      </c>
      <c r="I79" s="212" t="s">
        <v>1655</v>
      </c>
      <c r="J79" s="212">
        <v>20</v>
      </c>
      <c r="K79" s="224"/>
    </row>
    <row r="80" spans="2:11" s="1" customFormat="1" ht="15" customHeight="1">
      <c r="B80" s="223"/>
      <c r="C80" s="212" t="s">
        <v>1656</v>
      </c>
      <c r="D80" s="212"/>
      <c r="E80" s="212"/>
      <c r="F80" s="233" t="s">
        <v>1653</v>
      </c>
      <c r="G80" s="234"/>
      <c r="H80" s="212" t="s">
        <v>1657</v>
      </c>
      <c r="I80" s="212" t="s">
        <v>1655</v>
      </c>
      <c r="J80" s="212">
        <v>120</v>
      </c>
      <c r="K80" s="224"/>
    </row>
    <row r="81" spans="2:11" s="1" customFormat="1" ht="15" customHeight="1">
      <c r="B81" s="235"/>
      <c r="C81" s="212" t="s">
        <v>1658</v>
      </c>
      <c r="D81" s="212"/>
      <c r="E81" s="212"/>
      <c r="F81" s="233" t="s">
        <v>1659</v>
      </c>
      <c r="G81" s="234"/>
      <c r="H81" s="212" t="s">
        <v>1660</v>
      </c>
      <c r="I81" s="212" t="s">
        <v>1655</v>
      </c>
      <c r="J81" s="212">
        <v>50</v>
      </c>
      <c r="K81" s="224"/>
    </row>
    <row r="82" spans="2:11" s="1" customFormat="1" ht="15" customHeight="1">
      <c r="B82" s="235"/>
      <c r="C82" s="212" t="s">
        <v>1661</v>
      </c>
      <c r="D82" s="212"/>
      <c r="E82" s="212"/>
      <c r="F82" s="233" t="s">
        <v>1653</v>
      </c>
      <c r="G82" s="234"/>
      <c r="H82" s="212" t="s">
        <v>1662</v>
      </c>
      <c r="I82" s="212" t="s">
        <v>1663</v>
      </c>
      <c r="J82" s="212"/>
      <c r="K82" s="224"/>
    </row>
    <row r="83" spans="2:11" s="1" customFormat="1" ht="15" customHeight="1">
      <c r="B83" s="235"/>
      <c r="C83" s="236" t="s">
        <v>1664</v>
      </c>
      <c r="D83" s="236"/>
      <c r="E83" s="236"/>
      <c r="F83" s="237" t="s">
        <v>1659</v>
      </c>
      <c r="G83" s="236"/>
      <c r="H83" s="236" t="s">
        <v>1665</v>
      </c>
      <c r="I83" s="236" t="s">
        <v>1655</v>
      </c>
      <c r="J83" s="236">
        <v>15</v>
      </c>
      <c r="K83" s="224"/>
    </row>
    <row r="84" spans="2:11" s="1" customFormat="1" ht="15" customHeight="1">
      <c r="B84" s="235"/>
      <c r="C84" s="236" t="s">
        <v>1666</v>
      </c>
      <c r="D84" s="236"/>
      <c r="E84" s="236"/>
      <c r="F84" s="237" t="s">
        <v>1659</v>
      </c>
      <c r="G84" s="236"/>
      <c r="H84" s="236" t="s">
        <v>1667</v>
      </c>
      <c r="I84" s="236" t="s">
        <v>1655</v>
      </c>
      <c r="J84" s="236">
        <v>15</v>
      </c>
      <c r="K84" s="224"/>
    </row>
    <row r="85" spans="2:11" s="1" customFormat="1" ht="15" customHeight="1">
      <c r="B85" s="235"/>
      <c r="C85" s="236" t="s">
        <v>1668</v>
      </c>
      <c r="D85" s="236"/>
      <c r="E85" s="236"/>
      <c r="F85" s="237" t="s">
        <v>1659</v>
      </c>
      <c r="G85" s="236"/>
      <c r="H85" s="236" t="s">
        <v>1669</v>
      </c>
      <c r="I85" s="236" t="s">
        <v>1655</v>
      </c>
      <c r="J85" s="236">
        <v>20</v>
      </c>
      <c r="K85" s="224"/>
    </row>
    <row r="86" spans="2:11" s="1" customFormat="1" ht="15" customHeight="1">
      <c r="B86" s="235"/>
      <c r="C86" s="236" t="s">
        <v>1670</v>
      </c>
      <c r="D86" s="236"/>
      <c r="E86" s="236"/>
      <c r="F86" s="237" t="s">
        <v>1659</v>
      </c>
      <c r="G86" s="236"/>
      <c r="H86" s="236" t="s">
        <v>1671</v>
      </c>
      <c r="I86" s="236" t="s">
        <v>1655</v>
      </c>
      <c r="J86" s="236">
        <v>20</v>
      </c>
      <c r="K86" s="224"/>
    </row>
    <row r="87" spans="2:11" s="1" customFormat="1" ht="15" customHeight="1">
      <c r="B87" s="235"/>
      <c r="C87" s="212" t="s">
        <v>1672</v>
      </c>
      <c r="D87" s="212"/>
      <c r="E87" s="212"/>
      <c r="F87" s="233" t="s">
        <v>1659</v>
      </c>
      <c r="G87" s="234"/>
      <c r="H87" s="212" t="s">
        <v>1673</v>
      </c>
      <c r="I87" s="212" t="s">
        <v>1655</v>
      </c>
      <c r="J87" s="212">
        <v>50</v>
      </c>
      <c r="K87" s="224"/>
    </row>
    <row r="88" spans="2:11" s="1" customFormat="1" ht="15" customHeight="1">
      <c r="B88" s="235"/>
      <c r="C88" s="212" t="s">
        <v>1674</v>
      </c>
      <c r="D88" s="212"/>
      <c r="E88" s="212"/>
      <c r="F88" s="233" t="s">
        <v>1659</v>
      </c>
      <c r="G88" s="234"/>
      <c r="H88" s="212" t="s">
        <v>1675</v>
      </c>
      <c r="I88" s="212" t="s">
        <v>1655</v>
      </c>
      <c r="J88" s="212">
        <v>20</v>
      </c>
      <c r="K88" s="224"/>
    </row>
    <row r="89" spans="2:11" s="1" customFormat="1" ht="15" customHeight="1">
      <c r="B89" s="235"/>
      <c r="C89" s="212" t="s">
        <v>1676</v>
      </c>
      <c r="D89" s="212"/>
      <c r="E89" s="212"/>
      <c r="F89" s="233" t="s">
        <v>1659</v>
      </c>
      <c r="G89" s="234"/>
      <c r="H89" s="212" t="s">
        <v>1677</v>
      </c>
      <c r="I89" s="212" t="s">
        <v>1655</v>
      </c>
      <c r="J89" s="212">
        <v>20</v>
      </c>
      <c r="K89" s="224"/>
    </row>
    <row r="90" spans="2:11" s="1" customFormat="1" ht="15" customHeight="1">
      <c r="B90" s="235"/>
      <c r="C90" s="212" t="s">
        <v>1678</v>
      </c>
      <c r="D90" s="212"/>
      <c r="E90" s="212"/>
      <c r="F90" s="233" t="s">
        <v>1659</v>
      </c>
      <c r="G90" s="234"/>
      <c r="H90" s="212" t="s">
        <v>1679</v>
      </c>
      <c r="I90" s="212" t="s">
        <v>1655</v>
      </c>
      <c r="J90" s="212">
        <v>50</v>
      </c>
      <c r="K90" s="224"/>
    </row>
    <row r="91" spans="2:11" s="1" customFormat="1" ht="15" customHeight="1">
      <c r="B91" s="235"/>
      <c r="C91" s="212" t="s">
        <v>1680</v>
      </c>
      <c r="D91" s="212"/>
      <c r="E91" s="212"/>
      <c r="F91" s="233" t="s">
        <v>1659</v>
      </c>
      <c r="G91" s="234"/>
      <c r="H91" s="212" t="s">
        <v>1680</v>
      </c>
      <c r="I91" s="212" t="s">
        <v>1655</v>
      </c>
      <c r="J91" s="212">
        <v>50</v>
      </c>
      <c r="K91" s="224"/>
    </row>
    <row r="92" spans="2:11" s="1" customFormat="1" ht="15" customHeight="1">
      <c r="B92" s="235"/>
      <c r="C92" s="212" t="s">
        <v>1681</v>
      </c>
      <c r="D92" s="212"/>
      <c r="E92" s="212"/>
      <c r="F92" s="233" t="s">
        <v>1659</v>
      </c>
      <c r="G92" s="234"/>
      <c r="H92" s="212" t="s">
        <v>1682</v>
      </c>
      <c r="I92" s="212" t="s">
        <v>1655</v>
      </c>
      <c r="J92" s="212">
        <v>255</v>
      </c>
      <c r="K92" s="224"/>
    </row>
    <row r="93" spans="2:11" s="1" customFormat="1" ht="15" customHeight="1">
      <c r="B93" s="235"/>
      <c r="C93" s="212" t="s">
        <v>1683</v>
      </c>
      <c r="D93" s="212"/>
      <c r="E93" s="212"/>
      <c r="F93" s="233" t="s">
        <v>1653</v>
      </c>
      <c r="G93" s="234"/>
      <c r="H93" s="212" t="s">
        <v>1684</v>
      </c>
      <c r="I93" s="212" t="s">
        <v>1685</v>
      </c>
      <c r="J93" s="212"/>
      <c r="K93" s="224"/>
    </row>
    <row r="94" spans="2:11" s="1" customFormat="1" ht="15" customHeight="1">
      <c r="B94" s="235"/>
      <c r="C94" s="212" t="s">
        <v>1686</v>
      </c>
      <c r="D94" s="212"/>
      <c r="E94" s="212"/>
      <c r="F94" s="233" t="s">
        <v>1653</v>
      </c>
      <c r="G94" s="234"/>
      <c r="H94" s="212" t="s">
        <v>1687</v>
      </c>
      <c r="I94" s="212" t="s">
        <v>1688</v>
      </c>
      <c r="J94" s="212"/>
      <c r="K94" s="224"/>
    </row>
    <row r="95" spans="2:11" s="1" customFormat="1" ht="15" customHeight="1">
      <c r="B95" s="235"/>
      <c r="C95" s="212" t="s">
        <v>1689</v>
      </c>
      <c r="D95" s="212"/>
      <c r="E95" s="212"/>
      <c r="F95" s="233" t="s">
        <v>1653</v>
      </c>
      <c r="G95" s="234"/>
      <c r="H95" s="212" t="s">
        <v>1689</v>
      </c>
      <c r="I95" s="212" t="s">
        <v>1688</v>
      </c>
      <c r="J95" s="212"/>
      <c r="K95" s="224"/>
    </row>
    <row r="96" spans="2:11" s="1" customFormat="1" ht="15" customHeight="1">
      <c r="B96" s="235"/>
      <c r="C96" s="212" t="s">
        <v>37</v>
      </c>
      <c r="D96" s="212"/>
      <c r="E96" s="212"/>
      <c r="F96" s="233" t="s">
        <v>1653</v>
      </c>
      <c r="G96" s="234"/>
      <c r="H96" s="212" t="s">
        <v>1690</v>
      </c>
      <c r="I96" s="212" t="s">
        <v>1688</v>
      </c>
      <c r="J96" s="212"/>
      <c r="K96" s="224"/>
    </row>
    <row r="97" spans="2:11" s="1" customFormat="1" ht="15" customHeight="1">
      <c r="B97" s="235"/>
      <c r="C97" s="212" t="s">
        <v>47</v>
      </c>
      <c r="D97" s="212"/>
      <c r="E97" s="212"/>
      <c r="F97" s="233" t="s">
        <v>1653</v>
      </c>
      <c r="G97" s="234"/>
      <c r="H97" s="212" t="s">
        <v>1691</v>
      </c>
      <c r="I97" s="212" t="s">
        <v>1688</v>
      </c>
      <c r="J97" s="212"/>
      <c r="K97" s="224"/>
    </row>
    <row r="98" spans="2:11" s="1" customFormat="1" ht="15" customHeight="1">
      <c r="B98" s="238"/>
      <c r="C98" s="239"/>
      <c r="D98" s="239"/>
      <c r="E98" s="239"/>
      <c r="F98" s="239"/>
      <c r="G98" s="239"/>
      <c r="H98" s="239"/>
      <c r="I98" s="239"/>
      <c r="J98" s="239"/>
      <c r="K98" s="240"/>
    </row>
    <row r="99" spans="2:11" s="1" customFormat="1" ht="18.75" customHeight="1">
      <c r="B99" s="241"/>
      <c r="C99" s="242"/>
      <c r="D99" s="242"/>
      <c r="E99" s="242"/>
      <c r="F99" s="242"/>
      <c r="G99" s="242"/>
      <c r="H99" s="242"/>
      <c r="I99" s="242"/>
      <c r="J99" s="242"/>
      <c r="K99" s="241"/>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23" t="s">
        <v>1692</v>
      </c>
      <c r="D102" s="323"/>
      <c r="E102" s="323"/>
      <c r="F102" s="323"/>
      <c r="G102" s="323"/>
      <c r="H102" s="323"/>
      <c r="I102" s="323"/>
      <c r="J102" s="323"/>
      <c r="K102" s="224"/>
    </row>
    <row r="103" spans="2:11" s="1" customFormat="1" ht="17.25" customHeight="1">
      <c r="B103" s="223"/>
      <c r="C103" s="225" t="s">
        <v>1647</v>
      </c>
      <c r="D103" s="225"/>
      <c r="E103" s="225"/>
      <c r="F103" s="225" t="s">
        <v>1648</v>
      </c>
      <c r="G103" s="226"/>
      <c r="H103" s="225" t="s">
        <v>53</v>
      </c>
      <c r="I103" s="225" t="s">
        <v>56</v>
      </c>
      <c r="J103" s="225" t="s">
        <v>1649</v>
      </c>
      <c r="K103" s="224"/>
    </row>
    <row r="104" spans="2:11" s="1" customFormat="1" ht="17.25" customHeight="1">
      <c r="B104" s="223"/>
      <c r="C104" s="227" t="s">
        <v>1650</v>
      </c>
      <c r="D104" s="227"/>
      <c r="E104" s="227"/>
      <c r="F104" s="228" t="s">
        <v>1651</v>
      </c>
      <c r="G104" s="229"/>
      <c r="H104" s="227"/>
      <c r="I104" s="227"/>
      <c r="J104" s="227" t="s">
        <v>1652</v>
      </c>
      <c r="K104" s="224"/>
    </row>
    <row r="105" spans="2:11" s="1" customFormat="1" ht="5.25" customHeight="1">
      <c r="B105" s="223"/>
      <c r="C105" s="225"/>
      <c r="D105" s="225"/>
      <c r="E105" s="225"/>
      <c r="F105" s="225"/>
      <c r="G105" s="243"/>
      <c r="H105" s="225"/>
      <c r="I105" s="225"/>
      <c r="J105" s="225"/>
      <c r="K105" s="224"/>
    </row>
    <row r="106" spans="2:11" s="1" customFormat="1" ht="15" customHeight="1">
      <c r="B106" s="223"/>
      <c r="C106" s="212" t="s">
        <v>52</v>
      </c>
      <c r="D106" s="232"/>
      <c r="E106" s="232"/>
      <c r="F106" s="233" t="s">
        <v>1653</v>
      </c>
      <c r="G106" s="212"/>
      <c r="H106" s="212" t="s">
        <v>1693</v>
      </c>
      <c r="I106" s="212" t="s">
        <v>1655</v>
      </c>
      <c r="J106" s="212">
        <v>20</v>
      </c>
      <c r="K106" s="224"/>
    </row>
    <row r="107" spans="2:11" s="1" customFormat="1" ht="15" customHeight="1">
      <c r="B107" s="223"/>
      <c r="C107" s="212" t="s">
        <v>1656</v>
      </c>
      <c r="D107" s="212"/>
      <c r="E107" s="212"/>
      <c r="F107" s="233" t="s">
        <v>1653</v>
      </c>
      <c r="G107" s="212"/>
      <c r="H107" s="212" t="s">
        <v>1693</v>
      </c>
      <c r="I107" s="212" t="s">
        <v>1655</v>
      </c>
      <c r="J107" s="212">
        <v>120</v>
      </c>
      <c r="K107" s="224"/>
    </row>
    <row r="108" spans="2:11" s="1" customFormat="1" ht="15" customHeight="1">
      <c r="B108" s="235"/>
      <c r="C108" s="212" t="s">
        <v>1658</v>
      </c>
      <c r="D108" s="212"/>
      <c r="E108" s="212"/>
      <c r="F108" s="233" t="s">
        <v>1659</v>
      </c>
      <c r="G108" s="212"/>
      <c r="H108" s="212" t="s">
        <v>1693</v>
      </c>
      <c r="I108" s="212" t="s">
        <v>1655</v>
      </c>
      <c r="J108" s="212">
        <v>50</v>
      </c>
      <c r="K108" s="224"/>
    </row>
    <row r="109" spans="2:11" s="1" customFormat="1" ht="15" customHeight="1">
      <c r="B109" s="235"/>
      <c r="C109" s="212" t="s">
        <v>1661</v>
      </c>
      <c r="D109" s="212"/>
      <c r="E109" s="212"/>
      <c r="F109" s="233" t="s">
        <v>1653</v>
      </c>
      <c r="G109" s="212"/>
      <c r="H109" s="212" t="s">
        <v>1693</v>
      </c>
      <c r="I109" s="212" t="s">
        <v>1663</v>
      </c>
      <c r="J109" s="212"/>
      <c r="K109" s="224"/>
    </row>
    <row r="110" spans="2:11" s="1" customFormat="1" ht="15" customHeight="1">
      <c r="B110" s="235"/>
      <c r="C110" s="212" t="s">
        <v>1672</v>
      </c>
      <c r="D110" s="212"/>
      <c r="E110" s="212"/>
      <c r="F110" s="233" t="s">
        <v>1659</v>
      </c>
      <c r="G110" s="212"/>
      <c r="H110" s="212" t="s">
        <v>1693</v>
      </c>
      <c r="I110" s="212" t="s">
        <v>1655</v>
      </c>
      <c r="J110" s="212">
        <v>50</v>
      </c>
      <c r="K110" s="224"/>
    </row>
    <row r="111" spans="2:11" s="1" customFormat="1" ht="15" customHeight="1">
      <c r="B111" s="235"/>
      <c r="C111" s="212" t="s">
        <v>1680</v>
      </c>
      <c r="D111" s="212"/>
      <c r="E111" s="212"/>
      <c r="F111" s="233" t="s">
        <v>1659</v>
      </c>
      <c r="G111" s="212"/>
      <c r="H111" s="212" t="s">
        <v>1693</v>
      </c>
      <c r="I111" s="212" t="s">
        <v>1655</v>
      </c>
      <c r="J111" s="212">
        <v>50</v>
      </c>
      <c r="K111" s="224"/>
    </row>
    <row r="112" spans="2:11" s="1" customFormat="1" ht="15" customHeight="1">
      <c r="B112" s="235"/>
      <c r="C112" s="212" t="s">
        <v>1678</v>
      </c>
      <c r="D112" s="212"/>
      <c r="E112" s="212"/>
      <c r="F112" s="233" t="s">
        <v>1659</v>
      </c>
      <c r="G112" s="212"/>
      <c r="H112" s="212" t="s">
        <v>1693</v>
      </c>
      <c r="I112" s="212" t="s">
        <v>1655</v>
      </c>
      <c r="J112" s="212">
        <v>50</v>
      </c>
      <c r="K112" s="224"/>
    </row>
    <row r="113" spans="2:11" s="1" customFormat="1" ht="15" customHeight="1">
      <c r="B113" s="235"/>
      <c r="C113" s="212" t="s">
        <v>52</v>
      </c>
      <c r="D113" s="212"/>
      <c r="E113" s="212"/>
      <c r="F113" s="233" t="s">
        <v>1653</v>
      </c>
      <c r="G113" s="212"/>
      <c r="H113" s="212" t="s">
        <v>1694</v>
      </c>
      <c r="I113" s="212" t="s">
        <v>1655</v>
      </c>
      <c r="J113" s="212">
        <v>20</v>
      </c>
      <c r="K113" s="224"/>
    </row>
    <row r="114" spans="2:11" s="1" customFormat="1" ht="15" customHeight="1">
      <c r="B114" s="235"/>
      <c r="C114" s="212" t="s">
        <v>1695</v>
      </c>
      <c r="D114" s="212"/>
      <c r="E114" s="212"/>
      <c r="F114" s="233" t="s">
        <v>1653</v>
      </c>
      <c r="G114" s="212"/>
      <c r="H114" s="212" t="s">
        <v>1696</v>
      </c>
      <c r="I114" s="212" t="s">
        <v>1655</v>
      </c>
      <c r="J114" s="212">
        <v>120</v>
      </c>
      <c r="K114" s="224"/>
    </row>
    <row r="115" spans="2:11" s="1" customFormat="1" ht="15" customHeight="1">
      <c r="B115" s="235"/>
      <c r="C115" s="212" t="s">
        <v>37</v>
      </c>
      <c r="D115" s="212"/>
      <c r="E115" s="212"/>
      <c r="F115" s="233" t="s">
        <v>1653</v>
      </c>
      <c r="G115" s="212"/>
      <c r="H115" s="212" t="s">
        <v>1697</v>
      </c>
      <c r="I115" s="212" t="s">
        <v>1688</v>
      </c>
      <c r="J115" s="212"/>
      <c r="K115" s="224"/>
    </row>
    <row r="116" spans="2:11" s="1" customFormat="1" ht="15" customHeight="1">
      <c r="B116" s="235"/>
      <c r="C116" s="212" t="s">
        <v>47</v>
      </c>
      <c r="D116" s="212"/>
      <c r="E116" s="212"/>
      <c r="F116" s="233" t="s">
        <v>1653</v>
      </c>
      <c r="G116" s="212"/>
      <c r="H116" s="212" t="s">
        <v>1698</v>
      </c>
      <c r="I116" s="212" t="s">
        <v>1688</v>
      </c>
      <c r="J116" s="212"/>
      <c r="K116" s="224"/>
    </row>
    <row r="117" spans="2:11" s="1" customFormat="1" ht="15" customHeight="1">
      <c r="B117" s="235"/>
      <c r="C117" s="212" t="s">
        <v>56</v>
      </c>
      <c r="D117" s="212"/>
      <c r="E117" s="212"/>
      <c r="F117" s="233" t="s">
        <v>1653</v>
      </c>
      <c r="G117" s="212"/>
      <c r="H117" s="212" t="s">
        <v>1699</v>
      </c>
      <c r="I117" s="212" t="s">
        <v>1700</v>
      </c>
      <c r="J117" s="212"/>
      <c r="K117" s="224"/>
    </row>
    <row r="118" spans="2:11" s="1" customFormat="1" ht="15" customHeight="1">
      <c r="B118" s="238"/>
      <c r="C118" s="244"/>
      <c r="D118" s="244"/>
      <c r="E118" s="244"/>
      <c r="F118" s="244"/>
      <c r="G118" s="244"/>
      <c r="H118" s="244"/>
      <c r="I118" s="244"/>
      <c r="J118" s="244"/>
      <c r="K118" s="240"/>
    </row>
    <row r="119" spans="2:11" s="1" customFormat="1" ht="18.75" customHeight="1">
      <c r="B119" s="245"/>
      <c r="C119" s="246"/>
      <c r="D119" s="246"/>
      <c r="E119" s="246"/>
      <c r="F119" s="247"/>
      <c r="G119" s="246"/>
      <c r="H119" s="246"/>
      <c r="I119" s="246"/>
      <c r="J119" s="246"/>
      <c r="K119" s="245"/>
    </row>
    <row r="120" spans="2:11" s="1" customFormat="1" ht="18.75" customHeight="1">
      <c r="B120" s="219"/>
      <c r="C120" s="219"/>
      <c r="D120" s="219"/>
      <c r="E120" s="219"/>
      <c r="F120" s="219"/>
      <c r="G120" s="219"/>
      <c r="H120" s="219"/>
      <c r="I120" s="219"/>
      <c r="J120" s="219"/>
      <c r="K120" s="219"/>
    </row>
    <row r="121" spans="2:11" s="1" customFormat="1" ht="7.5" customHeight="1">
      <c r="B121" s="248"/>
      <c r="C121" s="249"/>
      <c r="D121" s="249"/>
      <c r="E121" s="249"/>
      <c r="F121" s="249"/>
      <c r="G121" s="249"/>
      <c r="H121" s="249"/>
      <c r="I121" s="249"/>
      <c r="J121" s="249"/>
      <c r="K121" s="250"/>
    </row>
    <row r="122" spans="2:11" s="1" customFormat="1" ht="45" customHeight="1">
      <c r="B122" s="251"/>
      <c r="C122" s="324" t="s">
        <v>1701</v>
      </c>
      <c r="D122" s="324"/>
      <c r="E122" s="324"/>
      <c r="F122" s="324"/>
      <c r="G122" s="324"/>
      <c r="H122" s="324"/>
      <c r="I122" s="324"/>
      <c r="J122" s="324"/>
      <c r="K122" s="252"/>
    </row>
    <row r="123" spans="2:11" s="1" customFormat="1" ht="17.25" customHeight="1">
      <c r="B123" s="253"/>
      <c r="C123" s="225" t="s">
        <v>1647</v>
      </c>
      <c r="D123" s="225"/>
      <c r="E123" s="225"/>
      <c r="F123" s="225" t="s">
        <v>1648</v>
      </c>
      <c r="G123" s="226"/>
      <c r="H123" s="225" t="s">
        <v>53</v>
      </c>
      <c r="I123" s="225" t="s">
        <v>56</v>
      </c>
      <c r="J123" s="225" t="s">
        <v>1649</v>
      </c>
      <c r="K123" s="254"/>
    </row>
    <row r="124" spans="2:11" s="1" customFormat="1" ht="17.25" customHeight="1">
      <c r="B124" s="253"/>
      <c r="C124" s="227" t="s">
        <v>1650</v>
      </c>
      <c r="D124" s="227"/>
      <c r="E124" s="227"/>
      <c r="F124" s="228" t="s">
        <v>1651</v>
      </c>
      <c r="G124" s="229"/>
      <c r="H124" s="227"/>
      <c r="I124" s="227"/>
      <c r="J124" s="227" t="s">
        <v>1652</v>
      </c>
      <c r="K124" s="254"/>
    </row>
    <row r="125" spans="2:11" s="1" customFormat="1" ht="5.25" customHeight="1">
      <c r="B125" s="255"/>
      <c r="C125" s="230"/>
      <c r="D125" s="230"/>
      <c r="E125" s="230"/>
      <c r="F125" s="230"/>
      <c r="G125" s="256"/>
      <c r="H125" s="230"/>
      <c r="I125" s="230"/>
      <c r="J125" s="230"/>
      <c r="K125" s="257"/>
    </row>
    <row r="126" spans="2:11" s="1" customFormat="1" ht="15" customHeight="1">
      <c r="B126" s="255"/>
      <c r="C126" s="212" t="s">
        <v>1656</v>
      </c>
      <c r="D126" s="232"/>
      <c r="E126" s="232"/>
      <c r="F126" s="233" t="s">
        <v>1653</v>
      </c>
      <c r="G126" s="212"/>
      <c r="H126" s="212" t="s">
        <v>1693</v>
      </c>
      <c r="I126" s="212" t="s">
        <v>1655</v>
      </c>
      <c r="J126" s="212">
        <v>120</v>
      </c>
      <c r="K126" s="258"/>
    </row>
    <row r="127" spans="2:11" s="1" customFormat="1" ht="15" customHeight="1">
      <c r="B127" s="255"/>
      <c r="C127" s="212" t="s">
        <v>1702</v>
      </c>
      <c r="D127" s="212"/>
      <c r="E127" s="212"/>
      <c r="F127" s="233" t="s">
        <v>1653</v>
      </c>
      <c r="G127" s="212"/>
      <c r="H127" s="212" t="s">
        <v>1703</v>
      </c>
      <c r="I127" s="212" t="s">
        <v>1655</v>
      </c>
      <c r="J127" s="212" t="s">
        <v>1704</v>
      </c>
      <c r="K127" s="258"/>
    </row>
    <row r="128" spans="2:11" s="1" customFormat="1" ht="15" customHeight="1">
      <c r="B128" s="255"/>
      <c r="C128" s="212" t="s">
        <v>1601</v>
      </c>
      <c r="D128" s="212"/>
      <c r="E128" s="212"/>
      <c r="F128" s="233" t="s">
        <v>1653</v>
      </c>
      <c r="G128" s="212"/>
      <c r="H128" s="212" t="s">
        <v>1705</v>
      </c>
      <c r="I128" s="212" t="s">
        <v>1655</v>
      </c>
      <c r="J128" s="212" t="s">
        <v>1704</v>
      </c>
      <c r="K128" s="258"/>
    </row>
    <row r="129" spans="2:11" s="1" customFormat="1" ht="15" customHeight="1">
      <c r="B129" s="255"/>
      <c r="C129" s="212" t="s">
        <v>1664</v>
      </c>
      <c r="D129" s="212"/>
      <c r="E129" s="212"/>
      <c r="F129" s="233" t="s">
        <v>1659</v>
      </c>
      <c r="G129" s="212"/>
      <c r="H129" s="212" t="s">
        <v>1665</v>
      </c>
      <c r="I129" s="212" t="s">
        <v>1655</v>
      </c>
      <c r="J129" s="212">
        <v>15</v>
      </c>
      <c r="K129" s="258"/>
    </row>
    <row r="130" spans="2:11" s="1" customFormat="1" ht="15" customHeight="1">
      <c r="B130" s="255"/>
      <c r="C130" s="236" t="s">
        <v>1666</v>
      </c>
      <c r="D130" s="236"/>
      <c r="E130" s="236"/>
      <c r="F130" s="237" t="s">
        <v>1659</v>
      </c>
      <c r="G130" s="236"/>
      <c r="H130" s="236" t="s">
        <v>1667</v>
      </c>
      <c r="I130" s="236" t="s">
        <v>1655</v>
      </c>
      <c r="J130" s="236">
        <v>15</v>
      </c>
      <c r="K130" s="258"/>
    </row>
    <row r="131" spans="2:11" s="1" customFormat="1" ht="15" customHeight="1">
      <c r="B131" s="255"/>
      <c r="C131" s="236" t="s">
        <v>1668</v>
      </c>
      <c r="D131" s="236"/>
      <c r="E131" s="236"/>
      <c r="F131" s="237" t="s">
        <v>1659</v>
      </c>
      <c r="G131" s="236"/>
      <c r="H131" s="236" t="s">
        <v>1669</v>
      </c>
      <c r="I131" s="236" t="s">
        <v>1655</v>
      </c>
      <c r="J131" s="236">
        <v>20</v>
      </c>
      <c r="K131" s="258"/>
    </row>
    <row r="132" spans="2:11" s="1" customFormat="1" ht="15" customHeight="1">
      <c r="B132" s="255"/>
      <c r="C132" s="236" t="s">
        <v>1670</v>
      </c>
      <c r="D132" s="236"/>
      <c r="E132" s="236"/>
      <c r="F132" s="237" t="s">
        <v>1659</v>
      </c>
      <c r="G132" s="236"/>
      <c r="H132" s="236" t="s">
        <v>1671</v>
      </c>
      <c r="I132" s="236" t="s">
        <v>1655</v>
      </c>
      <c r="J132" s="236">
        <v>20</v>
      </c>
      <c r="K132" s="258"/>
    </row>
    <row r="133" spans="2:11" s="1" customFormat="1" ht="15" customHeight="1">
      <c r="B133" s="255"/>
      <c r="C133" s="212" t="s">
        <v>1658</v>
      </c>
      <c r="D133" s="212"/>
      <c r="E133" s="212"/>
      <c r="F133" s="233" t="s">
        <v>1659</v>
      </c>
      <c r="G133" s="212"/>
      <c r="H133" s="212" t="s">
        <v>1693</v>
      </c>
      <c r="I133" s="212" t="s">
        <v>1655</v>
      </c>
      <c r="J133" s="212">
        <v>50</v>
      </c>
      <c r="K133" s="258"/>
    </row>
    <row r="134" spans="2:11" s="1" customFormat="1" ht="15" customHeight="1">
      <c r="B134" s="255"/>
      <c r="C134" s="212" t="s">
        <v>1672</v>
      </c>
      <c r="D134" s="212"/>
      <c r="E134" s="212"/>
      <c r="F134" s="233" t="s">
        <v>1659</v>
      </c>
      <c r="G134" s="212"/>
      <c r="H134" s="212" t="s">
        <v>1693</v>
      </c>
      <c r="I134" s="212" t="s">
        <v>1655</v>
      </c>
      <c r="J134" s="212">
        <v>50</v>
      </c>
      <c r="K134" s="258"/>
    </row>
    <row r="135" spans="2:11" s="1" customFormat="1" ht="15" customHeight="1">
      <c r="B135" s="255"/>
      <c r="C135" s="212" t="s">
        <v>1678</v>
      </c>
      <c r="D135" s="212"/>
      <c r="E135" s="212"/>
      <c r="F135" s="233" t="s">
        <v>1659</v>
      </c>
      <c r="G135" s="212"/>
      <c r="H135" s="212" t="s">
        <v>1693</v>
      </c>
      <c r="I135" s="212" t="s">
        <v>1655</v>
      </c>
      <c r="J135" s="212">
        <v>50</v>
      </c>
      <c r="K135" s="258"/>
    </row>
    <row r="136" spans="2:11" s="1" customFormat="1" ht="15" customHeight="1">
      <c r="B136" s="255"/>
      <c r="C136" s="212" t="s">
        <v>1680</v>
      </c>
      <c r="D136" s="212"/>
      <c r="E136" s="212"/>
      <c r="F136" s="233" t="s">
        <v>1659</v>
      </c>
      <c r="G136" s="212"/>
      <c r="H136" s="212" t="s">
        <v>1693</v>
      </c>
      <c r="I136" s="212" t="s">
        <v>1655</v>
      </c>
      <c r="J136" s="212">
        <v>50</v>
      </c>
      <c r="K136" s="258"/>
    </row>
    <row r="137" spans="2:11" s="1" customFormat="1" ht="15" customHeight="1">
      <c r="B137" s="255"/>
      <c r="C137" s="212" t="s">
        <v>1681</v>
      </c>
      <c r="D137" s="212"/>
      <c r="E137" s="212"/>
      <c r="F137" s="233" t="s">
        <v>1659</v>
      </c>
      <c r="G137" s="212"/>
      <c r="H137" s="212" t="s">
        <v>1706</v>
      </c>
      <c r="I137" s="212" t="s">
        <v>1655</v>
      </c>
      <c r="J137" s="212">
        <v>255</v>
      </c>
      <c r="K137" s="258"/>
    </row>
    <row r="138" spans="2:11" s="1" customFormat="1" ht="15" customHeight="1">
      <c r="B138" s="255"/>
      <c r="C138" s="212" t="s">
        <v>1683</v>
      </c>
      <c r="D138" s="212"/>
      <c r="E138" s="212"/>
      <c r="F138" s="233" t="s">
        <v>1653</v>
      </c>
      <c r="G138" s="212"/>
      <c r="H138" s="212" t="s">
        <v>1707</v>
      </c>
      <c r="I138" s="212" t="s">
        <v>1685</v>
      </c>
      <c r="J138" s="212"/>
      <c r="K138" s="258"/>
    </row>
    <row r="139" spans="2:11" s="1" customFormat="1" ht="15" customHeight="1">
      <c r="B139" s="255"/>
      <c r="C139" s="212" t="s">
        <v>1686</v>
      </c>
      <c r="D139" s="212"/>
      <c r="E139" s="212"/>
      <c r="F139" s="233" t="s">
        <v>1653</v>
      </c>
      <c r="G139" s="212"/>
      <c r="H139" s="212" t="s">
        <v>1708</v>
      </c>
      <c r="I139" s="212" t="s">
        <v>1688</v>
      </c>
      <c r="J139" s="212"/>
      <c r="K139" s="258"/>
    </row>
    <row r="140" spans="2:11" s="1" customFormat="1" ht="15" customHeight="1">
      <c r="B140" s="255"/>
      <c r="C140" s="212" t="s">
        <v>1689</v>
      </c>
      <c r="D140" s="212"/>
      <c r="E140" s="212"/>
      <c r="F140" s="233" t="s">
        <v>1653</v>
      </c>
      <c r="G140" s="212"/>
      <c r="H140" s="212" t="s">
        <v>1689</v>
      </c>
      <c r="I140" s="212" t="s">
        <v>1688</v>
      </c>
      <c r="J140" s="212"/>
      <c r="K140" s="258"/>
    </row>
    <row r="141" spans="2:11" s="1" customFormat="1" ht="15" customHeight="1">
      <c r="B141" s="255"/>
      <c r="C141" s="212" t="s">
        <v>37</v>
      </c>
      <c r="D141" s="212"/>
      <c r="E141" s="212"/>
      <c r="F141" s="233" t="s">
        <v>1653</v>
      </c>
      <c r="G141" s="212"/>
      <c r="H141" s="212" t="s">
        <v>1709</v>
      </c>
      <c r="I141" s="212" t="s">
        <v>1688</v>
      </c>
      <c r="J141" s="212"/>
      <c r="K141" s="258"/>
    </row>
    <row r="142" spans="2:11" s="1" customFormat="1" ht="15" customHeight="1">
      <c r="B142" s="255"/>
      <c r="C142" s="212" t="s">
        <v>1710</v>
      </c>
      <c r="D142" s="212"/>
      <c r="E142" s="212"/>
      <c r="F142" s="233" t="s">
        <v>1653</v>
      </c>
      <c r="G142" s="212"/>
      <c r="H142" s="212" t="s">
        <v>1711</v>
      </c>
      <c r="I142" s="212" t="s">
        <v>1688</v>
      </c>
      <c r="J142" s="212"/>
      <c r="K142" s="258"/>
    </row>
    <row r="143" spans="2:11" s="1" customFormat="1" ht="15" customHeight="1">
      <c r="B143" s="259"/>
      <c r="C143" s="260"/>
      <c r="D143" s="260"/>
      <c r="E143" s="260"/>
      <c r="F143" s="260"/>
      <c r="G143" s="260"/>
      <c r="H143" s="260"/>
      <c r="I143" s="260"/>
      <c r="J143" s="260"/>
      <c r="K143" s="261"/>
    </row>
    <row r="144" spans="2:11" s="1" customFormat="1" ht="18.75" customHeight="1">
      <c r="B144" s="246"/>
      <c r="C144" s="246"/>
      <c r="D144" s="246"/>
      <c r="E144" s="246"/>
      <c r="F144" s="247"/>
      <c r="G144" s="246"/>
      <c r="H144" s="246"/>
      <c r="I144" s="246"/>
      <c r="J144" s="246"/>
      <c r="K144" s="246"/>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23" t="s">
        <v>1712</v>
      </c>
      <c r="D147" s="323"/>
      <c r="E147" s="323"/>
      <c r="F147" s="323"/>
      <c r="G147" s="323"/>
      <c r="H147" s="323"/>
      <c r="I147" s="323"/>
      <c r="J147" s="323"/>
      <c r="K147" s="224"/>
    </row>
    <row r="148" spans="2:11" s="1" customFormat="1" ht="17.25" customHeight="1">
      <c r="B148" s="223"/>
      <c r="C148" s="225" t="s">
        <v>1647</v>
      </c>
      <c r="D148" s="225"/>
      <c r="E148" s="225"/>
      <c r="F148" s="225" t="s">
        <v>1648</v>
      </c>
      <c r="G148" s="226"/>
      <c r="H148" s="225" t="s">
        <v>53</v>
      </c>
      <c r="I148" s="225" t="s">
        <v>56</v>
      </c>
      <c r="J148" s="225" t="s">
        <v>1649</v>
      </c>
      <c r="K148" s="224"/>
    </row>
    <row r="149" spans="2:11" s="1" customFormat="1" ht="17.25" customHeight="1">
      <c r="B149" s="223"/>
      <c r="C149" s="227" t="s">
        <v>1650</v>
      </c>
      <c r="D149" s="227"/>
      <c r="E149" s="227"/>
      <c r="F149" s="228" t="s">
        <v>1651</v>
      </c>
      <c r="G149" s="229"/>
      <c r="H149" s="227"/>
      <c r="I149" s="227"/>
      <c r="J149" s="227" t="s">
        <v>1652</v>
      </c>
      <c r="K149" s="224"/>
    </row>
    <row r="150" spans="2:11" s="1" customFormat="1" ht="5.25" customHeight="1">
      <c r="B150" s="235"/>
      <c r="C150" s="230"/>
      <c r="D150" s="230"/>
      <c r="E150" s="230"/>
      <c r="F150" s="230"/>
      <c r="G150" s="231"/>
      <c r="H150" s="230"/>
      <c r="I150" s="230"/>
      <c r="J150" s="230"/>
      <c r="K150" s="258"/>
    </row>
    <row r="151" spans="2:11" s="1" customFormat="1" ht="15" customHeight="1">
      <c r="B151" s="235"/>
      <c r="C151" s="262" t="s">
        <v>1656</v>
      </c>
      <c r="D151" s="212"/>
      <c r="E151" s="212"/>
      <c r="F151" s="263" t="s">
        <v>1653</v>
      </c>
      <c r="G151" s="212"/>
      <c r="H151" s="262" t="s">
        <v>1693</v>
      </c>
      <c r="I151" s="262" t="s">
        <v>1655</v>
      </c>
      <c r="J151" s="262">
        <v>120</v>
      </c>
      <c r="K151" s="258"/>
    </row>
    <row r="152" spans="2:11" s="1" customFormat="1" ht="15" customHeight="1">
      <c r="B152" s="235"/>
      <c r="C152" s="262" t="s">
        <v>1702</v>
      </c>
      <c r="D152" s="212"/>
      <c r="E152" s="212"/>
      <c r="F152" s="263" t="s">
        <v>1653</v>
      </c>
      <c r="G152" s="212"/>
      <c r="H152" s="262" t="s">
        <v>1713</v>
      </c>
      <c r="I152" s="262" t="s">
        <v>1655</v>
      </c>
      <c r="J152" s="262" t="s">
        <v>1704</v>
      </c>
      <c r="K152" s="258"/>
    </row>
    <row r="153" spans="2:11" s="1" customFormat="1" ht="15" customHeight="1">
      <c r="B153" s="235"/>
      <c r="C153" s="262" t="s">
        <v>1601</v>
      </c>
      <c r="D153" s="212"/>
      <c r="E153" s="212"/>
      <c r="F153" s="263" t="s">
        <v>1653</v>
      </c>
      <c r="G153" s="212"/>
      <c r="H153" s="262" t="s">
        <v>1714</v>
      </c>
      <c r="I153" s="262" t="s">
        <v>1655</v>
      </c>
      <c r="J153" s="262" t="s">
        <v>1704</v>
      </c>
      <c r="K153" s="258"/>
    </row>
    <row r="154" spans="2:11" s="1" customFormat="1" ht="15" customHeight="1">
      <c r="B154" s="235"/>
      <c r="C154" s="262" t="s">
        <v>1658</v>
      </c>
      <c r="D154" s="212"/>
      <c r="E154" s="212"/>
      <c r="F154" s="263" t="s">
        <v>1659</v>
      </c>
      <c r="G154" s="212"/>
      <c r="H154" s="262" t="s">
        <v>1693</v>
      </c>
      <c r="I154" s="262" t="s">
        <v>1655</v>
      </c>
      <c r="J154" s="262">
        <v>50</v>
      </c>
      <c r="K154" s="258"/>
    </row>
    <row r="155" spans="2:11" s="1" customFormat="1" ht="15" customHeight="1">
      <c r="B155" s="235"/>
      <c r="C155" s="262" t="s">
        <v>1661</v>
      </c>
      <c r="D155" s="212"/>
      <c r="E155" s="212"/>
      <c r="F155" s="263" t="s">
        <v>1653</v>
      </c>
      <c r="G155" s="212"/>
      <c r="H155" s="262" t="s">
        <v>1693</v>
      </c>
      <c r="I155" s="262" t="s">
        <v>1663</v>
      </c>
      <c r="J155" s="262"/>
      <c r="K155" s="258"/>
    </row>
    <row r="156" spans="2:11" s="1" customFormat="1" ht="15" customHeight="1">
      <c r="B156" s="235"/>
      <c r="C156" s="262" t="s">
        <v>1672</v>
      </c>
      <c r="D156" s="212"/>
      <c r="E156" s="212"/>
      <c r="F156" s="263" t="s">
        <v>1659</v>
      </c>
      <c r="G156" s="212"/>
      <c r="H156" s="262" t="s">
        <v>1693</v>
      </c>
      <c r="I156" s="262" t="s">
        <v>1655</v>
      </c>
      <c r="J156" s="262">
        <v>50</v>
      </c>
      <c r="K156" s="258"/>
    </row>
    <row r="157" spans="2:11" s="1" customFormat="1" ht="15" customHeight="1">
      <c r="B157" s="235"/>
      <c r="C157" s="262" t="s">
        <v>1680</v>
      </c>
      <c r="D157" s="212"/>
      <c r="E157" s="212"/>
      <c r="F157" s="263" t="s">
        <v>1659</v>
      </c>
      <c r="G157" s="212"/>
      <c r="H157" s="262" t="s">
        <v>1693</v>
      </c>
      <c r="I157" s="262" t="s">
        <v>1655</v>
      </c>
      <c r="J157" s="262">
        <v>50</v>
      </c>
      <c r="K157" s="258"/>
    </row>
    <row r="158" spans="2:11" s="1" customFormat="1" ht="15" customHeight="1">
      <c r="B158" s="235"/>
      <c r="C158" s="262" t="s">
        <v>1678</v>
      </c>
      <c r="D158" s="212"/>
      <c r="E158" s="212"/>
      <c r="F158" s="263" t="s">
        <v>1659</v>
      </c>
      <c r="G158" s="212"/>
      <c r="H158" s="262" t="s">
        <v>1693</v>
      </c>
      <c r="I158" s="262" t="s">
        <v>1655</v>
      </c>
      <c r="J158" s="262">
        <v>50</v>
      </c>
      <c r="K158" s="258"/>
    </row>
    <row r="159" spans="2:11" s="1" customFormat="1" ht="15" customHeight="1">
      <c r="B159" s="235"/>
      <c r="C159" s="262" t="s">
        <v>92</v>
      </c>
      <c r="D159" s="212"/>
      <c r="E159" s="212"/>
      <c r="F159" s="263" t="s">
        <v>1653</v>
      </c>
      <c r="G159" s="212"/>
      <c r="H159" s="262" t="s">
        <v>1715</v>
      </c>
      <c r="I159" s="262" t="s">
        <v>1655</v>
      </c>
      <c r="J159" s="262" t="s">
        <v>1716</v>
      </c>
      <c r="K159" s="258"/>
    </row>
    <row r="160" spans="2:11" s="1" customFormat="1" ht="15" customHeight="1">
      <c r="B160" s="235"/>
      <c r="C160" s="262" t="s">
        <v>1717</v>
      </c>
      <c r="D160" s="212"/>
      <c r="E160" s="212"/>
      <c r="F160" s="263" t="s">
        <v>1653</v>
      </c>
      <c r="G160" s="212"/>
      <c r="H160" s="262" t="s">
        <v>1718</v>
      </c>
      <c r="I160" s="262" t="s">
        <v>1688</v>
      </c>
      <c r="J160" s="262"/>
      <c r="K160" s="258"/>
    </row>
    <row r="161" spans="2:11" s="1" customFormat="1" ht="15" customHeight="1">
      <c r="B161" s="264"/>
      <c r="C161" s="244"/>
      <c r="D161" s="244"/>
      <c r="E161" s="244"/>
      <c r="F161" s="244"/>
      <c r="G161" s="244"/>
      <c r="H161" s="244"/>
      <c r="I161" s="244"/>
      <c r="J161" s="244"/>
      <c r="K161" s="265"/>
    </row>
    <row r="162" spans="2:11" s="1" customFormat="1" ht="18.75" customHeight="1">
      <c r="B162" s="246"/>
      <c r="C162" s="256"/>
      <c r="D162" s="256"/>
      <c r="E162" s="256"/>
      <c r="F162" s="266"/>
      <c r="G162" s="256"/>
      <c r="H162" s="256"/>
      <c r="I162" s="256"/>
      <c r="J162" s="256"/>
      <c r="K162" s="246"/>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24" t="s">
        <v>1719</v>
      </c>
      <c r="D165" s="324"/>
      <c r="E165" s="324"/>
      <c r="F165" s="324"/>
      <c r="G165" s="324"/>
      <c r="H165" s="324"/>
      <c r="I165" s="324"/>
      <c r="J165" s="324"/>
      <c r="K165" s="205"/>
    </row>
    <row r="166" spans="2:11" s="1" customFormat="1" ht="17.25" customHeight="1">
      <c r="B166" s="204"/>
      <c r="C166" s="225" t="s">
        <v>1647</v>
      </c>
      <c r="D166" s="225"/>
      <c r="E166" s="225"/>
      <c r="F166" s="225" t="s">
        <v>1648</v>
      </c>
      <c r="G166" s="267"/>
      <c r="H166" s="268" t="s">
        <v>53</v>
      </c>
      <c r="I166" s="268" t="s">
        <v>56</v>
      </c>
      <c r="J166" s="225" t="s">
        <v>1649</v>
      </c>
      <c r="K166" s="205"/>
    </row>
    <row r="167" spans="2:11" s="1" customFormat="1" ht="17.25" customHeight="1">
      <c r="B167" s="206"/>
      <c r="C167" s="227" t="s">
        <v>1650</v>
      </c>
      <c r="D167" s="227"/>
      <c r="E167" s="227"/>
      <c r="F167" s="228" t="s">
        <v>1651</v>
      </c>
      <c r="G167" s="269"/>
      <c r="H167" s="270"/>
      <c r="I167" s="270"/>
      <c r="J167" s="227" t="s">
        <v>1652</v>
      </c>
      <c r="K167" s="207"/>
    </row>
    <row r="168" spans="2:11" s="1" customFormat="1" ht="5.25" customHeight="1">
      <c r="B168" s="235"/>
      <c r="C168" s="230"/>
      <c r="D168" s="230"/>
      <c r="E168" s="230"/>
      <c r="F168" s="230"/>
      <c r="G168" s="231"/>
      <c r="H168" s="230"/>
      <c r="I168" s="230"/>
      <c r="J168" s="230"/>
      <c r="K168" s="258"/>
    </row>
    <row r="169" spans="2:11" s="1" customFormat="1" ht="15" customHeight="1">
      <c r="B169" s="235"/>
      <c r="C169" s="212" t="s">
        <v>1656</v>
      </c>
      <c r="D169" s="212"/>
      <c r="E169" s="212"/>
      <c r="F169" s="233" t="s">
        <v>1653</v>
      </c>
      <c r="G169" s="212"/>
      <c r="H169" s="212" t="s">
        <v>1693</v>
      </c>
      <c r="I169" s="212" t="s">
        <v>1655</v>
      </c>
      <c r="J169" s="212">
        <v>120</v>
      </c>
      <c r="K169" s="258"/>
    </row>
    <row r="170" spans="2:11" s="1" customFormat="1" ht="15" customHeight="1">
      <c r="B170" s="235"/>
      <c r="C170" s="212" t="s">
        <v>1702</v>
      </c>
      <c r="D170" s="212"/>
      <c r="E170" s="212"/>
      <c r="F170" s="233" t="s">
        <v>1653</v>
      </c>
      <c r="G170" s="212"/>
      <c r="H170" s="212" t="s">
        <v>1703</v>
      </c>
      <c r="I170" s="212" t="s">
        <v>1655</v>
      </c>
      <c r="J170" s="212" t="s">
        <v>1704</v>
      </c>
      <c r="K170" s="258"/>
    </row>
    <row r="171" spans="2:11" s="1" customFormat="1" ht="15" customHeight="1">
      <c r="B171" s="235"/>
      <c r="C171" s="212" t="s">
        <v>1601</v>
      </c>
      <c r="D171" s="212"/>
      <c r="E171" s="212"/>
      <c r="F171" s="233" t="s">
        <v>1653</v>
      </c>
      <c r="G171" s="212"/>
      <c r="H171" s="212" t="s">
        <v>1720</v>
      </c>
      <c r="I171" s="212" t="s">
        <v>1655</v>
      </c>
      <c r="J171" s="212" t="s">
        <v>1704</v>
      </c>
      <c r="K171" s="258"/>
    </row>
    <row r="172" spans="2:11" s="1" customFormat="1" ht="15" customHeight="1">
      <c r="B172" s="235"/>
      <c r="C172" s="212" t="s">
        <v>1658</v>
      </c>
      <c r="D172" s="212"/>
      <c r="E172" s="212"/>
      <c r="F172" s="233" t="s">
        <v>1659</v>
      </c>
      <c r="G172" s="212"/>
      <c r="H172" s="212" t="s">
        <v>1720</v>
      </c>
      <c r="I172" s="212" t="s">
        <v>1655</v>
      </c>
      <c r="J172" s="212">
        <v>50</v>
      </c>
      <c r="K172" s="258"/>
    </row>
    <row r="173" spans="2:11" s="1" customFormat="1" ht="15" customHeight="1">
      <c r="B173" s="235"/>
      <c r="C173" s="212" t="s">
        <v>1661</v>
      </c>
      <c r="D173" s="212"/>
      <c r="E173" s="212"/>
      <c r="F173" s="233" t="s">
        <v>1653</v>
      </c>
      <c r="G173" s="212"/>
      <c r="H173" s="212" t="s">
        <v>1720</v>
      </c>
      <c r="I173" s="212" t="s">
        <v>1663</v>
      </c>
      <c r="J173" s="212"/>
      <c r="K173" s="258"/>
    </row>
    <row r="174" spans="2:11" s="1" customFormat="1" ht="15" customHeight="1">
      <c r="B174" s="235"/>
      <c r="C174" s="212" t="s">
        <v>1672</v>
      </c>
      <c r="D174" s="212"/>
      <c r="E174" s="212"/>
      <c r="F174" s="233" t="s">
        <v>1659</v>
      </c>
      <c r="G174" s="212"/>
      <c r="H174" s="212" t="s">
        <v>1720</v>
      </c>
      <c r="I174" s="212" t="s">
        <v>1655</v>
      </c>
      <c r="J174" s="212">
        <v>50</v>
      </c>
      <c r="K174" s="258"/>
    </row>
    <row r="175" spans="2:11" s="1" customFormat="1" ht="15" customHeight="1">
      <c r="B175" s="235"/>
      <c r="C175" s="212" t="s">
        <v>1680</v>
      </c>
      <c r="D175" s="212"/>
      <c r="E175" s="212"/>
      <c r="F175" s="233" t="s">
        <v>1659</v>
      </c>
      <c r="G175" s="212"/>
      <c r="H175" s="212" t="s">
        <v>1720</v>
      </c>
      <c r="I175" s="212" t="s">
        <v>1655</v>
      </c>
      <c r="J175" s="212">
        <v>50</v>
      </c>
      <c r="K175" s="258"/>
    </row>
    <row r="176" spans="2:11" s="1" customFormat="1" ht="15" customHeight="1">
      <c r="B176" s="235"/>
      <c r="C176" s="212" t="s">
        <v>1678</v>
      </c>
      <c r="D176" s="212"/>
      <c r="E176" s="212"/>
      <c r="F176" s="233" t="s">
        <v>1659</v>
      </c>
      <c r="G176" s="212"/>
      <c r="H176" s="212" t="s">
        <v>1720</v>
      </c>
      <c r="I176" s="212" t="s">
        <v>1655</v>
      </c>
      <c r="J176" s="212">
        <v>50</v>
      </c>
      <c r="K176" s="258"/>
    </row>
    <row r="177" spans="2:11" s="1" customFormat="1" ht="15" customHeight="1">
      <c r="B177" s="235"/>
      <c r="C177" s="212" t="s">
        <v>121</v>
      </c>
      <c r="D177" s="212"/>
      <c r="E177" s="212"/>
      <c r="F177" s="233" t="s">
        <v>1653</v>
      </c>
      <c r="G177" s="212"/>
      <c r="H177" s="212" t="s">
        <v>1721</v>
      </c>
      <c r="I177" s="212" t="s">
        <v>1722</v>
      </c>
      <c r="J177" s="212"/>
      <c r="K177" s="258"/>
    </row>
    <row r="178" spans="2:11" s="1" customFormat="1" ht="15" customHeight="1">
      <c r="B178" s="235"/>
      <c r="C178" s="212" t="s">
        <v>56</v>
      </c>
      <c r="D178" s="212"/>
      <c r="E178" s="212"/>
      <c r="F178" s="233" t="s">
        <v>1653</v>
      </c>
      <c r="G178" s="212"/>
      <c r="H178" s="212" t="s">
        <v>1723</v>
      </c>
      <c r="I178" s="212" t="s">
        <v>1724</v>
      </c>
      <c r="J178" s="212">
        <v>1</v>
      </c>
      <c r="K178" s="258"/>
    </row>
    <row r="179" spans="2:11" s="1" customFormat="1" ht="15" customHeight="1">
      <c r="B179" s="235"/>
      <c r="C179" s="212" t="s">
        <v>52</v>
      </c>
      <c r="D179" s="212"/>
      <c r="E179" s="212"/>
      <c r="F179" s="233" t="s">
        <v>1653</v>
      </c>
      <c r="G179" s="212"/>
      <c r="H179" s="212" t="s">
        <v>1725</v>
      </c>
      <c r="I179" s="212" t="s">
        <v>1655</v>
      </c>
      <c r="J179" s="212">
        <v>20</v>
      </c>
      <c r="K179" s="258"/>
    </row>
    <row r="180" spans="2:11" s="1" customFormat="1" ht="15" customHeight="1">
      <c r="B180" s="235"/>
      <c r="C180" s="212" t="s">
        <v>53</v>
      </c>
      <c r="D180" s="212"/>
      <c r="E180" s="212"/>
      <c r="F180" s="233" t="s">
        <v>1653</v>
      </c>
      <c r="G180" s="212"/>
      <c r="H180" s="212" t="s">
        <v>1726</v>
      </c>
      <c r="I180" s="212" t="s">
        <v>1655</v>
      </c>
      <c r="J180" s="212">
        <v>255</v>
      </c>
      <c r="K180" s="258"/>
    </row>
    <row r="181" spans="2:11" s="1" customFormat="1" ht="15" customHeight="1">
      <c r="B181" s="235"/>
      <c r="C181" s="212" t="s">
        <v>122</v>
      </c>
      <c r="D181" s="212"/>
      <c r="E181" s="212"/>
      <c r="F181" s="233" t="s">
        <v>1653</v>
      </c>
      <c r="G181" s="212"/>
      <c r="H181" s="212" t="s">
        <v>1617</v>
      </c>
      <c r="I181" s="212" t="s">
        <v>1655</v>
      </c>
      <c r="J181" s="212">
        <v>10</v>
      </c>
      <c r="K181" s="258"/>
    </row>
    <row r="182" spans="2:11" s="1" customFormat="1" ht="15" customHeight="1">
      <c r="B182" s="235"/>
      <c r="C182" s="212" t="s">
        <v>123</v>
      </c>
      <c r="D182" s="212"/>
      <c r="E182" s="212"/>
      <c r="F182" s="233" t="s">
        <v>1653</v>
      </c>
      <c r="G182" s="212"/>
      <c r="H182" s="212" t="s">
        <v>1727</v>
      </c>
      <c r="I182" s="212" t="s">
        <v>1688</v>
      </c>
      <c r="J182" s="212"/>
      <c r="K182" s="258"/>
    </row>
    <row r="183" spans="2:11" s="1" customFormat="1" ht="15" customHeight="1">
      <c r="B183" s="235"/>
      <c r="C183" s="212" t="s">
        <v>1728</v>
      </c>
      <c r="D183" s="212"/>
      <c r="E183" s="212"/>
      <c r="F183" s="233" t="s">
        <v>1653</v>
      </c>
      <c r="G183" s="212"/>
      <c r="H183" s="212" t="s">
        <v>1729</v>
      </c>
      <c r="I183" s="212" t="s">
        <v>1688</v>
      </c>
      <c r="J183" s="212"/>
      <c r="K183" s="258"/>
    </row>
    <row r="184" spans="2:11" s="1" customFormat="1" ht="15" customHeight="1">
      <c r="B184" s="235"/>
      <c r="C184" s="212" t="s">
        <v>1717</v>
      </c>
      <c r="D184" s="212"/>
      <c r="E184" s="212"/>
      <c r="F184" s="233" t="s">
        <v>1653</v>
      </c>
      <c r="G184" s="212"/>
      <c r="H184" s="212" t="s">
        <v>1730</v>
      </c>
      <c r="I184" s="212" t="s">
        <v>1688</v>
      </c>
      <c r="J184" s="212"/>
      <c r="K184" s="258"/>
    </row>
    <row r="185" spans="2:11" s="1" customFormat="1" ht="15" customHeight="1">
      <c r="B185" s="235"/>
      <c r="C185" s="212" t="s">
        <v>125</v>
      </c>
      <c r="D185" s="212"/>
      <c r="E185" s="212"/>
      <c r="F185" s="233" t="s">
        <v>1659</v>
      </c>
      <c r="G185" s="212"/>
      <c r="H185" s="212" t="s">
        <v>1731</v>
      </c>
      <c r="I185" s="212" t="s">
        <v>1655</v>
      </c>
      <c r="J185" s="212">
        <v>50</v>
      </c>
      <c r="K185" s="258"/>
    </row>
    <row r="186" spans="2:11" s="1" customFormat="1" ht="15" customHeight="1">
      <c r="B186" s="235"/>
      <c r="C186" s="212" t="s">
        <v>1732</v>
      </c>
      <c r="D186" s="212"/>
      <c r="E186" s="212"/>
      <c r="F186" s="233" t="s">
        <v>1659</v>
      </c>
      <c r="G186" s="212"/>
      <c r="H186" s="212" t="s">
        <v>1733</v>
      </c>
      <c r="I186" s="212" t="s">
        <v>1734</v>
      </c>
      <c r="J186" s="212"/>
      <c r="K186" s="258"/>
    </row>
    <row r="187" spans="2:11" s="1" customFormat="1" ht="15" customHeight="1">
      <c r="B187" s="235"/>
      <c r="C187" s="212" t="s">
        <v>1735</v>
      </c>
      <c r="D187" s="212"/>
      <c r="E187" s="212"/>
      <c r="F187" s="233" t="s">
        <v>1659</v>
      </c>
      <c r="G187" s="212"/>
      <c r="H187" s="212" t="s">
        <v>1736</v>
      </c>
      <c r="I187" s="212" t="s">
        <v>1734</v>
      </c>
      <c r="J187" s="212"/>
      <c r="K187" s="258"/>
    </row>
    <row r="188" spans="2:11" s="1" customFormat="1" ht="15" customHeight="1">
      <c r="B188" s="235"/>
      <c r="C188" s="212" t="s">
        <v>1737</v>
      </c>
      <c r="D188" s="212"/>
      <c r="E188" s="212"/>
      <c r="F188" s="233" t="s">
        <v>1659</v>
      </c>
      <c r="G188" s="212"/>
      <c r="H188" s="212" t="s">
        <v>1738</v>
      </c>
      <c r="I188" s="212" t="s">
        <v>1734</v>
      </c>
      <c r="J188" s="212"/>
      <c r="K188" s="258"/>
    </row>
    <row r="189" spans="2:11" s="1" customFormat="1" ht="15" customHeight="1">
      <c r="B189" s="235"/>
      <c r="C189" s="271" t="s">
        <v>1739</v>
      </c>
      <c r="D189" s="212"/>
      <c r="E189" s="212"/>
      <c r="F189" s="233" t="s">
        <v>1659</v>
      </c>
      <c r="G189" s="212"/>
      <c r="H189" s="212" t="s">
        <v>1740</v>
      </c>
      <c r="I189" s="212" t="s">
        <v>1741</v>
      </c>
      <c r="J189" s="272" t="s">
        <v>1742</v>
      </c>
      <c r="K189" s="258"/>
    </row>
    <row r="190" spans="2:11" s="1" customFormat="1" ht="15" customHeight="1">
      <c r="B190" s="235"/>
      <c r="C190" s="271" t="s">
        <v>41</v>
      </c>
      <c r="D190" s="212"/>
      <c r="E190" s="212"/>
      <c r="F190" s="233" t="s">
        <v>1653</v>
      </c>
      <c r="G190" s="212"/>
      <c r="H190" s="209" t="s">
        <v>1743</v>
      </c>
      <c r="I190" s="212" t="s">
        <v>1744</v>
      </c>
      <c r="J190" s="212"/>
      <c r="K190" s="258"/>
    </row>
    <row r="191" spans="2:11" s="1" customFormat="1" ht="15" customHeight="1">
      <c r="B191" s="235"/>
      <c r="C191" s="271" t="s">
        <v>1745</v>
      </c>
      <c r="D191" s="212"/>
      <c r="E191" s="212"/>
      <c r="F191" s="233" t="s">
        <v>1653</v>
      </c>
      <c r="G191" s="212"/>
      <c r="H191" s="212" t="s">
        <v>1746</v>
      </c>
      <c r="I191" s="212" t="s">
        <v>1688</v>
      </c>
      <c r="J191" s="212"/>
      <c r="K191" s="258"/>
    </row>
    <row r="192" spans="2:11" s="1" customFormat="1" ht="15" customHeight="1">
      <c r="B192" s="235"/>
      <c r="C192" s="271" t="s">
        <v>1747</v>
      </c>
      <c r="D192" s="212"/>
      <c r="E192" s="212"/>
      <c r="F192" s="233" t="s">
        <v>1653</v>
      </c>
      <c r="G192" s="212"/>
      <c r="H192" s="212" t="s">
        <v>1748</v>
      </c>
      <c r="I192" s="212" t="s">
        <v>1688</v>
      </c>
      <c r="J192" s="212"/>
      <c r="K192" s="258"/>
    </row>
    <row r="193" spans="2:11" s="1" customFormat="1" ht="15" customHeight="1">
      <c r="B193" s="235"/>
      <c r="C193" s="271" t="s">
        <v>1749</v>
      </c>
      <c r="D193" s="212"/>
      <c r="E193" s="212"/>
      <c r="F193" s="233" t="s">
        <v>1659</v>
      </c>
      <c r="G193" s="212"/>
      <c r="H193" s="212" t="s">
        <v>1750</v>
      </c>
      <c r="I193" s="212" t="s">
        <v>1688</v>
      </c>
      <c r="J193" s="212"/>
      <c r="K193" s="258"/>
    </row>
    <row r="194" spans="2:11" s="1" customFormat="1" ht="15" customHeight="1">
      <c r="B194" s="264"/>
      <c r="C194" s="273"/>
      <c r="D194" s="244"/>
      <c r="E194" s="244"/>
      <c r="F194" s="244"/>
      <c r="G194" s="244"/>
      <c r="H194" s="244"/>
      <c r="I194" s="244"/>
      <c r="J194" s="244"/>
      <c r="K194" s="265"/>
    </row>
    <row r="195" spans="2:11" s="1" customFormat="1" ht="18.75" customHeight="1">
      <c r="B195" s="246"/>
      <c r="C195" s="256"/>
      <c r="D195" s="256"/>
      <c r="E195" s="256"/>
      <c r="F195" s="266"/>
      <c r="G195" s="256"/>
      <c r="H195" s="256"/>
      <c r="I195" s="256"/>
      <c r="J195" s="256"/>
      <c r="K195" s="246"/>
    </row>
    <row r="196" spans="2:11" s="1" customFormat="1" ht="18.75" customHeight="1">
      <c r="B196" s="246"/>
      <c r="C196" s="256"/>
      <c r="D196" s="256"/>
      <c r="E196" s="256"/>
      <c r="F196" s="266"/>
      <c r="G196" s="256"/>
      <c r="H196" s="256"/>
      <c r="I196" s="256"/>
      <c r="J196" s="256"/>
      <c r="K196" s="246"/>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24" t="s">
        <v>1751</v>
      </c>
      <c r="D199" s="324"/>
      <c r="E199" s="324"/>
      <c r="F199" s="324"/>
      <c r="G199" s="324"/>
      <c r="H199" s="324"/>
      <c r="I199" s="324"/>
      <c r="J199" s="324"/>
      <c r="K199" s="205"/>
    </row>
    <row r="200" spans="2:11" s="1" customFormat="1" ht="25.5" customHeight="1">
      <c r="B200" s="204"/>
      <c r="C200" s="274" t="s">
        <v>1752</v>
      </c>
      <c r="D200" s="274"/>
      <c r="E200" s="274"/>
      <c r="F200" s="274" t="s">
        <v>1753</v>
      </c>
      <c r="G200" s="275"/>
      <c r="H200" s="325" t="s">
        <v>1754</v>
      </c>
      <c r="I200" s="325"/>
      <c r="J200" s="325"/>
      <c r="K200" s="205"/>
    </row>
    <row r="201" spans="2:11" s="1" customFormat="1" ht="5.25" customHeight="1">
      <c r="B201" s="235"/>
      <c r="C201" s="230"/>
      <c r="D201" s="230"/>
      <c r="E201" s="230"/>
      <c r="F201" s="230"/>
      <c r="G201" s="256"/>
      <c r="H201" s="230"/>
      <c r="I201" s="230"/>
      <c r="J201" s="230"/>
      <c r="K201" s="258"/>
    </row>
    <row r="202" spans="2:11" s="1" customFormat="1" ht="15" customHeight="1">
      <c r="B202" s="235"/>
      <c r="C202" s="212" t="s">
        <v>1744</v>
      </c>
      <c r="D202" s="212"/>
      <c r="E202" s="212"/>
      <c r="F202" s="233" t="s">
        <v>42</v>
      </c>
      <c r="G202" s="212"/>
      <c r="H202" s="326" t="s">
        <v>1755</v>
      </c>
      <c r="I202" s="326"/>
      <c r="J202" s="326"/>
      <c r="K202" s="258"/>
    </row>
    <row r="203" spans="2:11" s="1" customFormat="1" ht="15" customHeight="1">
      <c r="B203" s="235"/>
      <c r="C203" s="212"/>
      <c r="D203" s="212"/>
      <c r="E203" s="212"/>
      <c r="F203" s="233" t="s">
        <v>43</v>
      </c>
      <c r="G203" s="212"/>
      <c r="H203" s="326" t="s">
        <v>1756</v>
      </c>
      <c r="I203" s="326"/>
      <c r="J203" s="326"/>
      <c r="K203" s="258"/>
    </row>
    <row r="204" spans="2:11" s="1" customFormat="1" ht="15" customHeight="1">
      <c r="B204" s="235"/>
      <c r="C204" s="212"/>
      <c r="D204" s="212"/>
      <c r="E204" s="212"/>
      <c r="F204" s="233" t="s">
        <v>46</v>
      </c>
      <c r="G204" s="212"/>
      <c r="H204" s="326" t="s">
        <v>1757</v>
      </c>
      <c r="I204" s="326"/>
      <c r="J204" s="326"/>
      <c r="K204" s="258"/>
    </row>
    <row r="205" spans="2:11" s="1" customFormat="1" ht="15" customHeight="1">
      <c r="B205" s="235"/>
      <c r="C205" s="212"/>
      <c r="D205" s="212"/>
      <c r="E205" s="212"/>
      <c r="F205" s="233" t="s">
        <v>44</v>
      </c>
      <c r="G205" s="212"/>
      <c r="H205" s="326" t="s">
        <v>1758</v>
      </c>
      <c r="I205" s="326"/>
      <c r="J205" s="326"/>
      <c r="K205" s="258"/>
    </row>
    <row r="206" spans="2:11" s="1" customFormat="1" ht="15" customHeight="1">
      <c r="B206" s="235"/>
      <c r="C206" s="212"/>
      <c r="D206" s="212"/>
      <c r="E206" s="212"/>
      <c r="F206" s="233" t="s">
        <v>45</v>
      </c>
      <c r="G206" s="212"/>
      <c r="H206" s="326" t="s">
        <v>1759</v>
      </c>
      <c r="I206" s="326"/>
      <c r="J206" s="326"/>
      <c r="K206" s="258"/>
    </row>
    <row r="207" spans="2:11" s="1" customFormat="1" ht="15" customHeight="1">
      <c r="B207" s="235"/>
      <c r="C207" s="212"/>
      <c r="D207" s="212"/>
      <c r="E207" s="212"/>
      <c r="F207" s="233"/>
      <c r="G207" s="212"/>
      <c r="H207" s="212"/>
      <c r="I207" s="212"/>
      <c r="J207" s="212"/>
      <c r="K207" s="258"/>
    </row>
    <row r="208" spans="2:11" s="1" customFormat="1" ht="15" customHeight="1">
      <c r="B208" s="235"/>
      <c r="C208" s="212" t="s">
        <v>1700</v>
      </c>
      <c r="D208" s="212"/>
      <c r="E208" s="212"/>
      <c r="F208" s="233" t="s">
        <v>77</v>
      </c>
      <c r="G208" s="212"/>
      <c r="H208" s="326" t="s">
        <v>1760</v>
      </c>
      <c r="I208" s="326"/>
      <c r="J208" s="326"/>
      <c r="K208" s="258"/>
    </row>
    <row r="209" spans="2:11" s="1" customFormat="1" ht="15" customHeight="1">
      <c r="B209" s="235"/>
      <c r="C209" s="212"/>
      <c r="D209" s="212"/>
      <c r="E209" s="212"/>
      <c r="F209" s="233" t="s">
        <v>1595</v>
      </c>
      <c r="G209" s="212"/>
      <c r="H209" s="326" t="s">
        <v>1596</v>
      </c>
      <c r="I209" s="326"/>
      <c r="J209" s="326"/>
      <c r="K209" s="258"/>
    </row>
    <row r="210" spans="2:11" s="1" customFormat="1" ht="15" customHeight="1">
      <c r="B210" s="235"/>
      <c r="C210" s="212"/>
      <c r="D210" s="212"/>
      <c r="E210" s="212"/>
      <c r="F210" s="233" t="s">
        <v>1593</v>
      </c>
      <c r="G210" s="212"/>
      <c r="H210" s="326" t="s">
        <v>1761</v>
      </c>
      <c r="I210" s="326"/>
      <c r="J210" s="326"/>
      <c r="K210" s="258"/>
    </row>
    <row r="211" spans="2:11" s="1" customFormat="1" ht="15" customHeight="1">
      <c r="B211" s="276"/>
      <c r="C211" s="212"/>
      <c r="D211" s="212"/>
      <c r="E211" s="212"/>
      <c r="F211" s="233" t="s">
        <v>1597</v>
      </c>
      <c r="G211" s="271"/>
      <c r="H211" s="327" t="s">
        <v>1598</v>
      </c>
      <c r="I211" s="327"/>
      <c r="J211" s="327"/>
      <c r="K211" s="277"/>
    </row>
    <row r="212" spans="2:11" s="1" customFormat="1" ht="15" customHeight="1">
      <c r="B212" s="276"/>
      <c r="C212" s="212"/>
      <c r="D212" s="212"/>
      <c r="E212" s="212"/>
      <c r="F212" s="233" t="s">
        <v>1599</v>
      </c>
      <c r="G212" s="271"/>
      <c r="H212" s="327" t="s">
        <v>1762</v>
      </c>
      <c r="I212" s="327"/>
      <c r="J212" s="327"/>
      <c r="K212" s="277"/>
    </row>
    <row r="213" spans="2:11" s="1" customFormat="1" ht="15" customHeight="1">
      <c r="B213" s="276"/>
      <c r="C213" s="212"/>
      <c r="D213" s="212"/>
      <c r="E213" s="212"/>
      <c r="F213" s="233"/>
      <c r="G213" s="271"/>
      <c r="H213" s="262"/>
      <c r="I213" s="262"/>
      <c r="J213" s="262"/>
      <c r="K213" s="277"/>
    </row>
    <row r="214" spans="2:11" s="1" customFormat="1" ht="15" customHeight="1">
      <c r="B214" s="276"/>
      <c r="C214" s="212" t="s">
        <v>1724</v>
      </c>
      <c r="D214" s="212"/>
      <c r="E214" s="212"/>
      <c r="F214" s="233">
        <v>1</v>
      </c>
      <c r="G214" s="271"/>
      <c r="H214" s="327" t="s">
        <v>1763</v>
      </c>
      <c r="I214" s="327"/>
      <c r="J214" s="327"/>
      <c r="K214" s="277"/>
    </row>
    <row r="215" spans="2:11" s="1" customFormat="1" ht="15" customHeight="1">
      <c r="B215" s="276"/>
      <c r="C215" s="212"/>
      <c r="D215" s="212"/>
      <c r="E215" s="212"/>
      <c r="F215" s="233">
        <v>2</v>
      </c>
      <c r="G215" s="271"/>
      <c r="H215" s="327" t="s">
        <v>1764</v>
      </c>
      <c r="I215" s="327"/>
      <c r="J215" s="327"/>
      <c r="K215" s="277"/>
    </row>
    <row r="216" spans="2:11" s="1" customFormat="1" ht="15" customHeight="1">
      <c r="B216" s="276"/>
      <c r="C216" s="212"/>
      <c r="D216" s="212"/>
      <c r="E216" s="212"/>
      <c r="F216" s="233">
        <v>3</v>
      </c>
      <c r="G216" s="271"/>
      <c r="H216" s="327" t="s">
        <v>1765</v>
      </c>
      <c r="I216" s="327"/>
      <c r="J216" s="327"/>
      <c r="K216" s="277"/>
    </row>
    <row r="217" spans="2:11" s="1" customFormat="1" ht="15" customHeight="1">
      <c r="B217" s="276"/>
      <c r="C217" s="212"/>
      <c r="D217" s="212"/>
      <c r="E217" s="212"/>
      <c r="F217" s="233">
        <v>4</v>
      </c>
      <c r="G217" s="271"/>
      <c r="H217" s="327" t="s">
        <v>1766</v>
      </c>
      <c r="I217" s="327"/>
      <c r="J217" s="327"/>
      <c r="K217" s="277"/>
    </row>
    <row r="218" spans="2:11" s="1" customFormat="1" ht="12.75" customHeight="1">
      <c r="B218" s="278"/>
      <c r="C218" s="279"/>
      <c r="D218" s="279"/>
      <c r="E218" s="279"/>
      <c r="F218" s="279"/>
      <c r="G218" s="279"/>
      <c r="H218" s="279"/>
      <c r="I218" s="279"/>
      <c r="J218" s="279"/>
      <c r="K218" s="28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lanm00</cp:lastModifiedBy>
  <dcterms:created xsi:type="dcterms:W3CDTF">2023-10-09T08:58:34Z</dcterms:created>
  <dcterms:modified xsi:type="dcterms:W3CDTF">2023-10-09T11:32:21Z</dcterms:modified>
  <cp:category/>
  <cp:version/>
  <cp:contentType/>
  <cp:contentStatus/>
</cp:coreProperties>
</file>