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kt_prav\VZ 2023\Zateplení Blanice\Dotaz\"/>
    </mc:Choice>
  </mc:AlternateContent>
  <bookViews>
    <workbookView xWindow="0" yWindow="0" windowWidth="28800" windowHeight="14100"/>
  </bookViews>
  <sheets>
    <sheet name="Rekapitulace stavby" sheetId="1" r:id="rId1"/>
    <sheet name="1 - Zateplení a výměna oken" sheetId="2" r:id="rId2"/>
    <sheet name="2 - Oprava střešního pláště" sheetId="3" r:id="rId3"/>
    <sheet name="4 - Hromosvod" sheetId="4" r:id="rId4"/>
    <sheet name="VRN - Ostatní a vedlejší ..." sheetId="5" r:id="rId5"/>
    <sheet name="Pokyny pro vyplnění" sheetId="6" r:id="rId6"/>
  </sheets>
  <definedNames>
    <definedName name="_xlnm._FilterDatabase" localSheetId="1" hidden="1">'1 - Zateplení a výměna oken'!$C$103:$K$849</definedName>
    <definedName name="_xlnm._FilterDatabase" localSheetId="2" hidden="1">'2 - Oprava střešního pláště'!$C$88:$K$205</definedName>
    <definedName name="_xlnm._FilterDatabase" localSheetId="3" hidden="1">'4 - Hromosvod'!$C$82:$K$121</definedName>
    <definedName name="_xlnm._FilterDatabase" localSheetId="4" hidden="1">'VRN - Ostatní a vedlejší ...'!$C$79:$K$94</definedName>
    <definedName name="_xlnm.Print_Titles" localSheetId="1">'1 - Zateplení a výměna oken'!$103:$103</definedName>
    <definedName name="_xlnm.Print_Titles" localSheetId="2">'2 - Oprava střešního pláště'!$88:$88</definedName>
    <definedName name="_xlnm.Print_Titles" localSheetId="3">'4 - Hromosvod'!$82:$82</definedName>
    <definedName name="_xlnm.Print_Titles" localSheetId="0">'Rekapitulace stavby'!$52:$52</definedName>
    <definedName name="_xlnm.Print_Titles" localSheetId="4">'VRN - Ostatní a vedlejší ...'!$79:$79</definedName>
    <definedName name="_xlnm.Print_Area" localSheetId="1">'1 - Zateplení a výměna oken'!$C$4:$J$39,'1 - Zateplení a výměna oken'!$C$45:$J$85,'1 - Zateplení a výměna oken'!$C$91:$K$849</definedName>
    <definedName name="_xlnm.Print_Area" localSheetId="2">'2 - Oprava střešního pláště'!$C$4:$J$39,'2 - Oprava střešního pláště'!$C$45:$J$70,'2 - Oprava střešního pláště'!$C$76:$K$205</definedName>
    <definedName name="_xlnm.Print_Area" localSheetId="3">'4 - Hromosvod'!$C$4:$J$39,'4 - Hromosvod'!$C$45:$J$64,'4 - Hromosvod'!$C$70:$K$121</definedName>
    <definedName name="_xlnm.Print_Area" localSheetId="5">'Pokyny pro vyplnění'!$B$2:$K$71,'Pokyny pro vyplnění'!$B$74:$K$118,'Pokyny pro vyplnění'!$B$121:$K$161,'Pokyny pro vyplnění'!$B$164:$K$218</definedName>
    <definedName name="_xlnm.Print_Area" localSheetId="0">'Rekapitulace stavby'!$D$4:$AO$36,'Rekapitulace stavby'!$C$42:$AQ$59</definedName>
    <definedName name="_xlnm.Print_Area" localSheetId="4">'VRN - Ostatní a vedlejší ...'!$C$4:$J$39,'VRN - Ostatní a vedlejší ...'!$C$45:$J$61,'VRN - Ostatní a vedlejší ...'!$C$67:$K$94</definedName>
  </definedNames>
  <calcPr calcId="162913"/>
</workbook>
</file>

<file path=xl/calcChain.xml><?xml version="1.0" encoding="utf-8"?>
<calcChain xmlns="http://schemas.openxmlformats.org/spreadsheetml/2006/main">
  <c r="J37" i="5" l="1"/>
  <c r="J36" i="5"/>
  <c r="AY58" i="1" s="1"/>
  <c r="J35" i="5"/>
  <c r="AX58" i="1" s="1"/>
  <c r="BI94" i="5"/>
  <c r="BH94" i="5"/>
  <c r="BG94" i="5"/>
  <c r="BF94" i="5"/>
  <c r="T94" i="5"/>
  <c r="R94" i="5"/>
  <c r="P94" i="5"/>
  <c r="BI93" i="5"/>
  <c r="BH93" i="5"/>
  <c r="BG93" i="5"/>
  <c r="BF93" i="5"/>
  <c r="T93" i="5"/>
  <c r="R93" i="5"/>
  <c r="P93" i="5"/>
  <c r="BI92" i="5"/>
  <c r="BH92" i="5"/>
  <c r="BG92" i="5"/>
  <c r="BF92" i="5"/>
  <c r="T92" i="5"/>
  <c r="R92" i="5"/>
  <c r="P92" i="5"/>
  <c r="BI91" i="5"/>
  <c r="BH91" i="5"/>
  <c r="BG91" i="5"/>
  <c r="BF91" i="5"/>
  <c r="T91" i="5"/>
  <c r="R91" i="5"/>
  <c r="P91" i="5"/>
  <c r="BI90" i="5"/>
  <c r="BH90" i="5"/>
  <c r="BG90" i="5"/>
  <c r="BF90" i="5"/>
  <c r="T90" i="5"/>
  <c r="R90" i="5"/>
  <c r="P90" i="5"/>
  <c r="BI89" i="5"/>
  <c r="BH89" i="5"/>
  <c r="BG89" i="5"/>
  <c r="BF89" i="5"/>
  <c r="T89" i="5"/>
  <c r="R89" i="5"/>
  <c r="P89" i="5"/>
  <c r="BI88" i="5"/>
  <c r="BH88" i="5"/>
  <c r="BG88" i="5"/>
  <c r="BF88" i="5"/>
  <c r="T88" i="5"/>
  <c r="R88" i="5"/>
  <c r="P88" i="5"/>
  <c r="BI87" i="5"/>
  <c r="BH87" i="5"/>
  <c r="BG87" i="5"/>
  <c r="BF87" i="5"/>
  <c r="T87" i="5"/>
  <c r="R87" i="5"/>
  <c r="P87" i="5"/>
  <c r="BI86" i="5"/>
  <c r="BH86" i="5"/>
  <c r="BG86" i="5"/>
  <c r="BF86" i="5"/>
  <c r="T86" i="5"/>
  <c r="R86" i="5"/>
  <c r="P86" i="5"/>
  <c r="BI85" i="5"/>
  <c r="BH85" i="5"/>
  <c r="BG85" i="5"/>
  <c r="BF85" i="5"/>
  <c r="T85" i="5"/>
  <c r="R85" i="5"/>
  <c r="P85" i="5"/>
  <c r="BI84" i="5"/>
  <c r="BH84" i="5"/>
  <c r="BG84" i="5"/>
  <c r="BF84" i="5"/>
  <c r="T84" i="5"/>
  <c r="R84" i="5"/>
  <c r="P84" i="5"/>
  <c r="BI83" i="5"/>
  <c r="BH83" i="5"/>
  <c r="BG83" i="5"/>
  <c r="BF83" i="5"/>
  <c r="T83" i="5"/>
  <c r="R83" i="5"/>
  <c r="P83" i="5"/>
  <c r="BI82" i="5"/>
  <c r="BH82" i="5"/>
  <c r="BG82" i="5"/>
  <c r="BF82" i="5"/>
  <c r="T82" i="5"/>
  <c r="R82" i="5"/>
  <c r="P82" i="5"/>
  <c r="J76" i="5"/>
  <c r="F76" i="5"/>
  <c r="F74" i="5"/>
  <c r="E72" i="5"/>
  <c r="J54" i="5"/>
  <c r="F54" i="5"/>
  <c r="F52" i="5"/>
  <c r="E50" i="5"/>
  <c r="J24" i="5"/>
  <c r="E24" i="5"/>
  <c r="J55" i="5" s="1"/>
  <c r="J23" i="5"/>
  <c r="J18" i="5"/>
  <c r="E18" i="5"/>
  <c r="F77" i="5" s="1"/>
  <c r="J17" i="5"/>
  <c r="J12" i="5"/>
  <c r="J52" i="5" s="1"/>
  <c r="E7" i="5"/>
  <c r="E70" i="5"/>
  <c r="J37" i="4"/>
  <c r="J36" i="4"/>
  <c r="AY57" i="1" s="1"/>
  <c r="J35" i="4"/>
  <c r="AX57" i="1"/>
  <c r="BI121" i="4"/>
  <c r="BH121" i="4"/>
  <c r="BG121" i="4"/>
  <c r="BF121" i="4"/>
  <c r="T121" i="4"/>
  <c r="R121" i="4"/>
  <c r="P121" i="4"/>
  <c r="BI120" i="4"/>
  <c r="BH120" i="4"/>
  <c r="BG120" i="4"/>
  <c r="BF120" i="4"/>
  <c r="T120" i="4"/>
  <c r="R120" i="4"/>
  <c r="P120" i="4"/>
  <c r="BI119" i="4"/>
  <c r="BH119" i="4"/>
  <c r="BG119" i="4"/>
  <c r="BF119" i="4"/>
  <c r="T119" i="4"/>
  <c r="R119" i="4"/>
  <c r="P119" i="4"/>
  <c r="BI118" i="4"/>
  <c r="BH118" i="4"/>
  <c r="BG118" i="4"/>
  <c r="BF118" i="4"/>
  <c r="T118" i="4"/>
  <c r="R118" i="4"/>
  <c r="P118" i="4"/>
  <c r="BI117" i="4"/>
  <c r="BH117" i="4"/>
  <c r="BG117" i="4"/>
  <c r="BF117" i="4"/>
  <c r="T117" i="4"/>
  <c r="R117" i="4"/>
  <c r="P117" i="4"/>
  <c r="BI116" i="4"/>
  <c r="BH116" i="4"/>
  <c r="BG116" i="4"/>
  <c r="BF116" i="4"/>
  <c r="T116" i="4"/>
  <c r="R116" i="4"/>
  <c r="P116" i="4"/>
  <c r="BI115" i="4"/>
  <c r="BH115" i="4"/>
  <c r="BG115" i="4"/>
  <c r="BF115" i="4"/>
  <c r="T115" i="4"/>
  <c r="R115" i="4"/>
  <c r="P115" i="4"/>
  <c r="BI114" i="4"/>
  <c r="BH114" i="4"/>
  <c r="BG114" i="4"/>
  <c r="BF114" i="4"/>
  <c r="T114" i="4"/>
  <c r="R114" i="4"/>
  <c r="P114" i="4"/>
  <c r="BI113" i="4"/>
  <c r="BH113" i="4"/>
  <c r="BG113" i="4"/>
  <c r="BF113" i="4"/>
  <c r="T113" i="4"/>
  <c r="R113" i="4"/>
  <c r="P113" i="4"/>
  <c r="BI112" i="4"/>
  <c r="BH112" i="4"/>
  <c r="BG112" i="4"/>
  <c r="BF112" i="4"/>
  <c r="T112" i="4"/>
  <c r="R112" i="4"/>
  <c r="P112" i="4"/>
  <c r="BI111" i="4"/>
  <c r="BH111" i="4"/>
  <c r="BG111" i="4"/>
  <c r="BF111" i="4"/>
  <c r="T111" i="4"/>
  <c r="R111" i="4"/>
  <c r="P111" i="4"/>
  <c r="BI109" i="4"/>
  <c r="BH109" i="4"/>
  <c r="BG109" i="4"/>
  <c r="BF109" i="4"/>
  <c r="T109" i="4"/>
  <c r="R109" i="4"/>
  <c r="P109" i="4"/>
  <c r="BI108" i="4"/>
  <c r="BH108" i="4"/>
  <c r="BG108" i="4"/>
  <c r="BF108" i="4"/>
  <c r="T108" i="4"/>
  <c r="R108" i="4"/>
  <c r="P108" i="4"/>
  <c r="BI107" i="4"/>
  <c r="BH107" i="4"/>
  <c r="BG107" i="4"/>
  <c r="BF107" i="4"/>
  <c r="T107" i="4"/>
  <c r="R107" i="4"/>
  <c r="P107" i="4"/>
  <c r="BI106" i="4"/>
  <c r="BH106" i="4"/>
  <c r="BG106" i="4"/>
  <c r="BF106" i="4"/>
  <c r="T106" i="4"/>
  <c r="R106" i="4"/>
  <c r="P106" i="4"/>
  <c r="BI105" i="4"/>
  <c r="BH105" i="4"/>
  <c r="BG105" i="4"/>
  <c r="BF105" i="4"/>
  <c r="T105" i="4"/>
  <c r="R105" i="4"/>
  <c r="P105" i="4"/>
  <c r="BI104" i="4"/>
  <c r="BH104" i="4"/>
  <c r="BG104" i="4"/>
  <c r="BF104" i="4"/>
  <c r="T104" i="4"/>
  <c r="R104" i="4"/>
  <c r="P104" i="4"/>
  <c r="BI103" i="4"/>
  <c r="BH103" i="4"/>
  <c r="BG103" i="4"/>
  <c r="BF103" i="4"/>
  <c r="T103" i="4"/>
  <c r="R103" i="4"/>
  <c r="P103" i="4"/>
  <c r="BI102" i="4"/>
  <c r="BH102" i="4"/>
  <c r="BG102" i="4"/>
  <c r="BF102" i="4"/>
  <c r="T102" i="4"/>
  <c r="R102" i="4"/>
  <c r="P102" i="4"/>
  <c r="BI101" i="4"/>
  <c r="BH101" i="4"/>
  <c r="BG101" i="4"/>
  <c r="BF101" i="4"/>
  <c r="T101" i="4"/>
  <c r="R101" i="4"/>
  <c r="P101" i="4"/>
  <c r="BI100" i="4"/>
  <c r="BH100" i="4"/>
  <c r="BG100" i="4"/>
  <c r="BF100" i="4"/>
  <c r="T100" i="4"/>
  <c r="R100" i="4"/>
  <c r="P100" i="4"/>
  <c r="BI99" i="4"/>
  <c r="BH99" i="4"/>
  <c r="BG99" i="4"/>
  <c r="BF99" i="4"/>
  <c r="T99" i="4"/>
  <c r="R99" i="4"/>
  <c r="P99" i="4"/>
  <c r="BI98" i="4"/>
  <c r="BH98" i="4"/>
  <c r="BG98" i="4"/>
  <c r="BF98" i="4"/>
  <c r="T98" i="4"/>
  <c r="R98" i="4"/>
  <c r="P98" i="4"/>
  <c r="BI97" i="4"/>
  <c r="BH97" i="4"/>
  <c r="BG97" i="4"/>
  <c r="BF97" i="4"/>
  <c r="T97" i="4"/>
  <c r="R97" i="4"/>
  <c r="P97" i="4"/>
  <c r="BI96" i="4"/>
  <c r="BH96" i="4"/>
  <c r="BG96" i="4"/>
  <c r="BF96" i="4"/>
  <c r="T96" i="4"/>
  <c r="R96" i="4"/>
  <c r="P96" i="4"/>
  <c r="BI95" i="4"/>
  <c r="BH95" i="4"/>
  <c r="BG95" i="4"/>
  <c r="BF95" i="4"/>
  <c r="T95" i="4"/>
  <c r="R95" i="4"/>
  <c r="P95" i="4"/>
  <c r="BI94" i="4"/>
  <c r="BH94" i="4"/>
  <c r="BG94" i="4"/>
  <c r="BF94" i="4"/>
  <c r="T94" i="4"/>
  <c r="R94" i="4"/>
  <c r="P94" i="4"/>
  <c r="BI93" i="4"/>
  <c r="BH93" i="4"/>
  <c r="BG93" i="4"/>
  <c r="BF93" i="4"/>
  <c r="T93" i="4"/>
  <c r="R93" i="4"/>
  <c r="P93" i="4"/>
  <c r="BI92" i="4"/>
  <c r="BH92" i="4"/>
  <c r="BG92" i="4"/>
  <c r="BF92" i="4"/>
  <c r="T92" i="4"/>
  <c r="R92" i="4"/>
  <c r="P92" i="4"/>
  <c r="BI91" i="4"/>
  <c r="BH91" i="4"/>
  <c r="BG91" i="4"/>
  <c r="BF91" i="4"/>
  <c r="T91" i="4"/>
  <c r="R91" i="4"/>
  <c r="P91" i="4"/>
  <c r="BI90" i="4"/>
  <c r="BH90" i="4"/>
  <c r="BG90" i="4"/>
  <c r="BF90" i="4"/>
  <c r="T90" i="4"/>
  <c r="R90" i="4"/>
  <c r="P90" i="4"/>
  <c r="BI89" i="4"/>
  <c r="BH89" i="4"/>
  <c r="BG89" i="4"/>
  <c r="BF89" i="4"/>
  <c r="T89" i="4"/>
  <c r="R89" i="4"/>
  <c r="P89" i="4"/>
  <c r="BI88" i="4"/>
  <c r="BH88" i="4"/>
  <c r="BG88" i="4"/>
  <c r="BF88" i="4"/>
  <c r="T88" i="4"/>
  <c r="R88" i="4"/>
  <c r="P88" i="4"/>
  <c r="BI86" i="4"/>
  <c r="BH86" i="4"/>
  <c r="BG86" i="4"/>
  <c r="BF86" i="4"/>
  <c r="T86" i="4"/>
  <c r="T85" i="4" s="1"/>
  <c r="R86" i="4"/>
  <c r="R85" i="4" s="1"/>
  <c r="P86" i="4"/>
  <c r="P85" i="4"/>
  <c r="J79" i="4"/>
  <c r="F79" i="4"/>
  <c r="F77" i="4"/>
  <c r="E75" i="4"/>
  <c r="J54" i="4"/>
  <c r="F54" i="4"/>
  <c r="F52" i="4"/>
  <c r="E50" i="4"/>
  <c r="J24" i="4"/>
  <c r="E24" i="4"/>
  <c r="J55" i="4"/>
  <c r="J23" i="4"/>
  <c r="J18" i="4"/>
  <c r="E18" i="4"/>
  <c r="F55" i="4" s="1"/>
  <c r="J17" i="4"/>
  <c r="J12" i="4"/>
  <c r="J52" i="4" s="1"/>
  <c r="E7" i="4"/>
  <c r="E48" i="4" s="1"/>
  <c r="J37" i="3"/>
  <c r="J36" i="3"/>
  <c r="AY56" i="1"/>
  <c r="J35" i="3"/>
  <c r="AX56" i="1" s="1"/>
  <c r="BI204" i="3"/>
  <c r="BH204" i="3"/>
  <c r="BG204" i="3"/>
  <c r="BF204" i="3"/>
  <c r="T204" i="3"/>
  <c r="R204" i="3"/>
  <c r="P204" i="3"/>
  <c r="BI203" i="3"/>
  <c r="BH203" i="3"/>
  <c r="BG203" i="3"/>
  <c r="BF203" i="3"/>
  <c r="T203" i="3"/>
  <c r="R203" i="3"/>
  <c r="P203" i="3"/>
  <c r="BI199" i="3"/>
  <c r="BH199" i="3"/>
  <c r="BG199" i="3"/>
  <c r="BF199" i="3"/>
  <c r="T199" i="3"/>
  <c r="R199" i="3"/>
  <c r="P199" i="3"/>
  <c r="BI197" i="3"/>
  <c r="BH197" i="3"/>
  <c r="BG197" i="3"/>
  <c r="BF197" i="3"/>
  <c r="T197" i="3"/>
  <c r="R197" i="3"/>
  <c r="P197" i="3"/>
  <c r="BI195" i="3"/>
  <c r="BH195" i="3"/>
  <c r="BG195" i="3"/>
  <c r="BF195" i="3"/>
  <c r="T195" i="3"/>
  <c r="R195" i="3"/>
  <c r="P195" i="3"/>
  <c r="BI188" i="3"/>
  <c r="BH188" i="3"/>
  <c r="BG188" i="3"/>
  <c r="BF188" i="3"/>
  <c r="T188" i="3"/>
  <c r="R188" i="3"/>
  <c r="P188" i="3"/>
  <c r="BI186" i="3"/>
  <c r="BH186" i="3"/>
  <c r="BG186" i="3"/>
  <c r="BF186" i="3"/>
  <c r="T186" i="3"/>
  <c r="R186" i="3"/>
  <c r="P186" i="3"/>
  <c r="BI183" i="3"/>
  <c r="BH183" i="3"/>
  <c r="BG183" i="3"/>
  <c r="BF183" i="3"/>
  <c r="T183" i="3"/>
  <c r="R183" i="3"/>
  <c r="P183" i="3"/>
  <c r="BI181" i="3"/>
  <c r="BH181" i="3"/>
  <c r="BG181" i="3"/>
  <c r="BF181" i="3"/>
  <c r="T181" i="3"/>
  <c r="R181" i="3"/>
  <c r="P181" i="3"/>
  <c r="BI178" i="3"/>
  <c r="BH178" i="3"/>
  <c r="BG178" i="3"/>
  <c r="BF178" i="3"/>
  <c r="T178" i="3"/>
  <c r="R178" i="3"/>
  <c r="P178" i="3"/>
  <c r="BI177" i="3"/>
  <c r="BH177" i="3"/>
  <c r="BG177" i="3"/>
  <c r="BF177" i="3"/>
  <c r="T177" i="3"/>
  <c r="R177" i="3"/>
  <c r="P177" i="3"/>
  <c r="BI176" i="3"/>
  <c r="BH176" i="3"/>
  <c r="BG176" i="3"/>
  <c r="BF176" i="3"/>
  <c r="T176" i="3"/>
  <c r="R176" i="3"/>
  <c r="P176" i="3"/>
  <c r="BI174" i="3"/>
  <c r="BH174" i="3"/>
  <c r="BG174" i="3"/>
  <c r="BF174" i="3"/>
  <c r="T174" i="3"/>
  <c r="R174" i="3"/>
  <c r="P174" i="3"/>
  <c r="BI172" i="3"/>
  <c r="BH172" i="3"/>
  <c r="BG172" i="3"/>
  <c r="BF172" i="3"/>
  <c r="T172" i="3"/>
  <c r="R172" i="3"/>
  <c r="P172" i="3"/>
  <c r="BI169" i="3"/>
  <c r="BH169" i="3"/>
  <c r="BG169" i="3"/>
  <c r="BF169" i="3"/>
  <c r="T169" i="3"/>
  <c r="R169" i="3"/>
  <c r="P169" i="3"/>
  <c r="BI167" i="3"/>
  <c r="BH167" i="3"/>
  <c r="BG167" i="3"/>
  <c r="BF167" i="3"/>
  <c r="T167" i="3"/>
  <c r="R167" i="3"/>
  <c r="P167" i="3"/>
  <c r="BI163" i="3"/>
  <c r="BH163" i="3"/>
  <c r="BG163" i="3"/>
  <c r="BF163" i="3"/>
  <c r="T163" i="3"/>
  <c r="R163" i="3"/>
  <c r="P163" i="3"/>
  <c r="BI161" i="3"/>
  <c r="BH161" i="3"/>
  <c r="BG161" i="3"/>
  <c r="BF161" i="3"/>
  <c r="T161" i="3"/>
  <c r="R161" i="3"/>
  <c r="P161" i="3"/>
  <c r="BI154" i="3"/>
  <c r="BH154" i="3"/>
  <c r="BG154" i="3"/>
  <c r="BF154" i="3"/>
  <c r="T154" i="3"/>
  <c r="R154" i="3"/>
  <c r="P154" i="3"/>
  <c r="BI151" i="3"/>
  <c r="BH151" i="3"/>
  <c r="BG151" i="3"/>
  <c r="BF151" i="3"/>
  <c r="T151" i="3"/>
  <c r="R151" i="3"/>
  <c r="P151" i="3"/>
  <c r="BI149" i="3"/>
  <c r="BH149" i="3"/>
  <c r="BG149" i="3"/>
  <c r="BF149" i="3"/>
  <c r="T149" i="3"/>
  <c r="R149" i="3"/>
  <c r="P149" i="3"/>
  <c r="BI147" i="3"/>
  <c r="BH147" i="3"/>
  <c r="BG147" i="3"/>
  <c r="BF147" i="3"/>
  <c r="T147" i="3"/>
  <c r="R147" i="3"/>
  <c r="P147" i="3"/>
  <c r="BI145" i="3"/>
  <c r="BH145" i="3"/>
  <c r="BG145" i="3"/>
  <c r="BF145" i="3"/>
  <c r="T145" i="3"/>
  <c r="R145" i="3"/>
  <c r="P145" i="3"/>
  <c r="BI143" i="3"/>
  <c r="BH143" i="3"/>
  <c r="BG143" i="3"/>
  <c r="BF143" i="3"/>
  <c r="T143" i="3"/>
  <c r="R143" i="3"/>
  <c r="P143" i="3"/>
  <c r="BI141" i="3"/>
  <c r="BH141" i="3"/>
  <c r="BG141" i="3"/>
  <c r="BF141" i="3"/>
  <c r="T141" i="3"/>
  <c r="R141" i="3"/>
  <c r="P141" i="3"/>
  <c r="BI131" i="3"/>
  <c r="BH131" i="3"/>
  <c r="BG131" i="3"/>
  <c r="BF131" i="3"/>
  <c r="T131" i="3"/>
  <c r="R131" i="3"/>
  <c r="P131" i="3"/>
  <c r="BI129" i="3"/>
  <c r="BH129" i="3"/>
  <c r="BG129" i="3"/>
  <c r="BF129" i="3"/>
  <c r="T129" i="3"/>
  <c r="R129" i="3"/>
  <c r="P129" i="3"/>
  <c r="BI126" i="3"/>
  <c r="BH126" i="3"/>
  <c r="BG126" i="3"/>
  <c r="BF126" i="3"/>
  <c r="T126" i="3"/>
  <c r="R126" i="3"/>
  <c r="P126" i="3"/>
  <c r="BI124" i="3"/>
  <c r="BH124" i="3"/>
  <c r="BG124" i="3"/>
  <c r="BF124" i="3"/>
  <c r="T124" i="3"/>
  <c r="R124" i="3"/>
  <c r="P124" i="3"/>
  <c r="BI122" i="3"/>
  <c r="BH122" i="3"/>
  <c r="BG122" i="3"/>
  <c r="BF122" i="3"/>
  <c r="T122" i="3"/>
  <c r="R122" i="3"/>
  <c r="P122" i="3"/>
  <c r="BI120" i="3"/>
  <c r="BH120" i="3"/>
  <c r="BG120" i="3"/>
  <c r="BF120" i="3"/>
  <c r="T120" i="3"/>
  <c r="R120" i="3"/>
  <c r="P120" i="3"/>
  <c r="BI118" i="3"/>
  <c r="BH118" i="3"/>
  <c r="BG118" i="3"/>
  <c r="BF118" i="3"/>
  <c r="T118" i="3"/>
  <c r="R118" i="3"/>
  <c r="P118" i="3"/>
  <c r="BI116" i="3"/>
  <c r="BH116" i="3"/>
  <c r="BG116" i="3"/>
  <c r="BF116" i="3"/>
  <c r="T116" i="3"/>
  <c r="R116" i="3"/>
  <c r="P116" i="3"/>
  <c r="BI114" i="3"/>
  <c r="BH114" i="3"/>
  <c r="BG114" i="3"/>
  <c r="BF114" i="3"/>
  <c r="T114" i="3"/>
  <c r="R114" i="3"/>
  <c r="P114" i="3"/>
  <c r="BI113" i="3"/>
  <c r="BH113" i="3"/>
  <c r="BG113" i="3"/>
  <c r="BF113" i="3"/>
  <c r="T113" i="3"/>
  <c r="R113" i="3"/>
  <c r="P113" i="3"/>
  <c r="BI112" i="3"/>
  <c r="BH112" i="3"/>
  <c r="BG112" i="3"/>
  <c r="BF112" i="3"/>
  <c r="T112" i="3"/>
  <c r="R112" i="3"/>
  <c r="P112" i="3"/>
  <c r="BI110" i="3"/>
  <c r="BH110" i="3"/>
  <c r="BG110" i="3"/>
  <c r="BF110" i="3"/>
  <c r="T110" i="3"/>
  <c r="R110" i="3"/>
  <c r="P110" i="3"/>
  <c r="BI106" i="3"/>
  <c r="BH106" i="3"/>
  <c r="BG106" i="3"/>
  <c r="BF106" i="3"/>
  <c r="T106" i="3"/>
  <c r="R106" i="3"/>
  <c r="P106" i="3"/>
  <c r="BI103" i="3"/>
  <c r="BH103" i="3"/>
  <c r="BG103" i="3"/>
  <c r="BF103" i="3"/>
  <c r="T103" i="3"/>
  <c r="R103" i="3"/>
  <c r="P103" i="3"/>
  <c r="BI101" i="3"/>
  <c r="BH101" i="3"/>
  <c r="BG101" i="3"/>
  <c r="BF101" i="3"/>
  <c r="T101" i="3"/>
  <c r="R101" i="3"/>
  <c r="P101" i="3"/>
  <c r="BI99" i="3"/>
  <c r="BH99" i="3"/>
  <c r="BG99" i="3"/>
  <c r="BF99" i="3"/>
  <c r="T99" i="3"/>
  <c r="R99" i="3"/>
  <c r="P99" i="3"/>
  <c r="BI95" i="3"/>
  <c r="BH95" i="3"/>
  <c r="BG95" i="3"/>
  <c r="BF95" i="3"/>
  <c r="T95" i="3"/>
  <c r="R95" i="3"/>
  <c r="P95" i="3"/>
  <c r="BI93" i="3"/>
  <c r="BH93" i="3"/>
  <c r="BG93" i="3"/>
  <c r="BF93" i="3"/>
  <c r="T93" i="3"/>
  <c r="R93" i="3"/>
  <c r="P93" i="3"/>
  <c r="J85" i="3"/>
  <c r="F85" i="3"/>
  <c r="F83" i="3"/>
  <c r="E81" i="3"/>
  <c r="J54" i="3"/>
  <c r="F54" i="3"/>
  <c r="F52" i="3"/>
  <c r="E50" i="3"/>
  <c r="J24" i="3"/>
  <c r="E24" i="3"/>
  <c r="J86" i="3" s="1"/>
  <c r="J23" i="3"/>
  <c r="J18" i="3"/>
  <c r="E18" i="3"/>
  <c r="F55" i="3"/>
  <c r="J17" i="3"/>
  <c r="J12" i="3"/>
  <c r="J83" i="3"/>
  <c r="E7" i="3"/>
  <c r="E79" i="3" s="1"/>
  <c r="J37" i="2"/>
  <c r="J36" i="2"/>
  <c r="AY55" i="1" s="1"/>
  <c r="J35" i="2"/>
  <c r="AX55" i="1"/>
  <c r="BI848" i="2"/>
  <c r="BH848" i="2"/>
  <c r="BG848" i="2"/>
  <c r="BF848" i="2"/>
  <c r="T848" i="2"/>
  <c r="R848" i="2"/>
  <c r="P848" i="2"/>
  <c r="BI846" i="2"/>
  <c r="BH846" i="2"/>
  <c r="BG846" i="2"/>
  <c r="BF846" i="2"/>
  <c r="T846" i="2"/>
  <c r="R846" i="2"/>
  <c r="P846" i="2"/>
  <c r="BI844" i="2"/>
  <c r="BH844" i="2"/>
  <c r="BG844" i="2"/>
  <c r="BF844" i="2"/>
  <c r="T844" i="2"/>
  <c r="T843" i="2"/>
  <c r="R844" i="2"/>
  <c r="R843" i="2" s="1"/>
  <c r="P844" i="2"/>
  <c r="P843" i="2"/>
  <c r="BI841" i="2"/>
  <c r="BH841" i="2"/>
  <c r="BG841" i="2"/>
  <c r="BF841" i="2"/>
  <c r="T841" i="2"/>
  <c r="R841" i="2"/>
  <c r="P841" i="2"/>
  <c r="BI839" i="2"/>
  <c r="BH839" i="2"/>
  <c r="BG839" i="2"/>
  <c r="BF839" i="2"/>
  <c r="T839" i="2"/>
  <c r="R839" i="2"/>
  <c r="P839" i="2"/>
  <c r="BI837" i="2"/>
  <c r="BH837" i="2"/>
  <c r="BG837" i="2"/>
  <c r="BF837" i="2"/>
  <c r="T837" i="2"/>
  <c r="R837" i="2"/>
  <c r="P837" i="2"/>
  <c r="BI835" i="2"/>
  <c r="BH835" i="2"/>
  <c r="BG835" i="2"/>
  <c r="BF835" i="2"/>
  <c r="T835" i="2"/>
  <c r="R835" i="2"/>
  <c r="P835" i="2"/>
  <c r="BI824" i="2"/>
  <c r="BH824" i="2"/>
  <c r="BG824" i="2"/>
  <c r="BF824" i="2"/>
  <c r="T824" i="2"/>
  <c r="R824" i="2"/>
  <c r="P824" i="2"/>
  <c r="BI813" i="2"/>
  <c r="BH813" i="2"/>
  <c r="BG813" i="2"/>
  <c r="BF813" i="2"/>
  <c r="T813" i="2"/>
  <c r="R813" i="2"/>
  <c r="P813" i="2"/>
  <c r="BI811" i="2"/>
  <c r="BH811" i="2"/>
  <c r="BG811" i="2"/>
  <c r="BF811" i="2"/>
  <c r="T811" i="2"/>
  <c r="R811" i="2"/>
  <c r="P811" i="2"/>
  <c r="BI809" i="2"/>
  <c r="BH809" i="2"/>
  <c r="BG809" i="2"/>
  <c r="BF809" i="2"/>
  <c r="T809" i="2"/>
  <c r="R809" i="2"/>
  <c r="P809" i="2"/>
  <c r="BI807" i="2"/>
  <c r="BH807" i="2"/>
  <c r="BG807" i="2"/>
  <c r="BF807" i="2"/>
  <c r="T807" i="2"/>
  <c r="R807" i="2"/>
  <c r="P807" i="2"/>
  <c r="BI805" i="2"/>
  <c r="BH805" i="2"/>
  <c r="BG805" i="2"/>
  <c r="BF805" i="2"/>
  <c r="T805" i="2"/>
  <c r="R805" i="2"/>
  <c r="P805" i="2"/>
  <c r="BI803" i="2"/>
  <c r="BH803" i="2"/>
  <c r="BG803" i="2"/>
  <c r="BF803" i="2"/>
  <c r="T803" i="2"/>
  <c r="R803" i="2"/>
  <c r="P803" i="2"/>
  <c r="BI801" i="2"/>
  <c r="BH801" i="2"/>
  <c r="BG801" i="2"/>
  <c r="BF801" i="2"/>
  <c r="T801" i="2"/>
  <c r="R801" i="2"/>
  <c r="P801" i="2"/>
  <c r="BI799" i="2"/>
  <c r="BH799" i="2"/>
  <c r="BG799" i="2"/>
  <c r="BF799" i="2"/>
  <c r="T799" i="2"/>
  <c r="R799" i="2"/>
  <c r="P799" i="2"/>
  <c r="BI797" i="2"/>
  <c r="BH797" i="2"/>
  <c r="BG797" i="2"/>
  <c r="BF797" i="2"/>
  <c r="T797" i="2"/>
  <c r="R797" i="2"/>
  <c r="P797" i="2"/>
  <c r="BI795" i="2"/>
  <c r="BH795" i="2"/>
  <c r="BG795" i="2"/>
  <c r="BF795" i="2"/>
  <c r="T795" i="2"/>
  <c r="R795" i="2"/>
  <c r="P795" i="2"/>
  <c r="BI792" i="2"/>
  <c r="BH792" i="2"/>
  <c r="BG792" i="2"/>
  <c r="BF792" i="2"/>
  <c r="T792" i="2"/>
  <c r="R792" i="2"/>
  <c r="P792" i="2"/>
  <c r="BI766" i="2"/>
  <c r="BH766" i="2"/>
  <c r="BG766" i="2"/>
  <c r="BF766" i="2"/>
  <c r="T766" i="2"/>
  <c r="R766" i="2"/>
  <c r="P766" i="2"/>
  <c r="BI765" i="2"/>
  <c r="BH765" i="2"/>
  <c r="BG765" i="2"/>
  <c r="BF765" i="2"/>
  <c r="T765" i="2"/>
  <c r="R765" i="2"/>
  <c r="P765" i="2"/>
  <c r="BI764" i="2"/>
  <c r="BH764" i="2"/>
  <c r="BG764" i="2"/>
  <c r="BF764" i="2"/>
  <c r="T764" i="2"/>
  <c r="R764" i="2"/>
  <c r="P764" i="2"/>
  <c r="BI763" i="2"/>
  <c r="BH763" i="2"/>
  <c r="BG763" i="2"/>
  <c r="BF763" i="2"/>
  <c r="T763" i="2"/>
  <c r="R763" i="2"/>
  <c r="P763" i="2"/>
  <c r="BI762" i="2"/>
  <c r="BH762" i="2"/>
  <c r="BG762" i="2"/>
  <c r="BF762" i="2"/>
  <c r="T762" i="2"/>
  <c r="R762" i="2"/>
  <c r="P762" i="2"/>
  <c r="BI759" i="2"/>
  <c r="BH759" i="2"/>
  <c r="BG759" i="2"/>
  <c r="BF759" i="2"/>
  <c r="T759" i="2"/>
  <c r="R759" i="2"/>
  <c r="P759" i="2"/>
  <c r="BI756" i="2"/>
  <c r="BH756" i="2"/>
  <c r="BG756" i="2"/>
  <c r="BF756" i="2"/>
  <c r="T756" i="2"/>
  <c r="R756" i="2"/>
  <c r="P756" i="2"/>
  <c r="BI753" i="2"/>
  <c r="BH753" i="2"/>
  <c r="BG753" i="2"/>
  <c r="BF753" i="2"/>
  <c r="T753" i="2"/>
  <c r="R753" i="2"/>
  <c r="P753" i="2"/>
  <c r="BI747" i="2"/>
  <c r="BH747" i="2"/>
  <c r="BG747" i="2"/>
  <c r="BF747" i="2"/>
  <c r="T747" i="2"/>
  <c r="R747" i="2"/>
  <c r="P747" i="2"/>
  <c r="BI744" i="2"/>
  <c r="BH744" i="2"/>
  <c r="BG744" i="2"/>
  <c r="BF744" i="2"/>
  <c r="T744" i="2"/>
  <c r="R744" i="2"/>
  <c r="P744" i="2"/>
  <c r="BI738" i="2"/>
  <c r="BH738" i="2"/>
  <c r="BG738" i="2"/>
  <c r="BF738" i="2"/>
  <c r="T738" i="2"/>
  <c r="R738" i="2"/>
  <c r="P738" i="2"/>
  <c r="BI728" i="2"/>
  <c r="BH728" i="2"/>
  <c r="BG728" i="2"/>
  <c r="BF728" i="2"/>
  <c r="T728" i="2"/>
  <c r="R728" i="2"/>
  <c r="P728" i="2"/>
  <c r="BI727" i="2"/>
  <c r="BH727" i="2"/>
  <c r="BG727" i="2"/>
  <c r="BF727" i="2"/>
  <c r="T727" i="2"/>
  <c r="R727" i="2"/>
  <c r="P727" i="2"/>
  <c r="BI726" i="2"/>
  <c r="BH726" i="2"/>
  <c r="BG726" i="2"/>
  <c r="BF726" i="2"/>
  <c r="T726" i="2"/>
  <c r="R726" i="2"/>
  <c r="P726" i="2"/>
  <c r="BI725" i="2"/>
  <c r="BH725" i="2"/>
  <c r="BG725" i="2"/>
  <c r="BF725" i="2"/>
  <c r="T725" i="2"/>
  <c r="R725" i="2"/>
  <c r="P725" i="2"/>
  <c r="BI724" i="2"/>
  <c r="BH724" i="2"/>
  <c r="BG724" i="2"/>
  <c r="BF724" i="2"/>
  <c r="T724" i="2"/>
  <c r="R724" i="2"/>
  <c r="P724" i="2"/>
  <c r="BI723" i="2"/>
  <c r="BH723" i="2"/>
  <c r="BG723" i="2"/>
  <c r="BF723" i="2"/>
  <c r="T723" i="2"/>
  <c r="R723" i="2"/>
  <c r="P723" i="2"/>
  <c r="BI722" i="2"/>
  <c r="BH722" i="2"/>
  <c r="BG722" i="2"/>
  <c r="BF722" i="2"/>
  <c r="T722" i="2"/>
  <c r="R722" i="2"/>
  <c r="P722" i="2"/>
  <c r="BI714" i="2"/>
  <c r="BH714" i="2"/>
  <c r="BG714" i="2"/>
  <c r="BF714" i="2"/>
  <c r="T714" i="2"/>
  <c r="R714" i="2"/>
  <c r="P714" i="2"/>
  <c r="BI701" i="2"/>
  <c r="BH701" i="2"/>
  <c r="BG701" i="2"/>
  <c r="BF701" i="2"/>
  <c r="T701" i="2"/>
  <c r="R701" i="2"/>
  <c r="P701" i="2"/>
  <c r="BI698" i="2"/>
  <c r="BH698" i="2"/>
  <c r="BG698" i="2"/>
  <c r="BF698" i="2"/>
  <c r="T698" i="2"/>
  <c r="R698" i="2"/>
  <c r="P698" i="2"/>
  <c r="BI697" i="2"/>
  <c r="BH697" i="2"/>
  <c r="BG697" i="2"/>
  <c r="BF697" i="2"/>
  <c r="T697" i="2"/>
  <c r="R697" i="2"/>
  <c r="P697" i="2"/>
  <c r="BI696" i="2"/>
  <c r="BH696" i="2"/>
  <c r="BG696" i="2"/>
  <c r="BF696" i="2"/>
  <c r="T696" i="2"/>
  <c r="R696" i="2"/>
  <c r="P696" i="2"/>
  <c r="BI695" i="2"/>
  <c r="BH695" i="2"/>
  <c r="BG695" i="2"/>
  <c r="BF695" i="2"/>
  <c r="T695" i="2"/>
  <c r="R695" i="2"/>
  <c r="P695" i="2"/>
  <c r="BI694" i="2"/>
  <c r="BH694" i="2"/>
  <c r="BG694" i="2"/>
  <c r="BF694" i="2"/>
  <c r="T694" i="2"/>
  <c r="R694" i="2"/>
  <c r="P694" i="2"/>
  <c r="BI693" i="2"/>
  <c r="BH693" i="2"/>
  <c r="BG693" i="2"/>
  <c r="BF693" i="2"/>
  <c r="T693" i="2"/>
  <c r="R693" i="2"/>
  <c r="P693" i="2"/>
  <c r="BI692" i="2"/>
  <c r="BH692" i="2"/>
  <c r="BG692" i="2"/>
  <c r="BF692" i="2"/>
  <c r="T692" i="2"/>
  <c r="R692" i="2"/>
  <c r="P692" i="2"/>
  <c r="BI691" i="2"/>
  <c r="BH691" i="2"/>
  <c r="BG691" i="2"/>
  <c r="BF691" i="2"/>
  <c r="T691" i="2"/>
  <c r="R691" i="2"/>
  <c r="P691" i="2"/>
  <c r="BI690" i="2"/>
  <c r="BH690" i="2"/>
  <c r="BG690" i="2"/>
  <c r="BF690" i="2"/>
  <c r="T690" i="2"/>
  <c r="R690" i="2"/>
  <c r="P690" i="2"/>
  <c r="BI689" i="2"/>
  <c r="BH689" i="2"/>
  <c r="BG689" i="2"/>
  <c r="BF689" i="2"/>
  <c r="T689" i="2"/>
  <c r="R689" i="2"/>
  <c r="P689" i="2"/>
  <c r="BI688" i="2"/>
  <c r="BH688" i="2"/>
  <c r="BG688" i="2"/>
  <c r="BF688" i="2"/>
  <c r="T688" i="2"/>
  <c r="R688" i="2"/>
  <c r="P688" i="2"/>
  <c r="BI687" i="2"/>
  <c r="BH687" i="2"/>
  <c r="BG687" i="2"/>
  <c r="BF687" i="2"/>
  <c r="T687" i="2"/>
  <c r="R687" i="2"/>
  <c r="P687" i="2"/>
  <c r="BI686" i="2"/>
  <c r="BH686" i="2"/>
  <c r="BG686" i="2"/>
  <c r="BF686" i="2"/>
  <c r="T686" i="2"/>
  <c r="R686" i="2"/>
  <c r="P686" i="2"/>
  <c r="BI685" i="2"/>
  <c r="BH685" i="2"/>
  <c r="BG685" i="2"/>
  <c r="BF685" i="2"/>
  <c r="T685" i="2"/>
  <c r="R685" i="2"/>
  <c r="P685" i="2"/>
  <c r="BI684" i="2"/>
  <c r="BH684" i="2"/>
  <c r="BG684" i="2"/>
  <c r="BF684" i="2"/>
  <c r="T684" i="2"/>
  <c r="R684" i="2"/>
  <c r="P684" i="2"/>
  <c r="BI683" i="2"/>
  <c r="BH683" i="2"/>
  <c r="BG683" i="2"/>
  <c r="BF683" i="2"/>
  <c r="T683" i="2"/>
  <c r="R683" i="2"/>
  <c r="P683" i="2"/>
  <c r="BI682" i="2"/>
  <c r="BH682" i="2"/>
  <c r="BG682" i="2"/>
  <c r="BF682" i="2"/>
  <c r="T682" i="2"/>
  <c r="R682" i="2"/>
  <c r="P682" i="2"/>
  <c r="BI681" i="2"/>
  <c r="BH681" i="2"/>
  <c r="BG681" i="2"/>
  <c r="BF681" i="2"/>
  <c r="T681" i="2"/>
  <c r="R681" i="2"/>
  <c r="P681" i="2"/>
  <c r="BI680" i="2"/>
  <c r="BH680" i="2"/>
  <c r="BG680" i="2"/>
  <c r="BF680" i="2"/>
  <c r="T680" i="2"/>
  <c r="R680" i="2"/>
  <c r="P680" i="2"/>
  <c r="BI679" i="2"/>
  <c r="BH679" i="2"/>
  <c r="BG679" i="2"/>
  <c r="BF679" i="2"/>
  <c r="T679" i="2"/>
  <c r="R679" i="2"/>
  <c r="P679" i="2"/>
  <c r="BI678" i="2"/>
  <c r="BH678" i="2"/>
  <c r="BG678" i="2"/>
  <c r="BF678" i="2"/>
  <c r="T678" i="2"/>
  <c r="R678" i="2"/>
  <c r="P678" i="2"/>
  <c r="BI677" i="2"/>
  <c r="BH677" i="2"/>
  <c r="BG677" i="2"/>
  <c r="BF677" i="2"/>
  <c r="T677" i="2"/>
  <c r="R677" i="2"/>
  <c r="P677" i="2"/>
  <c r="BI651" i="2"/>
  <c r="BH651" i="2"/>
  <c r="BG651" i="2"/>
  <c r="BF651" i="2"/>
  <c r="T651" i="2"/>
  <c r="R651" i="2"/>
  <c r="P651" i="2"/>
  <c r="BI650" i="2"/>
  <c r="BH650" i="2"/>
  <c r="BG650" i="2"/>
  <c r="BF650" i="2"/>
  <c r="T650" i="2"/>
  <c r="R650" i="2"/>
  <c r="P650" i="2"/>
  <c r="BI647" i="2"/>
  <c r="BH647" i="2"/>
  <c r="BG647" i="2"/>
  <c r="BF647" i="2"/>
  <c r="T647" i="2"/>
  <c r="R647" i="2"/>
  <c r="P647" i="2"/>
  <c r="BI646" i="2"/>
  <c r="BH646" i="2"/>
  <c r="BG646" i="2"/>
  <c r="BF646" i="2"/>
  <c r="T646" i="2"/>
  <c r="R646" i="2"/>
  <c r="P646" i="2"/>
  <c r="BI645" i="2"/>
  <c r="BH645" i="2"/>
  <c r="BG645" i="2"/>
  <c r="BF645" i="2"/>
  <c r="T645" i="2"/>
  <c r="R645" i="2"/>
  <c r="P645" i="2"/>
  <c r="BI643" i="2"/>
  <c r="BH643" i="2"/>
  <c r="BG643" i="2"/>
  <c r="BF643" i="2"/>
  <c r="T643" i="2"/>
  <c r="R643" i="2"/>
  <c r="P643" i="2"/>
  <c r="BI641" i="2"/>
  <c r="BH641" i="2"/>
  <c r="BG641" i="2"/>
  <c r="BF641" i="2"/>
  <c r="T641" i="2"/>
  <c r="R641" i="2"/>
  <c r="P641" i="2"/>
  <c r="BI639" i="2"/>
  <c r="BH639" i="2"/>
  <c r="BG639" i="2"/>
  <c r="BF639" i="2"/>
  <c r="T639" i="2"/>
  <c r="R639" i="2"/>
  <c r="P639" i="2"/>
  <c r="BI637" i="2"/>
  <c r="BH637" i="2"/>
  <c r="BG637" i="2"/>
  <c r="BF637" i="2"/>
  <c r="T637" i="2"/>
  <c r="R637" i="2"/>
  <c r="P637" i="2"/>
  <c r="BI636" i="2"/>
  <c r="BH636" i="2"/>
  <c r="BG636" i="2"/>
  <c r="BF636" i="2"/>
  <c r="T636" i="2"/>
  <c r="R636" i="2"/>
  <c r="P636" i="2"/>
  <c r="BI634" i="2"/>
  <c r="BH634" i="2"/>
  <c r="BG634" i="2"/>
  <c r="BF634" i="2"/>
  <c r="T634" i="2"/>
  <c r="R634" i="2"/>
  <c r="P634" i="2"/>
  <c r="BI632" i="2"/>
  <c r="BH632" i="2"/>
  <c r="BG632" i="2"/>
  <c r="BF632" i="2"/>
  <c r="T632" i="2"/>
  <c r="R632" i="2"/>
  <c r="P632" i="2"/>
  <c r="BI630" i="2"/>
  <c r="BH630" i="2"/>
  <c r="BG630" i="2"/>
  <c r="BF630" i="2"/>
  <c r="T630" i="2"/>
  <c r="R630" i="2"/>
  <c r="P630" i="2"/>
  <c r="BI628" i="2"/>
  <c r="BH628" i="2"/>
  <c r="BG628" i="2"/>
  <c r="BF628" i="2"/>
  <c r="T628" i="2"/>
  <c r="T627" i="2"/>
  <c r="R628" i="2"/>
  <c r="R627" i="2" s="1"/>
  <c r="P628" i="2"/>
  <c r="P627" i="2" s="1"/>
  <c r="BI626" i="2"/>
  <c r="BH626" i="2"/>
  <c r="BG626" i="2"/>
  <c r="BF626" i="2"/>
  <c r="T626" i="2"/>
  <c r="R626" i="2"/>
  <c r="P626" i="2"/>
  <c r="BI625" i="2"/>
  <c r="BH625" i="2"/>
  <c r="BG625" i="2"/>
  <c r="BF625" i="2"/>
  <c r="T625" i="2"/>
  <c r="R625" i="2"/>
  <c r="P625" i="2"/>
  <c r="BI624" i="2"/>
  <c r="BH624" i="2"/>
  <c r="BG624" i="2"/>
  <c r="BF624" i="2"/>
  <c r="T624" i="2"/>
  <c r="R624" i="2"/>
  <c r="P624" i="2"/>
  <c r="BI621" i="2"/>
  <c r="BH621" i="2"/>
  <c r="BG621" i="2"/>
  <c r="BF621" i="2"/>
  <c r="T621" i="2"/>
  <c r="R621" i="2"/>
  <c r="P621" i="2"/>
  <c r="BI619" i="2"/>
  <c r="BH619" i="2"/>
  <c r="BG619" i="2"/>
  <c r="BF619" i="2"/>
  <c r="T619" i="2"/>
  <c r="R619" i="2"/>
  <c r="P619" i="2"/>
  <c r="BI617" i="2"/>
  <c r="BH617" i="2"/>
  <c r="BG617" i="2"/>
  <c r="BF617" i="2"/>
  <c r="T617" i="2"/>
  <c r="R617" i="2"/>
  <c r="P617" i="2"/>
  <c r="BI615" i="2"/>
  <c r="BH615" i="2"/>
  <c r="BG615" i="2"/>
  <c r="BF615" i="2"/>
  <c r="T615" i="2"/>
  <c r="R615" i="2"/>
  <c r="P615" i="2"/>
  <c r="BI613" i="2"/>
  <c r="BH613" i="2"/>
  <c r="BG613" i="2"/>
  <c r="BF613" i="2"/>
  <c r="T613" i="2"/>
  <c r="R613" i="2"/>
  <c r="P613" i="2"/>
  <c r="BI610" i="2"/>
  <c r="BH610" i="2"/>
  <c r="BG610" i="2"/>
  <c r="BF610" i="2"/>
  <c r="T610" i="2"/>
  <c r="R610" i="2"/>
  <c r="P610" i="2"/>
  <c r="BI608" i="2"/>
  <c r="BH608" i="2"/>
  <c r="BG608" i="2"/>
  <c r="BF608" i="2"/>
  <c r="T608" i="2"/>
  <c r="R608" i="2"/>
  <c r="P608" i="2"/>
  <c r="BI606" i="2"/>
  <c r="BH606" i="2"/>
  <c r="BG606" i="2"/>
  <c r="BF606" i="2"/>
  <c r="T606" i="2"/>
  <c r="R606" i="2"/>
  <c r="P606" i="2"/>
  <c r="BI602" i="2"/>
  <c r="BH602" i="2"/>
  <c r="BG602" i="2"/>
  <c r="BF602" i="2"/>
  <c r="T602" i="2"/>
  <c r="T601" i="2"/>
  <c r="R602" i="2"/>
  <c r="R601" i="2" s="1"/>
  <c r="P602" i="2"/>
  <c r="P601" i="2"/>
  <c r="BI599" i="2"/>
  <c r="BH599" i="2"/>
  <c r="BG599" i="2"/>
  <c r="BF599" i="2"/>
  <c r="T599" i="2"/>
  <c r="R599" i="2"/>
  <c r="P599" i="2"/>
  <c r="BI596" i="2"/>
  <c r="BH596" i="2"/>
  <c r="BG596" i="2"/>
  <c r="BF596" i="2"/>
  <c r="T596" i="2"/>
  <c r="R596" i="2"/>
  <c r="P596" i="2"/>
  <c r="BI594" i="2"/>
  <c r="BH594" i="2"/>
  <c r="BG594" i="2"/>
  <c r="BF594" i="2"/>
  <c r="T594" i="2"/>
  <c r="R594" i="2"/>
  <c r="P594" i="2"/>
  <c r="BI592" i="2"/>
  <c r="BH592" i="2"/>
  <c r="BG592" i="2"/>
  <c r="BF592" i="2"/>
  <c r="T592" i="2"/>
  <c r="R592" i="2"/>
  <c r="P592" i="2"/>
  <c r="BI590" i="2"/>
  <c r="BH590" i="2"/>
  <c r="BG590" i="2"/>
  <c r="BF590" i="2"/>
  <c r="T590" i="2"/>
  <c r="R590" i="2"/>
  <c r="P590" i="2"/>
  <c r="BI589" i="2"/>
  <c r="BH589" i="2"/>
  <c r="BG589" i="2"/>
  <c r="BF589" i="2"/>
  <c r="T589" i="2"/>
  <c r="R589" i="2"/>
  <c r="P589" i="2"/>
  <c r="BI576" i="2"/>
  <c r="BH576" i="2"/>
  <c r="BG576" i="2"/>
  <c r="BF576" i="2"/>
  <c r="T576" i="2"/>
  <c r="R576" i="2"/>
  <c r="P576" i="2"/>
  <c r="BI557" i="2"/>
  <c r="BH557" i="2"/>
  <c r="BG557" i="2"/>
  <c r="BF557" i="2"/>
  <c r="T557" i="2"/>
  <c r="R557" i="2"/>
  <c r="P557" i="2"/>
  <c r="BI550" i="2"/>
  <c r="BH550" i="2"/>
  <c r="BG550" i="2"/>
  <c r="BF550" i="2"/>
  <c r="T550" i="2"/>
  <c r="R550" i="2"/>
  <c r="P550" i="2"/>
  <c r="BI546" i="2"/>
  <c r="BH546" i="2"/>
  <c r="BG546" i="2"/>
  <c r="BF546" i="2"/>
  <c r="T546" i="2"/>
  <c r="R546" i="2"/>
  <c r="P546" i="2"/>
  <c r="BI527" i="2"/>
  <c r="BH527" i="2"/>
  <c r="BG527" i="2"/>
  <c r="BF527" i="2"/>
  <c r="T527" i="2"/>
  <c r="R527" i="2"/>
  <c r="P527" i="2"/>
  <c r="BI526" i="2"/>
  <c r="BH526" i="2"/>
  <c r="BG526" i="2"/>
  <c r="BF526" i="2"/>
  <c r="T526" i="2"/>
  <c r="R526" i="2"/>
  <c r="P526" i="2"/>
  <c r="BI525" i="2"/>
  <c r="BH525" i="2"/>
  <c r="BG525" i="2"/>
  <c r="BF525" i="2"/>
  <c r="T525" i="2"/>
  <c r="R525" i="2"/>
  <c r="P525" i="2"/>
  <c r="BI524" i="2"/>
  <c r="BH524" i="2"/>
  <c r="BG524" i="2"/>
  <c r="BF524" i="2"/>
  <c r="T524" i="2"/>
  <c r="R524" i="2"/>
  <c r="P524" i="2"/>
  <c r="BI523" i="2"/>
  <c r="BH523" i="2"/>
  <c r="BG523" i="2"/>
  <c r="BF523" i="2"/>
  <c r="T523" i="2"/>
  <c r="R523" i="2"/>
  <c r="P523" i="2"/>
  <c r="BI521" i="2"/>
  <c r="BH521" i="2"/>
  <c r="BG521" i="2"/>
  <c r="BF521" i="2"/>
  <c r="T521" i="2"/>
  <c r="R521" i="2"/>
  <c r="P521" i="2"/>
  <c r="BI519" i="2"/>
  <c r="BH519" i="2"/>
  <c r="BG519" i="2"/>
  <c r="BF519" i="2"/>
  <c r="T519" i="2"/>
  <c r="R519" i="2"/>
  <c r="P519" i="2"/>
  <c r="BI517" i="2"/>
  <c r="BH517" i="2"/>
  <c r="BG517" i="2"/>
  <c r="BF517" i="2"/>
  <c r="T517" i="2"/>
  <c r="R517" i="2"/>
  <c r="P517" i="2"/>
  <c r="BI515" i="2"/>
  <c r="BH515" i="2"/>
  <c r="BG515" i="2"/>
  <c r="BF515" i="2"/>
  <c r="T515" i="2"/>
  <c r="R515" i="2"/>
  <c r="P515" i="2"/>
  <c r="BI513" i="2"/>
  <c r="BH513" i="2"/>
  <c r="BG513" i="2"/>
  <c r="BF513" i="2"/>
  <c r="T513" i="2"/>
  <c r="R513" i="2"/>
  <c r="P513" i="2"/>
  <c r="BI512" i="2"/>
  <c r="BH512" i="2"/>
  <c r="BG512" i="2"/>
  <c r="BF512" i="2"/>
  <c r="T512" i="2"/>
  <c r="R512" i="2"/>
  <c r="P512" i="2"/>
  <c r="BI511" i="2"/>
  <c r="BH511" i="2"/>
  <c r="BG511" i="2"/>
  <c r="BF511" i="2"/>
  <c r="T511" i="2"/>
  <c r="R511" i="2"/>
  <c r="P511" i="2"/>
  <c r="BI508" i="2"/>
  <c r="BH508" i="2"/>
  <c r="BG508" i="2"/>
  <c r="BF508" i="2"/>
  <c r="T508" i="2"/>
  <c r="R508" i="2"/>
  <c r="P508" i="2"/>
  <c r="BI507" i="2"/>
  <c r="BH507" i="2"/>
  <c r="BG507" i="2"/>
  <c r="BF507" i="2"/>
  <c r="T507" i="2"/>
  <c r="R507" i="2"/>
  <c r="P507" i="2"/>
  <c r="BI506" i="2"/>
  <c r="BH506" i="2"/>
  <c r="BG506" i="2"/>
  <c r="BF506" i="2"/>
  <c r="T506" i="2"/>
  <c r="R506" i="2"/>
  <c r="P506" i="2"/>
  <c r="BI503" i="2"/>
  <c r="BH503" i="2"/>
  <c r="BG503" i="2"/>
  <c r="BF503" i="2"/>
  <c r="T503" i="2"/>
  <c r="R503" i="2"/>
  <c r="P503" i="2"/>
  <c r="BI501" i="2"/>
  <c r="BH501" i="2"/>
  <c r="BG501" i="2"/>
  <c r="BF501" i="2"/>
  <c r="T501" i="2"/>
  <c r="R501" i="2"/>
  <c r="P501" i="2"/>
  <c r="BI499" i="2"/>
  <c r="BH499" i="2"/>
  <c r="BG499" i="2"/>
  <c r="BF499" i="2"/>
  <c r="T499" i="2"/>
  <c r="R499" i="2"/>
  <c r="P499" i="2"/>
  <c r="BI497" i="2"/>
  <c r="BH497" i="2"/>
  <c r="BG497" i="2"/>
  <c r="BF497" i="2"/>
  <c r="T497" i="2"/>
  <c r="R497" i="2"/>
  <c r="P497" i="2"/>
  <c r="BI493" i="2"/>
  <c r="BH493" i="2"/>
  <c r="BG493" i="2"/>
  <c r="BF493" i="2"/>
  <c r="T493" i="2"/>
  <c r="R493" i="2"/>
  <c r="P493" i="2"/>
  <c r="BI491" i="2"/>
  <c r="BH491" i="2"/>
  <c r="BG491" i="2"/>
  <c r="BF491" i="2"/>
  <c r="T491" i="2"/>
  <c r="R491" i="2"/>
  <c r="P491" i="2"/>
  <c r="BI487" i="2"/>
  <c r="BH487" i="2"/>
  <c r="BG487" i="2"/>
  <c r="BF487" i="2"/>
  <c r="T487" i="2"/>
  <c r="R487" i="2"/>
  <c r="P487" i="2"/>
  <c r="BI484" i="2"/>
  <c r="BH484" i="2"/>
  <c r="BG484" i="2"/>
  <c r="BF484" i="2"/>
  <c r="T484" i="2"/>
  <c r="R484" i="2"/>
  <c r="P484" i="2"/>
  <c r="BI473" i="2"/>
  <c r="BH473" i="2"/>
  <c r="BG473" i="2"/>
  <c r="BF473" i="2"/>
  <c r="T473" i="2"/>
  <c r="R473" i="2"/>
  <c r="P473" i="2"/>
  <c r="BI470" i="2"/>
  <c r="BH470" i="2"/>
  <c r="BG470" i="2"/>
  <c r="BF470" i="2"/>
  <c r="T470" i="2"/>
  <c r="R470" i="2"/>
  <c r="P470" i="2"/>
  <c r="BI469" i="2"/>
  <c r="BH469" i="2"/>
  <c r="BG469" i="2"/>
  <c r="BF469" i="2"/>
  <c r="T469" i="2"/>
  <c r="R469" i="2"/>
  <c r="P469" i="2"/>
  <c r="BI467" i="2"/>
  <c r="BH467" i="2"/>
  <c r="BG467" i="2"/>
  <c r="BF467" i="2"/>
  <c r="T467" i="2"/>
  <c r="R467" i="2"/>
  <c r="P467" i="2"/>
  <c r="BI465" i="2"/>
  <c r="BH465" i="2"/>
  <c r="BG465" i="2"/>
  <c r="BF465" i="2"/>
  <c r="T465" i="2"/>
  <c r="R465" i="2"/>
  <c r="P465" i="2"/>
  <c r="BI463" i="2"/>
  <c r="BH463" i="2"/>
  <c r="BG463" i="2"/>
  <c r="BF463" i="2"/>
  <c r="T463" i="2"/>
  <c r="R463" i="2"/>
  <c r="P463" i="2"/>
  <c r="BI461" i="2"/>
  <c r="BH461" i="2"/>
  <c r="BG461" i="2"/>
  <c r="BF461" i="2"/>
  <c r="T461" i="2"/>
  <c r="R461" i="2"/>
  <c r="P461" i="2"/>
  <c r="BI460" i="2"/>
  <c r="BH460" i="2"/>
  <c r="BG460" i="2"/>
  <c r="BF460" i="2"/>
  <c r="T460" i="2"/>
  <c r="R460" i="2"/>
  <c r="P460" i="2"/>
  <c r="BI459" i="2"/>
  <c r="BH459" i="2"/>
  <c r="BG459" i="2"/>
  <c r="BF459" i="2"/>
  <c r="T459" i="2"/>
  <c r="R459" i="2"/>
  <c r="P459" i="2"/>
  <c r="BI416" i="2"/>
  <c r="BH416" i="2"/>
  <c r="BG416" i="2"/>
  <c r="BF416" i="2"/>
  <c r="T416" i="2"/>
  <c r="R416" i="2"/>
  <c r="P416" i="2"/>
  <c r="BI414" i="2"/>
  <c r="BH414" i="2"/>
  <c r="BG414" i="2"/>
  <c r="BF414" i="2"/>
  <c r="T414" i="2"/>
  <c r="R414" i="2"/>
  <c r="P414" i="2"/>
  <c r="BI371" i="2"/>
  <c r="BH371" i="2"/>
  <c r="BG371" i="2"/>
  <c r="BF371" i="2"/>
  <c r="T371" i="2"/>
  <c r="R371" i="2"/>
  <c r="P371" i="2"/>
  <c r="BI369" i="2"/>
  <c r="BH369" i="2"/>
  <c r="BG369" i="2"/>
  <c r="BF369" i="2"/>
  <c r="T369" i="2"/>
  <c r="R369" i="2"/>
  <c r="P369" i="2"/>
  <c r="BI367" i="2"/>
  <c r="BH367" i="2"/>
  <c r="BG367" i="2"/>
  <c r="BF367" i="2"/>
  <c r="T367" i="2"/>
  <c r="R367" i="2"/>
  <c r="P367" i="2"/>
  <c r="BI365" i="2"/>
  <c r="BH365" i="2"/>
  <c r="BG365" i="2"/>
  <c r="BF365" i="2"/>
  <c r="T365" i="2"/>
  <c r="R365" i="2"/>
  <c r="P365" i="2"/>
  <c r="BI363" i="2"/>
  <c r="BH363" i="2"/>
  <c r="BG363" i="2"/>
  <c r="BF363" i="2"/>
  <c r="T363" i="2"/>
  <c r="R363" i="2"/>
  <c r="P363" i="2"/>
  <c r="BI361" i="2"/>
  <c r="BH361" i="2"/>
  <c r="BG361" i="2"/>
  <c r="BF361" i="2"/>
  <c r="T361" i="2"/>
  <c r="R361" i="2"/>
  <c r="P361" i="2"/>
  <c r="BI359" i="2"/>
  <c r="BH359" i="2"/>
  <c r="BG359" i="2"/>
  <c r="BF359" i="2"/>
  <c r="T359" i="2"/>
  <c r="R359" i="2"/>
  <c r="P359" i="2"/>
  <c r="BI357" i="2"/>
  <c r="BH357" i="2"/>
  <c r="BG357" i="2"/>
  <c r="BF357" i="2"/>
  <c r="T357" i="2"/>
  <c r="R357" i="2"/>
  <c r="P357" i="2"/>
  <c r="BI355" i="2"/>
  <c r="BH355" i="2"/>
  <c r="BG355" i="2"/>
  <c r="BF355" i="2"/>
  <c r="T355" i="2"/>
  <c r="R355" i="2"/>
  <c r="P355" i="2"/>
  <c r="BI353" i="2"/>
  <c r="BH353" i="2"/>
  <c r="BG353" i="2"/>
  <c r="BF353" i="2"/>
  <c r="T353" i="2"/>
  <c r="R353" i="2"/>
  <c r="P353" i="2"/>
  <c r="BI351" i="2"/>
  <c r="BH351" i="2"/>
  <c r="BG351" i="2"/>
  <c r="BF351" i="2"/>
  <c r="T351" i="2"/>
  <c r="R351" i="2"/>
  <c r="P351" i="2"/>
  <c r="BI349" i="2"/>
  <c r="BH349" i="2"/>
  <c r="BG349" i="2"/>
  <c r="BF349" i="2"/>
  <c r="T349" i="2"/>
  <c r="R349" i="2"/>
  <c r="P349" i="2"/>
  <c r="BI347" i="2"/>
  <c r="BH347" i="2"/>
  <c r="BG347" i="2"/>
  <c r="BF347" i="2"/>
  <c r="T347" i="2"/>
  <c r="R347" i="2"/>
  <c r="P347" i="2"/>
  <c r="BI345" i="2"/>
  <c r="BH345" i="2"/>
  <c r="BG345" i="2"/>
  <c r="BF345" i="2"/>
  <c r="T345" i="2"/>
  <c r="R345" i="2"/>
  <c r="P345" i="2"/>
  <c r="BI343" i="2"/>
  <c r="BH343" i="2"/>
  <c r="BG343" i="2"/>
  <c r="BF343" i="2"/>
  <c r="T343" i="2"/>
  <c r="R343" i="2"/>
  <c r="P343" i="2"/>
  <c r="BI340" i="2"/>
  <c r="BH340" i="2"/>
  <c r="BG340" i="2"/>
  <c r="BF340" i="2"/>
  <c r="T340" i="2"/>
  <c r="R340" i="2"/>
  <c r="P340" i="2"/>
  <c r="BI338" i="2"/>
  <c r="BH338" i="2"/>
  <c r="BG338" i="2"/>
  <c r="BF338" i="2"/>
  <c r="T338" i="2"/>
  <c r="R338" i="2"/>
  <c r="P338" i="2"/>
  <c r="BI336" i="2"/>
  <c r="BH336" i="2"/>
  <c r="BG336" i="2"/>
  <c r="BF336" i="2"/>
  <c r="T336" i="2"/>
  <c r="R336" i="2"/>
  <c r="P336" i="2"/>
  <c r="BI334" i="2"/>
  <c r="BH334" i="2"/>
  <c r="BG334" i="2"/>
  <c r="BF334" i="2"/>
  <c r="T334" i="2"/>
  <c r="R334" i="2"/>
  <c r="P334" i="2"/>
  <c r="BI332" i="2"/>
  <c r="BH332" i="2"/>
  <c r="BG332" i="2"/>
  <c r="BF332" i="2"/>
  <c r="T332" i="2"/>
  <c r="R332" i="2"/>
  <c r="P332" i="2"/>
  <c r="BI330" i="2"/>
  <c r="BH330" i="2"/>
  <c r="BG330" i="2"/>
  <c r="BF330" i="2"/>
  <c r="T330" i="2"/>
  <c r="R330" i="2"/>
  <c r="P330" i="2"/>
  <c r="BI328" i="2"/>
  <c r="BH328" i="2"/>
  <c r="BG328" i="2"/>
  <c r="BF328" i="2"/>
  <c r="T328" i="2"/>
  <c r="R328" i="2"/>
  <c r="P328" i="2"/>
  <c r="BI326" i="2"/>
  <c r="BH326" i="2"/>
  <c r="BG326" i="2"/>
  <c r="BF326" i="2"/>
  <c r="T326" i="2"/>
  <c r="R326" i="2"/>
  <c r="P326" i="2"/>
  <c r="BI324" i="2"/>
  <c r="BH324" i="2"/>
  <c r="BG324" i="2"/>
  <c r="BF324" i="2"/>
  <c r="T324" i="2"/>
  <c r="R324" i="2"/>
  <c r="P324" i="2"/>
  <c r="BI322" i="2"/>
  <c r="BH322" i="2"/>
  <c r="BG322" i="2"/>
  <c r="BF322" i="2"/>
  <c r="T322" i="2"/>
  <c r="R322" i="2"/>
  <c r="P322" i="2"/>
  <c r="BI320" i="2"/>
  <c r="BH320" i="2"/>
  <c r="BG320" i="2"/>
  <c r="BF320" i="2"/>
  <c r="T320" i="2"/>
  <c r="R320" i="2"/>
  <c r="P320" i="2"/>
  <c r="BI318" i="2"/>
  <c r="BH318" i="2"/>
  <c r="BG318" i="2"/>
  <c r="BF318" i="2"/>
  <c r="T318" i="2"/>
  <c r="R318" i="2"/>
  <c r="P318" i="2"/>
  <c r="BI316" i="2"/>
  <c r="BH316" i="2"/>
  <c r="BG316" i="2"/>
  <c r="BF316" i="2"/>
  <c r="T316" i="2"/>
  <c r="R316" i="2"/>
  <c r="P316" i="2"/>
  <c r="BI314" i="2"/>
  <c r="BH314" i="2"/>
  <c r="BG314" i="2"/>
  <c r="BF314" i="2"/>
  <c r="T314" i="2"/>
  <c r="R314" i="2"/>
  <c r="P314" i="2"/>
  <c r="BI312" i="2"/>
  <c r="BH312" i="2"/>
  <c r="BG312" i="2"/>
  <c r="BF312" i="2"/>
  <c r="T312" i="2"/>
  <c r="R312" i="2"/>
  <c r="P312" i="2"/>
  <c r="BI310" i="2"/>
  <c r="BH310" i="2"/>
  <c r="BG310" i="2"/>
  <c r="BF310" i="2"/>
  <c r="T310" i="2"/>
  <c r="R310" i="2"/>
  <c r="P310" i="2"/>
  <c r="BI308" i="2"/>
  <c r="BH308" i="2"/>
  <c r="BG308" i="2"/>
  <c r="BF308" i="2"/>
  <c r="T308" i="2"/>
  <c r="R308" i="2"/>
  <c r="P308" i="2"/>
  <c r="BI306" i="2"/>
  <c r="BH306" i="2"/>
  <c r="BG306" i="2"/>
  <c r="BF306" i="2"/>
  <c r="T306" i="2"/>
  <c r="R306" i="2"/>
  <c r="P306" i="2"/>
  <c r="BI302" i="2"/>
  <c r="BH302" i="2"/>
  <c r="BG302" i="2"/>
  <c r="BF302" i="2"/>
  <c r="T302" i="2"/>
  <c r="R302" i="2"/>
  <c r="P302" i="2"/>
  <c r="BI259" i="2"/>
  <c r="BH259" i="2"/>
  <c r="BG259" i="2"/>
  <c r="BF259" i="2"/>
  <c r="T259" i="2"/>
  <c r="R259" i="2"/>
  <c r="P259" i="2"/>
  <c r="BI257" i="2"/>
  <c r="BH257" i="2"/>
  <c r="BG257" i="2"/>
  <c r="BF257" i="2"/>
  <c r="T257" i="2"/>
  <c r="R257" i="2"/>
  <c r="P257" i="2"/>
  <c r="BI214" i="2"/>
  <c r="BH214" i="2"/>
  <c r="BG214" i="2"/>
  <c r="BF214" i="2"/>
  <c r="T214" i="2"/>
  <c r="R214" i="2"/>
  <c r="P214" i="2"/>
  <c r="BI212" i="2"/>
  <c r="BH212" i="2"/>
  <c r="BG212" i="2"/>
  <c r="BF212" i="2"/>
  <c r="T212" i="2"/>
  <c r="R212" i="2"/>
  <c r="P212" i="2"/>
  <c r="BI210" i="2"/>
  <c r="BH210" i="2"/>
  <c r="BG210" i="2"/>
  <c r="BF210" i="2"/>
  <c r="T210" i="2"/>
  <c r="R210" i="2"/>
  <c r="P210" i="2"/>
  <c r="BI167" i="2"/>
  <c r="BH167" i="2"/>
  <c r="BG167" i="2"/>
  <c r="BF167" i="2"/>
  <c r="T167" i="2"/>
  <c r="R167" i="2"/>
  <c r="P167" i="2"/>
  <c r="BI165" i="2"/>
  <c r="BH165" i="2"/>
  <c r="BG165" i="2"/>
  <c r="BF165" i="2"/>
  <c r="T165" i="2"/>
  <c r="R165" i="2"/>
  <c r="P165" i="2"/>
  <c r="BI163" i="2"/>
  <c r="BH163" i="2"/>
  <c r="BG163" i="2"/>
  <c r="BF163" i="2"/>
  <c r="T163" i="2"/>
  <c r="R163" i="2"/>
  <c r="P163" i="2"/>
  <c r="BI161" i="2"/>
  <c r="BH161" i="2"/>
  <c r="BG161" i="2"/>
  <c r="BF161" i="2"/>
  <c r="T161" i="2"/>
  <c r="R161" i="2"/>
  <c r="P161" i="2"/>
  <c r="BI159" i="2"/>
  <c r="BH159" i="2"/>
  <c r="BG159" i="2"/>
  <c r="BF159" i="2"/>
  <c r="T159" i="2"/>
  <c r="R159" i="2"/>
  <c r="P159" i="2"/>
  <c r="BI156" i="2"/>
  <c r="BH156" i="2"/>
  <c r="BG156" i="2"/>
  <c r="BF156" i="2"/>
  <c r="T156" i="2"/>
  <c r="R156" i="2"/>
  <c r="P156" i="2"/>
  <c r="BI154" i="2"/>
  <c r="BH154" i="2"/>
  <c r="BG154" i="2"/>
  <c r="BF154" i="2"/>
  <c r="T154" i="2"/>
  <c r="R154" i="2"/>
  <c r="P154" i="2"/>
  <c r="BI152" i="2"/>
  <c r="BH152" i="2"/>
  <c r="BG152" i="2"/>
  <c r="BF152" i="2"/>
  <c r="T152" i="2"/>
  <c r="R152" i="2"/>
  <c r="P152" i="2"/>
  <c r="BI150" i="2"/>
  <c r="BH150" i="2"/>
  <c r="BG150" i="2"/>
  <c r="BF150" i="2"/>
  <c r="T150" i="2"/>
  <c r="R150" i="2"/>
  <c r="P150" i="2"/>
  <c r="BI148" i="2"/>
  <c r="BH148" i="2"/>
  <c r="BG148" i="2"/>
  <c r="BF148" i="2"/>
  <c r="T148" i="2"/>
  <c r="R148" i="2"/>
  <c r="P148" i="2"/>
  <c r="BI146" i="2"/>
  <c r="BH146" i="2"/>
  <c r="BG146" i="2"/>
  <c r="BF146" i="2"/>
  <c r="T146" i="2"/>
  <c r="R146" i="2"/>
  <c r="P146" i="2"/>
  <c r="BI144" i="2"/>
  <c r="BH144" i="2"/>
  <c r="BG144" i="2"/>
  <c r="BF144" i="2"/>
  <c r="T144" i="2"/>
  <c r="R144" i="2"/>
  <c r="P144" i="2"/>
  <c r="BI140" i="2"/>
  <c r="BH140" i="2"/>
  <c r="BG140" i="2"/>
  <c r="BF140" i="2"/>
  <c r="T140" i="2"/>
  <c r="R140" i="2"/>
  <c r="P140" i="2"/>
  <c r="BI132" i="2"/>
  <c r="BH132" i="2"/>
  <c r="BG132" i="2"/>
  <c r="BF132" i="2"/>
  <c r="T132" i="2"/>
  <c r="R132" i="2"/>
  <c r="P132" i="2"/>
  <c r="BI130" i="2"/>
  <c r="BH130" i="2"/>
  <c r="BG130" i="2"/>
  <c r="BF130" i="2"/>
  <c r="T130" i="2"/>
  <c r="R130" i="2"/>
  <c r="P130" i="2"/>
  <c r="BI128" i="2"/>
  <c r="BH128" i="2"/>
  <c r="BG128" i="2"/>
  <c r="BF128" i="2"/>
  <c r="T128" i="2"/>
  <c r="R128" i="2"/>
  <c r="P128" i="2"/>
  <c r="BI127" i="2"/>
  <c r="BH127" i="2"/>
  <c r="BG127" i="2"/>
  <c r="BF127" i="2"/>
  <c r="T127" i="2"/>
  <c r="R127" i="2"/>
  <c r="P127" i="2"/>
  <c r="BI125" i="2"/>
  <c r="BH125" i="2"/>
  <c r="BG125" i="2"/>
  <c r="BF125" i="2"/>
  <c r="T125" i="2"/>
  <c r="R125" i="2"/>
  <c r="P125" i="2"/>
  <c r="BI123" i="2"/>
  <c r="BH123" i="2"/>
  <c r="BG123" i="2"/>
  <c r="BF123" i="2"/>
  <c r="T123" i="2"/>
  <c r="R123" i="2"/>
  <c r="P123" i="2"/>
  <c r="BI120" i="2"/>
  <c r="BH120" i="2"/>
  <c r="BG120" i="2"/>
  <c r="BF120" i="2"/>
  <c r="T120" i="2"/>
  <c r="R120" i="2"/>
  <c r="P120" i="2"/>
  <c r="BI118" i="2"/>
  <c r="BH118" i="2"/>
  <c r="BG118" i="2"/>
  <c r="BF118" i="2"/>
  <c r="T118" i="2"/>
  <c r="R118" i="2"/>
  <c r="P118" i="2"/>
  <c r="BI115" i="2"/>
  <c r="BH115" i="2"/>
  <c r="BG115" i="2"/>
  <c r="BF115" i="2"/>
  <c r="T115" i="2"/>
  <c r="R115" i="2"/>
  <c r="P115" i="2"/>
  <c r="BI113" i="2"/>
  <c r="BH113" i="2"/>
  <c r="BG113" i="2"/>
  <c r="BF113" i="2"/>
  <c r="T113" i="2"/>
  <c r="R113" i="2"/>
  <c r="P113" i="2"/>
  <c r="BI111" i="2"/>
  <c r="BH111" i="2"/>
  <c r="BG111" i="2"/>
  <c r="BF111" i="2"/>
  <c r="T111" i="2"/>
  <c r="R111" i="2"/>
  <c r="P111" i="2"/>
  <c r="BI109" i="2"/>
  <c r="BH109" i="2"/>
  <c r="BG109" i="2"/>
  <c r="BF109" i="2"/>
  <c r="T109" i="2"/>
  <c r="R109" i="2"/>
  <c r="P109" i="2"/>
  <c r="BI107" i="2"/>
  <c r="BH107" i="2"/>
  <c r="BG107" i="2"/>
  <c r="BF107" i="2"/>
  <c r="T107" i="2"/>
  <c r="R107" i="2"/>
  <c r="P107" i="2"/>
  <c r="J100" i="2"/>
  <c r="F100" i="2"/>
  <c r="F98" i="2"/>
  <c r="E96" i="2"/>
  <c r="J54" i="2"/>
  <c r="F54" i="2"/>
  <c r="F52" i="2"/>
  <c r="E50" i="2"/>
  <c r="J24" i="2"/>
  <c r="E24" i="2"/>
  <c r="J101" i="2"/>
  <c r="J23" i="2"/>
  <c r="J18" i="2"/>
  <c r="E18" i="2"/>
  <c r="F55" i="2" s="1"/>
  <c r="J17" i="2"/>
  <c r="J12" i="2"/>
  <c r="J52" i="2" s="1"/>
  <c r="E7" i="2"/>
  <c r="E48" i="2" s="1"/>
  <c r="L50" i="1"/>
  <c r="AM50" i="1"/>
  <c r="AM49" i="1"/>
  <c r="L49" i="1"/>
  <c r="AM47" i="1"/>
  <c r="L47" i="1"/>
  <c r="L45" i="1"/>
  <c r="L44" i="1"/>
  <c r="J680" i="2"/>
  <c r="BK524" i="2"/>
  <c r="BK841" i="2"/>
  <c r="J125" i="2"/>
  <c r="J809" i="2"/>
  <c r="BK650" i="2"/>
  <c r="BK680" i="2"/>
  <c r="BK461" i="2"/>
  <c r="BK118" i="3"/>
  <c r="J118" i="3"/>
  <c r="BK100" i="4"/>
  <c r="J88" i="4"/>
  <c r="BK691" i="2"/>
  <c r="J361" i="2"/>
  <c r="J367" i="2"/>
  <c r="J728" i="2"/>
  <c r="BK515" i="2"/>
  <c r="BK130" i="2"/>
  <c r="BK156" i="2"/>
  <c r="BK677" i="2"/>
  <c r="J161" i="2"/>
  <c r="J813" i="2"/>
  <c r="BK257" i="2"/>
  <c r="J116" i="3"/>
  <c r="BK181" i="3"/>
  <c r="BK90" i="4"/>
  <c r="J103" i="4"/>
  <c r="J84" i="5"/>
  <c r="J499" i="2"/>
  <c r="J463" i="2"/>
  <c r="BK615" i="2"/>
  <c r="J630" i="2"/>
  <c r="J677" i="2"/>
  <c r="J521" i="2"/>
  <c r="J129" i="3"/>
  <c r="BK98" i="4"/>
  <c r="BK725" i="2"/>
  <c r="J503" i="2"/>
  <c r="J493" i="2"/>
  <c r="J527" i="2"/>
  <c r="BK144" i="2"/>
  <c r="J766" i="2"/>
  <c r="J764" i="2"/>
  <c r="BK188" i="3"/>
  <c r="J96" i="4"/>
  <c r="J756" i="2"/>
  <c r="BK214" i="2"/>
  <c r="J497" i="2"/>
  <c r="BK795" i="2"/>
  <c r="J589" i="2"/>
  <c r="BK744" i="2"/>
  <c r="J650" i="2"/>
  <c r="J128" i="2"/>
  <c r="BK690" i="2"/>
  <c r="J695" i="2"/>
  <c r="BK465" i="2"/>
  <c r="J174" i="3"/>
  <c r="BK177" i="3"/>
  <c r="J195" i="3"/>
  <c r="BK88" i="4"/>
  <c r="BK94" i="4"/>
  <c r="BK681" i="2"/>
  <c r="BK517" i="2"/>
  <c r="J762" i="2"/>
  <c r="BK355" i="2"/>
  <c r="BK692" i="2"/>
  <c r="BK811" i="2"/>
  <c r="BK824" i="2"/>
  <c r="J801" i="2"/>
  <c r="BK846" i="2"/>
  <c r="BK416" i="2"/>
  <c r="J114" i="3"/>
  <c r="J149" i="3"/>
  <c r="J86" i="4"/>
  <c r="J94" i="5"/>
  <c r="BK330" i="2"/>
  <c r="BK678" i="2"/>
  <c r="J359" i="2"/>
  <c r="BK310" i="2"/>
  <c r="BK689" i="2"/>
  <c r="BK497" i="2"/>
  <c r="J308" i="2"/>
  <c r="BK152" i="2"/>
  <c r="J365" i="2"/>
  <c r="BK762" i="2"/>
  <c r="BK159" i="2"/>
  <c r="J714" i="2"/>
  <c r="BK513" i="2"/>
  <c r="BK302" i="2"/>
  <c r="BK143" i="3"/>
  <c r="BK199" i="3"/>
  <c r="J183" i="3"/>
  <c r="J91" i="4"/>
  <c r="BK96" i="4"/>
  <c r="J108" i="4"/>
  <c r="BK89" i="4"/>
  <c r="BK683" i="2"/>
  <c r="J501" i="2"/>
  <c r="J795" i="2"/>
  <c r="J318" i="2"/>
  <c r="BK797" i="2"/>
  <c r="J599" i="2"/>
  <c r="BK318" i="2"/>
  <c r="J115" i="2"/>
  <c r="J727" i="2"/>
  <c r="BK526" i="2"/>
  <c r="J316" i="2"/>
  <c r="BK151" i="3"/>
  <c r="J151" i="3"/>
  <c r="BK116" i="3"/>
  <c r="J116" i="4"/>
  <c r="J89" i="4"/>
  <c r="J105" i="4"/>
  <c r="BK92" i="5"/>
  <c r="J651" i="2"/>
  <c r="BK546" i="2"/>
  <c r="J724" i="2"/>
  <c r="BK523" i="2"/>
  <c r="J306" i="2"/>
  <c r="BK590" i="2"/>
  <c r="BK766" i="2"/>
  <c r="BK799" i="2"/>
  <c r="BK756" i="2"/>
  <c r="J848" i="2"/>
  <c r="BK359" i="2"/>
  <c r="BK149" i="3"/>
  <c r="J99" i="3"/>
  <c r="J98" i="4"/>
  <c r="J90" i="5"/>
  <c r="J621" i="2"/>
  <c r="BK165" i="2"/>
  <c r="J465" i="2"/>
  <c r="BK807" i="2"/>
  <c r="BK487" i="2"/>
  <c r="J628" i="2"/>
  <c r="J686" i="2"/>
  <c r="BK844" i="2"/>
  <c r="J469" i="2"/>
  <c r="J112" i="3"/>
  <c r="BK131" i="3"/>
  <c r="J100" i="4"/>
  <c r="BK684" i="2"/>
  <c r="J487" i="2"/>
  <c r="J647" i="2"/>
  <c r="J416" i="2"/>
  <c r="J259" i="2"/>
  <c r="J723" i="2"/>
  <c r="J523" i="2"/>
  <c r="J113" i="2"/>
  <c r="BK210" i="2"/>
  <c r="J797" i="2"/>
  <c r="J343" i="2"/>
  <c r="BK792" i="2"/>
  <c r="J152" i="2"/>
  <c r="BK643" i="2"/>
  <c r="BK493" i="2"/>
  <c r="J210" i="2"/>
  <c r="J154" i="3"/>
  <c r="J147" i="3"/>
  <c r="BK204" i="3"/>
  <c r="BK103" i="4"/>
  <c r="BK111" i="4"/>
  <c r="BK89" i="5"/>
  <c r="J590" i="2"/>
  <c r="J506" i="2"/>
  <c r="J645" i="2"/>
  <c r="J467" i="2"/>
  <c r="BK154" i="2"/>
  <c r="BK610" i="2"/>
  <c r="J322" i="2"/>
  <c r="J312" i="2"/>
  <c r="BK347" i="2"/>
  <c r="BK632" i="2"/>
  <c r="BK120" i="2"/>
  <c r="J637" i="2"/>
  <c r="J324" i="2"/>
  <c r="BK124" i="3"/>
  <c r="BK145" i="3"/>
  <c r="J124" i="3"/>
  <c r="BK109" i="4"/>
  <c r="BK84" i="5"/>
  <c r="J89" i="5"/>
  <c r="J617" i="2"/>
  <c r="J154" i="2"/>
  <c r="BK161" i="3"/>
  <c r="BK178" i="3"/>
  <c r="BK117" i="4"/>
  <c r="J92" i="5"/>
  <c r="BK511" i="2"/>
  <c r="BK349" i="2"/>
  <c r="BK634" i="2"/>
  <c r="BK473" i="2"/>
  <c r="BK637" i="2"/>
  <c r="J803" i="2"/>
  <c r="AS54" i="1"/>
  <c r="J122" i="3"/>
  <c r="BK129" i="3"/>
  <c r="J106" i="4"/>
  <c r="BK86" i="4"/>
  <c r="J839" i="2"/>
  <c r="J685" i="2"/>
  <c r="BK128" i="2"/>
  <c r="J484" i="2"/>
  <c r="J355" i="2"/>
  <c r="J792" i="2"/>
  <c r="J143" i="3"/>
  <c r="BK112" i="4"/>
  <c r="BK628" i="2"/>
  <c r="BK728" i="2"/>
  <c r="J314" i="2"/>
  <c r="J214" i="2"/>
  <c r="J144" i="2"/>
  <c r="J619" i="2"/>
  <c r="J145" i="3"/>
  <c r="BK101" i="4"/>
  <c r="BK87" i="5"/>
  <c r="BK338" i="2"/>
  <c r="BK527" i="2"/>
  <c r="J643" i="2"/>
  <c r="J459" i="2"/>
  <c r="J150" i="2"/>
  <c r="J320" i="2"/>
  <c r="J726" i="2"/>
  <c r="BK606" i="2"/>
  <c r="BK314" i="2"/>
  <c r="BK126" i="3"/>
  <c r="BK163" i="3"/>
  <c r="BK95" i="4"/>
  <c r="BK115" i="4"/>
  <c r="BK693" i="2"/>
  <c r="J326" i="2"/>
  <c r="J550" i="2"/>
  <c r="J120" i="2"/>
  <c r="J525" i="2"/>
  <c r="BK148" i="2"/>
  <c r="BK111" i="2"/>
  <c r="J519" i="2"/>
  <c r="BK147" i="3"/>
  <c r="BK120" i="3"/>
  <c r="BK105" i="4"/>
  <c r="BK93" i="5"/>
  <c r="BK146" i="2"/>
  <c r="J470" i="2"/>
  <c r="J738" i="2"/>
  <c r="BK805" i="2"/>
  <c r="BK345" i="2"/>
  <c r="J641" i="2"/>
  <c r="BK557" i="2"/>
  <c r="BK186" i="3"/>
  <c r="BK176" i="3"/>
  <c r="BK197" i="3"/>
  <c r="J102" i="4"/>
  <c r="BK86" i="5"/>
  <c r="J824" i="2"/>
  <c r="BK332" i="2"/>
  <c r="J683" i="2"/>
  <c r="BK507" i="2"/>
  <c r="BK759" i="2"/>
  <c r="BK140" i="2"/>
  <c r="J349" i="2"/>
  <c r="BK645" i="2"/>
  <c r="BK647" i="2"/>
  <c r="BK508" i="2"/>
  <c r="BK183" i="3"/>
  <c r="J204" i="3"/>
  <c r="J110" i="3"/>
  <c r="BK120" i="4"/>
  <c r="BK85" i="5"/>
  <c r="BK82" i="5"/>
  <c r="BK212" i="2"/>
  <c r="BK503" i="2"/>
  <c r="BK809" i="2"/>
  <c r="J132" i="2"/>
  <c r="BK679" i="2"/>
  <c r="BK694" i="2"/>
  <c r="BK174" i="3"/>
  <c r="J199" i="3"/>
  <c r="BK93" i="4"/>
  <c r="J526" i="2"/>
  <c r="BK506" i="2"/>
  <c r="BK695" i="2"/>
  <c r="J257" i="2"/>
  <c r="BK646" i="2"/>
  <c r="J512" i="2"/>
  <c r="BK154" i="3"/>
  <c r="J114" i="4"/>
  <c r="BK639" i="2"/>
  <c r="J722" i="2"/>
  <c r="J347" i="2"/>
  <c r="J608" i="2"/>
  <c r="BK316" i="2"/>
  <c r="BK127" i="2"/>
  <c r="J837" i="2"/>
  <c r="BK651" i="2"/>
  <c r="J681" i="2"/>
  <c r="J414" i="2"/>
  <c r="J163" i="3"/>
  <c r="J113" i="3"/>
  <c r="J117" i="4"/>
  <c r="BK119" i="4"/>
  <c r="BK83" i="5"/>
  <c r="BK525" i="2"/>
  <c r="BK813" i="2"/>
  <c r="BK414" i="2"/>
  <c r="J747" i="2"/>
  <c r="BK123" i="2"/>
  <c r="J696" i="2"/>
  <c r="BK764" i="2"/>
  <c r="J684" i="2"/>
  <c r="J177" i="3"/>
  <c r="BK167" i="3"/>
  <c r="J112" i="4"/>
  <c r="J93" i="4"/>
  <c r="J93" i="5"/>
  <c r="BK722" i="2"/>
  <c r="J594" i="2"/>
  <c r="BK336" i="2"/>
  <c r="J524" i="2"/>
  <c r="J632" i="2"/>
  <c r="J682" i="2"/>
  <c r="BK682" i="2"/>
  <c r="BK624" i="2"/>
  <c r="J460" i="2"/>
  <c r="BK115" i="2"/>
  <c r="BK141" i="3"/>
  <c r="J178" i="3"/>
  <c r="BK172" i="3"/>
  <c r="J104" i="4"/>
  <c r="BK97" i="4"/>
  <c r="BK91" i="5"/>
  <c r="BK90" i="5"/>
  <c r="BK619" i="2"/>
  <c r="J805" i="2"/>
  <c r="BK351" i="2"/>
  <c r="J763" i="2"/>
  <c r="BK163" i="2"/>
  <c r="BK324" i="2"/>
  <c r="J140" i="2"/>
  <c r="BK596" i="2"/>
  <c r="BK308" i="2"/>
  <c r="BK113" i="3"/>
  <c r="J141" i="3"/>
  <c r="J94" i="4"/>
  <c r="BK687" i="2"/>
  <c r="J351" i="2"/>
  <c r="J693" i="2"/>
  <c r="BK365" i="2"/>
  <c r="BK641" i="2"/>
  <c r="J799" i="2"/>
  <c r="BK763" i="2"/>
  <c r="BK697" i="2"/>
  <c r="BK686" i="2"/>
  <c r="J159" i="2"/>
  <c r="BK101" i="3"/>
  <c r="J118" i="4"/>
  <c r="BK104" i="4"/>
  <c r="J507" i="2"/>
  <c r="J692" i="2"/>
  <c r="BK469" i="2"/>
  <c r="BK328" i="2"/>
  <c r="BK625" i="2"/>
  <c r="J513" i="2"/>
  <c r="BK835" i="2"/>
  <c r="BK839" i="2"/>
  <c r="BK367" i="2"/>
  <c r="BK765" i="2"/>
  <c r="J759" i="2"/>
  <c r="J107" i="2"/>
  <c r="BK594" i="2"/>
  <c r="J357" i="2"/>
  <c r="BK106" i="3"/>
  <c r="J126" i="3"/>
  <c r="J176" i="3"/>
  <c r="J109" i="4"/>
  <c r="J97" i="4"/>
  <c r="J88" i="5"/>
  <c r="J636" i="2"/>
  <c r="J369" i="2"/>
  <c r="BK726" i="2"/>
  <c r="BK499" i="2"/>
  <c r="BK312" i="2"/>
  <c r="J626" i="2"/>
  <c r="J461" i="2"/>
  <c r="BK161" i="2"/>
  <c r="J363" i="2"/>
  <c r="BK714" i="2"/>
  <c r="J679" i="2"/>
  <c r="J753" i="2"/>
  <c r="BK491" i="2"/>
  <c r="J161" i="3"/>
  <c r="J181" i="3"/>
  <c r="J197" i="3"/>
  <c r="BK107" i="4"/>
  <c r="BK106" i="4"/>
  <c r="J87" i="5"/>
  <c r="J689" i="2"/>
  <c r="BK701" i="2"/>
  <c r="BK501" i="2"/>
  <c r="BK132" i="2"/>
  <c r="J602" i="2"/>
  <c r="BK371" i="2"/>
  <c r="BK724" i="2"/>
  <c r="J165" i="2"/>
  <c r="BK738" i="2"/>
  <c r="BK107" i="2"/>
  <c r="J765" i="2"/>
  <c r="BK848" i="2"/>
  <c r="BK602" i="2"/>
  <c r="BK484" i="2"/>
  <c r="J167" i="3"/>
  <c r="J101" i="3"/>
  <c r="J103" i="3"/>
  <c r="J119" i="4"/>
  <c r="J121" i="4"/>
  <c r="BK108" i="4"/>
  <c r="J835" i="2"/>
  <c r="BK320" i="2"/>
  <c r="J473" i="2"/>
  <c r="J123" i="2"/>
  <c r="J613" i="2"/>
  <c r="BK369" i="2"/>
  <c r="J111" i="2"/>
  <c r="BK259" i="2"/>
  <c r="J109" i="2"/>
  <c r="BK698" i="2"/>
  <c r="BK326" i="2"/>
  <c r="BK723" i="2"/>
  <c r="J846" i="2"/>
  <c r="BK608" i="2"/>
  <c r="BK467" i="2"/>
  <c r="J156" i="2"/>
  <c r="J169" i="3"/>
  <c r="BK169" i="3"/>
  <c r="BK93" i="3"/>
  <c r="J92" i="4"/>
  <c r="BK116" i="4"/>
  <c r="J95" i="4"/>
  <c r="J82" i="5"/>
  <c r="J625" i="2"/>
  <c r="J508" i="2"/>
  <c r="BK613" i="2"/>
  <c r="J491" i="2"/>
  <c r="BK685" i="2"/>
  <c r="J345" i="2"/>
  <c r="BK113" i="2"/>
  <c r="J148" i="2"/>
  <c r="J687" i="2"/>
  <c r="BK463" i="2"/>
  <c r="BK125" i="2"/>
  <c r="J93" i="3"/>
  <c r="BK102" i="4"/>
  <c r="BK118" i="4"/>
  <c r="J85" i="5"/>
  <c r="J515" i="2"/>
  <c r="BK801" i="2"/>
  <c r="J546" i="2"/>
  <c r="J338" i="2"/>
  <c r="J606" i="2"/>
  <c r="J697" i="2"/>
  <c r="BK361" i="2"/>
  <c r="J811" i="2"/>
  <c r="J130" i="2"/>
  <c r="BK340" i="2"/>
  <c r="J186" i="3"/>
  <c r="BK203" i="3"/>
  <c r="J120" i="4"/>
  <c r="J90" i="4"/>
  <c r="BK626" i="2"/>
  <c r="BK747" i="2"/>
  <c r="BK589" i="2"/>
  <c r="BK363" i="2"/>
  <c r="J127" i="2"/>
  <c r="J596" i="2"/>
  <c r="J340" i="2"/>
  <c r="BK306" i="2"/>
  <c r="J688" i="2"/>
  <c r="J302" i="2"/>
  <c r="BK696" i="2"/>
  <c r="J639" i="2"/>
  <c r="J844" i="2"/>
  <c r="J615" i="2"/>
  <c r="J511" i="2"/>
  <c r="J146" i="2"/>
  <c r="J120" i="3"/>
  <c r="J203" i="3"/>
  <c r="BK195" i="3"/>
  <c r="J107" i="4"/>
  <c r="BK91" i="4"/>
  <c r="BK94" i="5"/>
  <c r="BK727" i="2"/>
  <c r="J624" i="2"/>
  <c r="BK688" i="2"/>
  <c r="BK519" i="2"/>
  <c r="BK334" i="2"/>
  <c r="BK592" i="2"/>
  <c r="BK512" i="2"/>
  <c r="J725" i="2"/>
  <c r="BK459" i="2"/>
  <c r="J212" i="2"/>
  <c r="J694" i="2"/>
  <c r="BK837" i="2"/>
  <c r="J610" i="2"/>
  <c r="J167" i="2"/>
  <c r="BK99" i="3"/>
  <c r="BK95" i="3"/>
  <c r="J99" i="4"/>
  <c r="J83" i="5"/>
  <c r="J91" i="5"/>
  <c r="BK753" i="2"/>
  <c r="BK460" i="2"/>
  <c r="BK617" i="2"/>
  <c r="J328" i="2"/>
  <c r="J118" i="2"/>
  <c r="J310" i="2"/>
  <c r="J691" i="2"/>
  <c r="J841" i="2"/>
  <c r="J332" i="2"/>
  <c r="J131" i="3"/>
  <c r="J115" i="4"/>
  <c r="J101" i="4"/>
  <c r="J557" i="2"/>
  <c r="J163" i="2"/>
  <c r="BK576" i="2"/>
  <c r="J336" i="2"/>
  <c r="BK167" i="2"/>
  <c r="J371" i="2"/>
  <c r="BK630" i="2"/>
  <c r="J592" i="2"/>
  <c r="BK353" i="2"/>
  <c r="BK103" i="3"/>
  <c r="J106" i="3"/>
  <c r="J111" i="4"/>
  <c r="J86" i="5"/>
  <c r="J698" i="2"/>
  <c r="BK343" i="2"/>
  <c r="J330" i="2"/>
  <c r="BK521" i="2"/>
  <c r="J744" i="2"/>
  <c r="BK621" i="2"/>
  <c r="J172" i="3"/>
  <c r="BK114" i="3"/>
  <c r="BK92" i="4"/>
  <c r="J646" i="2"/>
  <c r="J634" i="2"/>
  <c r="BK150" i="2"/>
  <c r="BK357" i="2"/>
  <c r="J334" i="2"/>
  <c r="BK599" i="2"/>
  <c r="BK122" i="3"/>
  <c r="BK114" i="4"/>
  <c r="J701" i="2"/>
  <c r="J807" i="2"/>
  <c r="J517" i="2"/>
  <c r="BK109" i="2"/>
  <c r="BK470" i="2"/>
  <c r="J690" i="2"/>
  <c r="J353" i="2"/>
  <c r="J678" i="2"/>
  <c r="BK803" i="2"/>
  <c r="BK550" i="2"/>
  <c r="J188" i="3"/>
  <c r="J95" i="3"/>
  <c r="BK110" i="3"/>
  <c r="BK113" i="4"/>
  <c r="J113" i="4"/>
  <c r="F36" i="5"/>
  <c r="BK322" i="2"/>
  <c r="BK636" i="2"/>
  <c r="J576" i="2"/>
  <c r="BK118" i="2"/>
  <c r="BK112" i="3"/>
  <c r="BK121" i="4"/>
  <c r="BK99" i="4"/>
  <c r="BK88" i="5"/>
  <c r="P87" i="4" l="1"/>
  <c r="P129" i="2"/>
  <c r="BK305" i="2"/>
  <c r="J305" i="2"/>
  <c r="J66" i="2"/>
  <c r="T514" i="2"/>
  <c r="P605" i="2"/>
  <c r="P629" i="2"/>
  <c r="T700" i="2"/>
  <c r="BK106" i="2"/>
  <c r="J106" i="2"/>
  <c r="J61" i="2" s="1"/>
  <c r="R143" i="2"/>
  <c r="P305" i="2"/>
  <c r="BK514" i="2"/>
  <c r="J514" i="2"/>
  <c r="J71" i="2"/>
  <c r="BK612" i="2"/>
  <c r="J612" i="2" s="1"/>
  <c r="J76" i="2" s="1"/>
  <c r="BK623" i="2"/>
  <c r="J623" i="2"/>
  <c r="J77" i="2"/>
  <c r="R649" i="2"/>
  <c r="BK794" i="2"/>
  <c r="J794" i="2"/>
  <c r="J82" i="2"/>
  <c r="P845" i="2"/>
  <c r="R128" i="3"/>
  <c r="P180" i="3"/>
  <c r="BK87" i="4"/>
  <c r="J87" i="4"/>
  <c r="J62" i="4"/>
  <c r="BK143" i="2"/>
  <c r="J143" i="2"/>
  <c r="J63" i="2" s="1"/>
  <c r="P158" i="2"/>
  <c r="T462" i="2"/>
  <c r="R490" i="2"/>
  <c r="R505" i="2"/>
  <c r="P591" i="2"/>
  <c r="BK605" i="2"/>
  <c r="J605" i="2" s="1"/>
  <c r="J75" i="2" s="1"/>
  <c r="R612" i="2"/>
  <c r="BK649" i="2"/>
  <c r="J649" i="2"/>
  <c r="J80" i="2" s="1"/>
  <c r="P794" i="2"/>
  <c r="T128" i="3"/>
  <c r="R180" i="3"/>
  <c r="R87" i="4"/>
  <c r="P143" i="2"/>
  <c r="T305" i="2"/>
  <c r="BK490" i="2"/>
  <c r="J490" i="2" s="1"/>
  <c r="J69" i="2" s="1"/>
  <c r="BK505" i="2"/>
  <c r="BK489" i="2" s="1"/>
  <c r="J489" i="2" s="1"/>
  <c r="J68" i="2" s="1"/>
  <c r="J505" i="2"/>
  <c r="J70" i="2" s="1"/>
  <c r="R591" i="2"/>
  <c r="BK629" i="2"/>
  <c r="J629" i="2"/>
  <c r="J79" i="2"/>
  <c r="BK700" i="2"/>
  <c r="J700" i="2" s="1"/>
  <c r="J81" i="2" s="1"/>
  <c r="P92" i="3"/>
  <c r="P91" i="3"/>
  <c r="R98" i="3"/>
  <c r="T109" i="3"/>
  <c r="P185" i="3"/>
  <c r="T110" i="4"/>
  <c r="P106" i="2"/>
  <c r="T143" i="2"/>
  <c r="R305" i="2"/>
  <c r="R514" i="2"/>
  <c r="R605" i="2"/>
  <c r="P623" i="2"/>
  <c r="R629" i="2"/>
  <c r="P700" i="2"/>
  <c r="BK845" i="2"/>
  <c r="J845" i="2"/>
  <c r="J84" i="2" s="1"/>
  <c r="BK98" i="3"/>
  <c r="J98" i="3" s="1"/>
  <c r="J63" i="3" s="1"/>
  <c r="P128" i="3"/>
  <c r="T171" i="3"/>
  <c r="R185" i="3"/>
  <c r="BK110" i="4"/>
  <c r="J110" i="4" s="1"/>
  <c r="J63" i="4" s="1"/>
  <c r="P81" i="5"/>
  <c r="P80" i="5"/>
  <c r="AU58" i="1" s="1"/>
  <c r="T106" i="2"/>
  <c r="R129" i="2"/>
  <c r="R158" i="2"/>
  <c r="P462" i="2"/>
  <c r="P490" i="2"/>
  <c r="P489" i="2" s="1"/>
  <c r="P505" i="2"/>
  <c r="BK591" i="2"/>
  <c r="J591" i="2" s="1"/>
  <c r="J72" i="2" s="1"/>
  <c r="T605" i="2"/>
  <c r="T623" i="2"/>
  <c r="T649" i="2"/>
  <c r="R794" i="2"/>
  <c r="R845" i="2"/>
  <c r="BK92" i="3"/>
  <c r="J92" i="3"/>
  <c r="J62" i="3"/>
  <c r="P98" i="3"/>
  <c r="T98" i="3"/>
  <c r="P109" i="3"/>
  <c r="BK171" i="3"/>
  <c r="J171" i="3"/>
  <c r="J67" i="3"/>
  <c r="BK180" i="3"/>
  <c r="J180" i="3" s="1"/>
  <c r="J68" i="3" s="1"/>
  <c r="T180" i="3"/>
  <c r="R110" i="4"/>
  <c r="BK81" i="5"/>
  <c r="BK80" i="5" s="1"/>
  <c r="J80" i="5" s="1"/>
  <c r="J59" i="5" s="1"/>
  <c r="BK129" i="2"/>
  <c r="J129" i="2"/>
  <c r="J62" i="2"/>
  <c r="T158" i="2"/>
  <c r="T157" i="2" s="1"/>
  <c r="R462" i="2"/>
  <c r="T490" i="2"/>
  <c r="T505" i="2"/>
  <c r="T489" i="2" s="1"/>
  <c r="T591" i="2"/>
  <c r="P612" i="2"/>
  <c r="R623" i="2"/>
  <c r="T629" i="2"/>
  <c r="R700" i="2"/>
  <c r="R92" i="3"/>
  <c r="R91" i="3" s="1"/>
  <c r="R90" i="3" s="1"/>
  <c r="BK109" i="3"/>
  <c r="J109" i="3"/>
  <c r="J65" i="3"/>
  <c r="R109" i="3"/>
  <c r="P171" i="3"/>
  <c r="BK185" i="3"/>
  <c r="J185" i="3" s="1"/>
  <c r="J69" i="3" s="1"/>
  <c r="P110" i="4"/>
  <c r="P84" i="4"/>
  <c r="P83" i="4" s="1"/>
  <c r="AU57" i="1" s="1"/>
  <c r="R81" i="5"/>
  <c r="R80" i="5"/>
  <c r="R106" i="2"/>
  <c r="T129" i="2"/>
  <c r="BK158" i="2"/>
  <c r="J158" i="2" s="1"/>
  <c r="J65" i="2" s="1"/>
  <c r="BK462" i="2"/>
  <c r="J462" i="2"/>
  <c r="J67" i="2"/>
  <c r="P514" i="2"/>
  <c r="T612" i="2"/>
  <c r="P649" i="2"/>
  <c r="T794" i="2"/>
  <c r="T845" i="2"/>
  <c r="T92" i="3"/>
  <c r="T91" i="3" s="1"/>
  <c r="T90" i="3" s="1"/>
  <c r="BK128" i="3"/>
  <c r="J128" i="3"/>
  <c r="J66" i="3"/>
  <c r="R171" i="3"/>
  <c r="T185" i="3"/>
  <c r="T87" i="4"/>
  <c r="T84" i="4"/>
  <c r="T83" i="4"/>
  <c r="T81" i="5"/>
  <c r="T80" i="5" s="1"/>
  <c r="BK601" i="2"/>
  <c r="J601" i="2" s="1"/>
  <c r="J73" i="2" s="1"/>
  <c r="BK627" i="2"/>
  <c r="J627" i="2"/>
  <c r="J78" i="2" s="1"/>
  <c r="BK843" i="2"/>
  <c r="J843" i="2" s="1"/>
  <c r="J83" i="2" s="1"/>
  <c r="BK85" i="4"/>
  <c r="J85" i="4"/>
  <c r="J61" i="4" s="1"/>
  <c r="J74" i="5"/>
  <c r="BE90" i="5"/>
  <c r="BE91" i="5"/>
  <c r="E48" i="5"/>
  <c r="J77" i="5"/>
  <c r="BE89" i="5"/>
  <c r="BE92" i="5"/>
  <c r="BE93" i="5"/>
  <c r="BE83" i="5"/>
  <c r="BE87" i="5"/>
  <c r="F55" i="5"/>
  <c r="BE86" i="5"/>
  <c r="BE88" i="5"/>
  <c r="BE82" i="5"/>
  <c r="BE84" i="5"/>
  <c r="BE85" i="5"/>
  <c r="BE94" i="5"/>
  <c r="BC58" i="1"/>
  <c r="BK91" i="3"/>
  <c r="BK90" i="3" s="1"/>
  <c r="J90" i="3" s="1"/>
  <c r="J60" i="3" s="1"/>
  <c r="E73" i="4"/>
  <c r="F80" i="4"/>
  <c r="BE88" i="4"/>
  <c r="BE98" i="4"/>
  <c r="BE100" i="4"/>
  <c r="BE103" i="4"/>
  <c r="BE92" i="4"/>
  <c r="J80" i="4"/>
  <c r="BE90" i="4"/>
  <c r="BE91" i="4"/>
  <c r="BE102" i="4"/>
  <c r="BE106" i="4"/>
  <c r="BE107" i="4"/>
  <c r="BE108" i="4"/>
  <c r="BE114" i="4"/>
  <c r="BE118" i="4"/>
  <c r="BK108" i="3"/>
  <c r="J108" i="3"/>
  <c r="J64" i="3"/>
  <c r="BE93" i="4"/>
  <c r="BE96" i="4"/>
  <c r="BE99" i="4"/>
  <c r="BE101" i="4"/>
  <c r="BE104" i="4"/>
  <c r="BE109" i="4"/>
  <c r="BE113" i="4"/>
  <c r="J77" i="4"/>
  <c r="BE95" i="4"/>
  <c r="BE97" i="4"/>
  <c r="BE105" i="4"/>
  <c r="BE111" i="4"/>
  <c r="BE112" i="4"/>
  <c r="BE115" i="4"/>
  <c r="BE117" i="4"/>
  <c r="BE121" i="4"/>
  <c r="BE86" i="4"/>
  <c r="BE119" i="4"/>
  <c r="BE89" i="4"/>
  <c r="BE94" i="4"/>
  <c r="BE116" i="4"/>
  <c r="BE120" i="4"/>
  <c r="BE106" i="3"/>
  <c r="BE122" i="3"/>
  <c r="BE129" i="3"/>
  <c r="BE151" i="3"/>
  <c r="BE203" i="3"/>
  <c r="BK157" i="2"/>
  <c r="J157" i="2"/>
  <c r="J64" i="2"/>
  <c r="BE167" i="3"/>
  <c r="J52" i="3"/>
  <c r="J55" i="3"/>
  <c r="F86" i="3"/>
  <c r="BE93" i="3"/>
  <c r="BE99" i="3"/>
  <c r="BE103" i="3"/>
  <c r="BE112" i="3"/>
  <c r="BE116" i="3"/>
  <c r="BE118" i="3"/>
  <c r="BE124" i="3"/>
  <c r="BE143" i="3"/>
  <c r="BE149" i="3"/>
  <c r="BE163" i="3"/>
  <c r="BE169" i="3"/>
  <c r="BE174" i="3"/>
  <c r="BE176" i="3"/>
  <c r="BE183" i="3"/>
  <c r="BE186" i="3"/>
  <c r="BE204" i="3"/>
  <c r="E48" i="3"/>
  <c r="BE95" i="3"/>
  <c r="BE101" i="3"/>
  <c r="BE110" i="3"/>
  <c r="BE113" i="3"/>
  <c r="BE114" i="3"/>
  <c r="BE120" i="3"/>
  <c r="BE126" i="3"/>
  <c r="BE131" i="3"/>
  <c r="BE141" i="3"/>
  <c r="BE145" i="3"/>
  <c r="BE147" i="3"/>
  <c r="BE154" i="3"/>
  <c r="BE161" i="3"/>
  <c r="BE172" i="3"/>
  <c r="BE177" i="3"/>
  <c r="BE178" i="3"/>
  <c r="BE181" i="3"/>
  <c r="BE188" i="3"/>
  <c r="BE195" i="3"/>
  <c r="BE197" i="3"/>
  <c r="BE199" i="3"/>
  <c r="E94" i="2"/>
  <c r="F101" i="2"/>
  <c r="BE109" i="2"/>
  <c r="BE111" i="2"/>
  <c r="BE113" i="2"/>
  <c r="BE127" i="2"/>
  <c r="BE306" i="2"/>
  <c r="BE318" i="2"/>
  <c r="BE320" i="2"/>
  <c r="BE322" i="2"/>
  <c r="BE330" i="2"/>
  <c r="BE334" i="2"/>
  <c r="BE336" i="2"/>
  <c r="BE343" i="2"/>
  <c r="BE347" i="2"/>
  <c r="BE355" i="2"/>
  <c r="BE361" i="2"/>
  <c r="BE369" i="2"/>
  <c r="BE371" i="2"/>
  <c r="BE463" i="2"/>
  <c r="BE469" i="2"/>
  <c r="BE470" i="2"/>
  <c r="BE487" i="2"/>
  <c r="BE497" i="2"/>
  <c r="BE501" i="2"/>
  <c r="BE506" i="2"/>
  <c r="BE515" i="2"/>
  <c r="BE524" i="2"/>
  <c r="BE527" i="2"/>
  <c r="BE589" i="2"/>
  <c r="BE619" i="2"/>
  <c r="BE630" i="2"/>
  <c r="BE632" i="2"/>
  <c r="BE634" i="2"/>
  <c r="BE678" i="2"/>
  <c r="BE692" i="2"/>
  <c r="BE696" i="2"/>
  <c r="BE724" i="2"/>
  <c r="BE744" i="2"/>
  <c r="BE756" i="2"/>
  <c r="BE762" i="2"/>
  <c r="BE797" i="2"/>
  <c r="BE799" i="2"/>
  <c r="BE844" i="2"/>
  <c r="BE846" i="2"/>
  <c r="BE848" i="2"/>
  <c r="BE161" i="2"/>
  <c r="BE163" i="2"/>
  <c r="BE165" i="2"/>
  <c r="BE685" i="2"/>
  <c r="BE698" i="2"/>
  <c r="BE728" i="2"/>
  <c r="BE689" i="2"/>
  <c r="BE691" i="2"/>
  <c r="BE722" i="2"/>
  <c r="BE723" i="2"/>
  <c r="BE759" i="2"/>
  <c r="BE764" i="2"/>
  <c r="BE809" i="2"/>
  <c r="BE813" i="2"/>
  <c r="J98" i="2"/>
  <c r="BE123" i="2"/>
  <c r="BE130" i="2"/>
  <c r="BE150" i="2"/>
  <c r="BE152" i="2"/>
  <c r="BE259" i="2"/>
  <c r="BE328" i="2"/>
  <c r="BE332" i="2"/>
  <c r="BE340" i="2"/>
  <c r="BE351" i="2"/>
  <c r="BE353" i="2"/>
  <c r="BE357" i="2"/>
  <c r="BE414" i="2"/>
  <c r="BE459" i="2"/>
  <c r="BE461" i="2"/>
  <c r="BE636" i="2"/>
  <c r="BE646" i="2"/>
  <c r="BE682" i="2"/>
  <c r="BE690" i="2"/>
  <c r="BE693" i="2"/>
  <c r="BE727" i="2"/>
  <c r="BE747" i="2"/>
  <c r="BE792" i="2"/>
  <c r="BE805" i="2"/>
  <c r="BE807" i="2"/>
  <c r="BE835" i="2"/>
  <c r="BE837" i="2"/>
  <c r="J55" i="2"/>
  <c r="BE107" i="2"/>
  <c r="BE120" i="2"/>
  <c r="BE125" i="2"/>
  <c r="BE132" i="2"/>
  <c r="BE146" i="2"/>
  <c r="BE154" i="2"/>
  <c r="BE302" i="2"/>
  <c r="BE310" i="2"/>
  <c r="BE639" i="2"/>
  <c r="BE643" i="2"/>
  <c r="BE650" i="2"/>
  <c r="BE679" i="2"/>
  <c r="BE687" i="2"/>
  <c r="BE701" i="2"/>
  <c r="BE765" i="2"/>
  <c r="BE839" i="2"/>
  <c r="BE841" i="2"/>
  <c r="BE140" i="2"/>
  <c r="BE144" i="2"/>
  <c r="BE312" i="2"/>
  <c r="BE314" i="2"/>
  <c r="BE326" i="2"/>
  <c r="BE338" i="2"/>
  <c r="BE363" i="2"/>
  <c r="BE460" i="2"/>
  <c r="BE465" i="2"/>
  <c r="BE467" i="2"/>
  <c r="BE491" i="2"/>
  <c r="BE499" i="2"/>
  <c r="BE503" i="2"/>
  <c r="BE508" i="2"/>
  <c r="BE517" i="2"/>
  <c r="BE546" i="2"/>
  <c r="BE550" i="2"/>
  <c r="BE621" i="2"/>
  <c r="BE628" i="2"/>
  <c r="BE645" i="2"/>
  <c r="BE647" i="2"/>
  <c r="BE651" i="2"/>
  <c r="BE680" i="2"/>
  <c r="BE681" i="2"/>
  <c r="BE684" i="2"/>
  <c r="BE694" i="2"/>
  <c r="BE753" i="2"/>
  <c r="BE766" i="2"/>
  <c r="BE115" i="2"/>
  <c r="BE118" i="2"/>
  <c r="BE148" i="2"/>
  <c r="BE210" i="2"/>
  <c r="BE212" i="2"/>
  <c r="BE214" i="2"/>
  <c r="BE257" i="2"/>
  <c r="BE316" i="2"/>
  <c r="BE345" i="2"/>
  <c r="BE367" i="2"/>
  <c r="BE416" i="2"/>
  <c r="BE484" i="2"/>
  <c r="BE507" i="2"/>
  <c r="BE511" i="2"/>
  <c r="BE513" i="2"/>
  <c r="BE525" i="2"/>
  <c r="BE557" i="2"/>
  <c r="BE590" i="2"/>
  <c r="BE596" i="2"/>
  <c r="BE602" i="2"/>
  <c r="BE606" i="2"/>
  <c r="BE608" i="2"/>
  <c r="BE637" i="2"/>
  <c r="BE641" i="2"/>
  <c r="BE677" i="2"/>
  <c r="BE683" i="2"/>
  <c r="BE686" i="2"/>
  <c r="BE695" i="2"/>
  <c r="BE725" i="2"/>
  <c r="BE738" i="2"/>
  <c r="BE803" i="2"/>
  <c r="BE811" i="2"/>
  <c r="BE128" i="2"/>
  <c r="BE156" i="2"/>
  <c r="BE159" i="2"/>
  <c r="BE167" i="2"/>
  <c r="BE308" i="2"/>
  <c r="BE324" i="2"/>
  <c r="BE349" i="2"/>
  <c r="BE359" i="2"/>
  <c r="BE365" i="2"/>
  <c r="BE473" i="2"/>
  <c r="BE493" i="2"/>
  <c r="BE512" i="2"/>
  <c r="BE519" i="2"/>
  <c r="BE521" i="2"/>
  <c r="BE523" i="2"/>
  <c r="BE526" i="2"/>
  <c r="BE576" i="2"/>
  <c r="BE592" i="2"/>
  <c r="BE594" i="2"/>
  <c r="BE599" i="2"/>
  <c r="BE610" i="2"/>
  <c r="BE613" i="2"/>
  <c r="BE615" i="2"/>
  <c r="BE617" i="2"/>
  <c r="BE624" i="2"/>
  <c r="BE625" i="2"/>
  <c r="BE626" i="2"/>
  <c r="BE688" i="2"/>
  <c r="BE697" i="2"/>
  <c r="BE714" i="2"/>
  <c r="BE726" i="2"/>
  <c r="BE763" i="2"/>
  <c r="BE795" i="2"/>
  <c r="BE801" i="2"/>
  <c r="BE824" i="2"/>
  <c r="F37" i="3"/>
  <c r="BD56" i="1" s="1"/>
  <c r="F35" i="3"/>
  <c r="BB56" i="1" s="1"/>
  <c r="J34" i="5"/>
  <c r="AW58" i="1"/>
  <c r="F37" i="2"/>
  <c r="BD55" i="1" s="1"/>
  <c r="F34" i="5"/>
  <c r="BA58" i="1" s="1"/>
  <c r="F34" i="2"/>
  <c r="BA55" i="1"/>
  <c r="F34" i="3"/>
  <c r="BA56" i="1" s="1"/>
  <c r="F35" i="4"/>
  <c r="BB57" i="1" s="1"/>
  <c r="F37" i="4"/>
  <c r="BD57" i="1"/>
  <c r="F37" i="5"/>
  <c r="BD58" i="1" s="1"/>
  <c r="F36" i="2"/>
  <c r="BC55" i="1" s="1"/>
  <c r="F35" i="2"/>
  <c r="BB55" i="1"/>
  <c r="F36" i="4"/>
  <c r="BC57" i="1" s="1"/>
  <c r="J34" i="3"/>
  <c r="AW56" i="1" s="1"/>
  <c r="F36" i="3"/>
  <c r="BC56" i="1"/>
  <c r="J34" i="4"/>
  <c r="AW57" i="1" s="1"/>
  <c r="F35" i="5"/>
  <c r="BB58" i="1" s="1"/>
  <c r="F34" i="4"/>
  <c r="BA57" i="1"/>
  <c r="J34" i="2"/>
  <c r="AW55" i="1" s="1"/>
  <c r="R157" i="2" l="1"/>
  <c r="P157" i="2"/>
  <c r="P105" i="2"/>
  <c r="P604" i="2"/>
  <c r="T604" i="2"/>
  <c r="P108" i="3"/>
  <c r="T105" i="2"/>
  <c r="T104" i="2" s="1"/>
  <c r="P90" i="3"/>
  <c r="R84" i="4"/>
  <c r="R83" i="4"/>
  <c r="R489" i="2"/>
  <c r="R108" i="3"/>
  <c r="R89" i="3" s="1"/>
  <c r="R604" i="2"/>
  <c r="T108" i="3"/>
  <c r="T89" i="3"/>
  <c r="BK84" i="4"/>
  <c r="J84" i="4" s="1"/>
  <c r="J60" i="4" s="1"/>
  <c r="J81" i="5"/>
  <c r="J60" i="5"/>
  <c r="BK604" i="2"/>
  <c r="J604" i="2" s="1"/>
  <c r="J74" i="2" s="1"/>
  <c r="BK89" i="3"/>
  <c r="J89" i="3"/>
  <c r="J91" i="3"/>
  <c r="J61" i="3"/>
  <c r="BK105" i="2"/>
  <c r="J105" i="2" s="1"/>
  <c r="J60" i="2" s="1"/>
  <c r="J30" i="5"/>
  <c r="AG58" i="1"/>
  <c r="F33" i="4"/>
  <c r="AZ57" i="1" s="1"/>
  <c r="BD54" i="1"/>
  <c r="W33" i="1" s="1"/>
  <c r="J33" i="4"/>
  <c r="AV57" i="1"/>
  <c r="AT57" i="1"/>
  <c r="J33" i="2"/>
  <c r="AV55" i="1" s="1"/>
  <c r="AT55" i="1" s="1"/>
  <c r="F33" i="3"/>
  <c r="AZ56" i="1"/>
  <c r="F33" i="2"/>
  <c r="AZ55" i="1" s="1"/>
  <c r="BA54" i="1"/>
  <c r="AW54" i="1" s="1"/>
  <c r="AK30" i="1" s="1"/>
  <c r="BC54" i="1"/>
  <c r="AY54" i="1"/>
  <c r="J33" i="3"/>
  <c r="AV56" i="1" s="1"/>
  <c r="AT56" i="1" s="1"/>
  <c r="F33" i="5"/>
  <c r="AZ58" i="1"/>
  <c r="J33" i="5"/>
  <c r="AV58" i="1"/>
  <c r="AT58" i="1" s="1"/>
  <c r="BB54" i="1"/>
  <c r="AX54" i="1"/>
  <c r="J30" i="3"/>
  <c r="AG56" i="1"/>
  <c r="AN58" i="1" l="1"/>
  <c r="P89" i="3"/>
  <c r="AU56" i="1"/>
  <c r="P104" i="2"/>
  <c r="AU55" i="1"/>
  <c r="R105" i="2"/>
  <c r="R104" i="2" s="1"/>
  <c r="BK83" i="4"/>
  <c r="J83" i="4"/>
  <c r="J39" i="5"/>
  <c r="AN56" i="1"/>
  <c r="J59" i="3"/>
  <c r="BK104" i="2"/>
  <c r="J104" i="2" s="1"/>
  <c r="J59" i="2" s="1"/>
  <c r="J39" i="3"/>
  <c r="AZ54" i="1"/>
  <c r="AV54" i="1"/>
  <c r="AK29" i="1" s="1"/>
  <c r="W31" i="1"/>
  <c r="J30" i="4"/>
  <c r="AG57" i="1"/>
  <c r="W30" i="1"/>
  <c r="W32" i="1"/>
  <c r="J39" i="4" l="1"/>
  <c r="J59" i="4"/>
  <c r="AN57" i="1"/>
  <c r="J30" i="2"/>
  <c r="AG55" i="1"/>
  <c r="AG54" i="1"/>
  <c r="AK26" i="1" s="1"/>
  <c r="AK35" i="1" s="1"/>
  <c r="W29" i="1"/>
  <c r="AU54" i="1"/>
  <c r="AT54" i="1"/>
  <c r="AN54" i="1" l="1"/>
  <c r="J39" i="2"/>
  <c r="AN55" i="1"/>
</calcChain>
</file>

<file path=xl/sharedStrings.xml><?xml version="1.0" encoding="utf-8"?>
<sst xmlns="http://schemas.openxmlformats.org/spreadsheetml/2006/main" count="10384" uniqueCount="1727">
  <si>
    <t>Export Komplet</t>
  </si>
  <si>
    <t>VZ</t>
  </si>
  <si>
    <t>2.0</t>
  </si>
  <si>
    <t/>
  </si>
  <si>
    <t>False</t>
  </si>
  <si>
    <t>{af9cb955-ce24-4683-9b1e-55fb04d0e630}</t>
  </si>
  <si>
    <t>&gt;&gt;  skryté sloupce  &lt;&lt;</t>
  </si>
  <si>
    <t>0,01</t>
  </si>
  <si>
    <t>21</t>
  </si>
  <si>
    <t>15</t>
  </si>
  <si>
    <t>REKAPITULACE STAVBY</t>
  </si>
  <si>
    <t>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</si>
  <si>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</si>
  <si>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</si>
  <si>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</si>
  <si>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</si>
  <si>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</si>
  <si>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</si>
  <si>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ZATEPLENÍ OBJEKTU A VÝMĚNA OTVORŮ OBJEKTU KOLEJE BLANICE</t>
  </si>
  <si>
    <t>KSO:</t>
  </si>
  <si>
    <t>CC-CZ:</t>
  </si>
  <si>
    <t>Místo:</t>
  </si>
  <si>
    <t xml:space="preserve"> </t>
  </si>
  <si>
    <t>Datum:</t>
  </si>
  <si>
    <t>18. 11. 2022</t>
  </si>
  <si>
    <t>Zadavatel:</t>
  </si>
  <si>
    <t>IČ:</t>
  </si>
  <si>
    <t>Vysoká škola ekonomická v Praze</t>
  </si>
  <si>
    <t>DIČ:</t>
  </si>
  <si>
    <t>Uchazeč:</t>
  </si>
  <si>
    <t>Vyplň údaj</t>
  </si>
  <si>
    <t>Projektant:</t>
  </si>
  <si>
    <t>RAFPRO s.r.o.</t>
  </si>
  <si>
    <t>True</t>
  </si>
  <si>
    <t>Zpracovatel:</t>
  </si>
  <si>
    <t>Poznámka:</t>
  </si>
  <si>
    <t>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 Projektová dokumentace a TZ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</si>
  <si>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</si>
  <si>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</si>
  <si>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</si>
  <si>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</si>
  <si>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</si>
  <si>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</si>
  <si>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</si>
  <si>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</si>
  <si>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</si>
  <si>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</si>
  <si>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</si>
  <si>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</si>
  <si>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</si>
  <si>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</si>
  <si>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</si>
  <si>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</si>
  <si>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</si>
  <si>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</si>
  <si>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</si>
  <si>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</si>
  <si>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</si>
  <si>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</si>
  <si>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</si>
  <si>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</si>
  <si>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</si>
  <si>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</si>
  <si>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</si>
  <si>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</si>
  <si>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</si>
  <si>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</si>
  <si>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</si>
  <si>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</si>
  <si>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</si>
  <si>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</si>
  <si>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</si>
  <si>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</si>
  <si>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</si>
  <si>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</si>
  <si>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</si>
  <si>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Zateplení a výměna oken</t>
  </si>
  <si>
    <t>STA</t>
  </si>
  <si>
    <t>{a0746259-0da4-4df6-baac-84b9cf801507}</t>
  </si>
  <si>
    <t>2</t>
  </si>
  <si>
    <t>Oprava střešního pláště</t>
  </si>
  <si>
    <t>{29e92e03-ccdd-4e25-89c6-b6dd22b88a86}</t>
  </si>
  <si>
    <t>4</t>
  </si>
  <si>
    <t>Hromosvod</t>
  </si>
  <si>
    <t>{64235517-e70d-4b7f-9772-a4e42b8d202b}</t>
  </si>
  <si>
    <t>VRN</t>
  </si>
  <si>
    <t>Ostatní a vedlejší náklady</t>
  </si>
  <si>
    <t>{5bea0ae7-3424-4b42-bfbb-58aa2a66fca5}</t>
  </si>
  <si>
    <t>KRYCÍ LIST SOUPISU PRACÍ</t>
  </si>
  <si>
    <t>Objekt:</t>
  </si>
  <si>
    <t>1 - Zateplení a výměna oken</t>
  </si>
  <si>
    <t>REKAPITULACE ČLENĚNÍ SOUPISU PRACÍ</t>
  </si>
  <si>
    <t>Kód dílu - Popis</t>
  </si>
  <si>
    <t>Cena celkem [CZK]</t>
  </si>
  <si>
    <t>-1</t>
  </si>
  <si>
    <t>HSV - Práce a dodávky HSV</t>
  </si>
  <si>
    <t xml:space="preserve">    1 - Zemní práce</t>
  </si>
  <si>
    <t xml:space="preserve">    3 - Svislé a kompletní konstrukce</t>
  </si>
  <si>
    <t xml:space="preserve">    5 - Komunikace pozemní</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</si>
  <si>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</si>
  <si>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</si>
  <si>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</si>
  <si>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</si>
  <si>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</si>
  <si>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</si>
  <si>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</si>
  <si>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</si>
  <si>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</si>
  <si>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</si>
  <si>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</si>
  <si>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711 - Izolace proti vodě, vlhkosti a plynům</t>
  </si>
  <si>
    <t xml:space="preserve">    713 - Izolace tepelné</t>
  </si>
  <si>
    <t xml:space="preserve">    731 - Ústřední vytápění </t>
  </si>
  <si>
    <t xml:space="preserve">    740 - Elektromontáže</t>
  </si>
  <si>
    <t xml:space="preserve">    764 - Konstrukce klempířské</t>
  </si>
  <si>
    <t xml:space="preserve">    766 - Konstrukce truhlářské</t>
  </si>
  <si>
    <t xml:space="preserve">    767 - Konstrukce zámečnické</t>
  </si>
  <si>
    <t xml:space="preserve">    771 - Podlahy z dlaždic</t>
  </si>
  <si>
    <t xml:space="preserve">    782 - Dokončovací práce - obklady z kamene</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</si>
  <si>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</si>
  <si>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</si>
  <si>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</si>
  <si>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</si>
  <si>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</si>
  <si>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</si>
  <si>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</si>
  <si>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</si>
  <si>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</si>
  <si>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</si>
  <si>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</si>
  <si>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</si>
  <si>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</si>
  <si>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</si>
  <si>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</si>
  <si>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</si>
  <si>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</si>
  <si>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</si>
  <si>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</si>
  <si>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</si>
  <si>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</si>
  <si>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</si>
  <si>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2022 02</t>
  </si>
  <si>
    <t>1329520495</t>
  </si>
  <si>
    <t>Online PSC</t>
  </si>
  <si>
    <t>https://podminky.urs.cz/item/CS_URS_2022_02/113106121</t>
  </si>
  <si>
    <t>113107343</t>
  </si>
  <si>
    <t>Odstranění podkladů nebo krytů strojně plochy jednotlivě do 50 m2 s přemístěním hmot na skládku na vzdálenost do 3 m nebo s naložením na dopravní prostředek živičných, o tl. vrstvy přes 100 do 150 mm</t>
  </si>
  <si>
    <t>97900430</t>
  </si>
  <si>
    <t>https://podminky.urs.cz/item/CS_URS_2022_02/113107343</t>
  </si>
  <si>
    <t>3</t>
  </si>
  <si>
    <t>132251104</t>
  </si>
  <si>
    <t>Hloubení nezapažených rýh šířky do 800 mm strojně s urovnáním dna do předepsaného profilu a spádu v hornině třídy těžitelnosti I skupiny 3 přes 100 m3</t>
  </si>
  <si>
    <t>m3</t>
  </si>
  <si>
    <t>-1223525992</t>
  </si>
  <si>
    <t>https://podminky.urs.cz/item/CS_URS_2022_02/132251104</t>
  </si>
  <si>
    <t>162751117</t>
  </si>
  <si>
    <t>Vodorovné přemístění výkopku nebo sypaniny po suchu na obvyklém dopravním prostředku, bez naložení výkopku, avšak se složením bez rozhrnutí z horniny třídy těžitelnosti I skupiny 1 až 3 na vzdálenost přes 9 000 do 10 000 m</t>
  </si>
  <si>
    <t>924557253</t>
  </si>
  <si>
    <t>https://podminky.urs.cz/item/CS_URS_2022_02/162751117</t>
  </si>
  <si>
    <t>5</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</si>
  <si>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</si>
  <si>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</si>
  <si>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-1843656652</t>
  </si>
  <si>
    <t>https://podminky.urs.cz/item/CS_URS_2022_02/162751119</t>
  </si>
  <si>
    <t>VV</t>
  </si>
  <si>
    <t>151,2*10 'Přepočtené koeficientem množství</t>
  </si>
  <si>
    <t>6</t>
  </si>
  <si>
    <t>171251201</t>
  </si>
  <si>
    <t>Uložení sypaniny na skládky nebo meziskládky bez hutnění s upravením uložené sypaniny do předepsaného tvaru</t>
  </si>
  <si>
    <t>-591657665</t>
  </si>
  <si>
    <t>https://podminky.urs.cz/item/CS_URS_2022_02/171251201</t>
  </si>
  <si>
    <t>7</t>
  </si>
  <si>
    <t>171201231</t>
  </si>
  <si>
    <t>Poplatek za uložení stavebního odpadu na recyklační skládce (skládkovné) zeminy a kamení zatříděného do Katalogu odpadů pod kódem 17 05 04</t>
  </si>
  <si>
    <t>t</t>
  </si>
  <si>
    <t>250877540</t>
  </si>
  <si>
    <t>https://podminky.urs.cz/item/CS_URS_2022_02/171201231</t>
  </si>
  <si>
    <t>151,2*2 'Přepočtené koeficientem množství</t>
  </si>
  <si>
    <t>8</t>
  </si>
  <si>
    <t>174151101</t>
  </si>
  <si>
    <t>Zásyp sypaninou z jakékoliv horniny strojně s uložením výkopku ve vrstvách se zhutněním jam, šachet, rýh nebo kolem objektů v těchto vykopávkách</t>
  </si>
  <si>
    <t>1881386329</t>
  </si>
  <si>
    <t>https://podminky.urs.cz/item/CS_URS_2022_02/174151101</t>
  </si>
  <si>
    <t>9</t>
  </si>
  <si>
    <t>M</t>
  </si>
  <si>
    <t>583x55</t>
  </si>
  <si>
    <t>štěrk</t>
  </si>
  <si>
    <t>1651589255</t>
  </si>
  <si>
    <t>64,8*2 'Přepočtené koeficientem množství</t>
  </si>
  <si>
    <t>10</t>
  </si>
  <si>
    <t>x7843</t>
  </si>
  <si>
    <t>Terénní úpravy a vysazení trávníku</t>
  </si>
  <si>
    <t>kpl</t>
  </si>
  <si>
    <t>1421504784</t>
  </si>
  <si>
    <t>11</t>
  </si>
  <si>
    <t>x7851</t>
  </si>
  <si>
    <t>Kácení jehličnatých stromů vč. likvidace</t>
  </si>
  <si>
    <t>kus</t>
  </si>
  <si>
    <t>-356903421</t>
  </si>
  <si>
    <t>Svislé a kompletní konstrukce</t>
  </si>
  <si>
    <t>12</t>
  </si>
  <si>
    <t>311272031</t>
  </si>
  <si>
    <t>Zdivo z pórobetonových tvárnic na tenké maltové lože, tl. zdiva 200 mm pevnost tvárnic přes P2 do P4, objemová hmotnost přes 450 do 600 kg/m3 hladkých</t>
  </si>
  <si>
    <t>1929921854</t>
  </si>
  <si>
    <t>https://podminky.urs.cz/item/CS_URS_2022_02/311272031</t>
  </si>
  <si>
    <t>13</t>
  </si>
  <si>
    <t>K1456</t>
  </si>
  <si>
    <t>D+M kotení vyzdívky 600x1500mm do nosné kce</t>
  </si>
  <si>
    <t>688510228</t>
  </si>
  <si>
    <t>západ</t>
  </si>
  <si>
    <t>(3*10+4*10+4*11)</t>
  </si>
  <si>
    <t>východ</t>
  </si>
  <si>
    <t>(11*10)</t>
  </si>
  <si>
    <t>jih</t>
  </si>
  <si>
    <t>(4*11)</t>
  </si>
  <si>
    <t>Součet</t>
  </si>
  <si>
    <t>14</t>
  </si>
  <si>
    <t>K145</t>
  </si>
  <si>
    <t>D+M kotení vyzdívky 1600x2500mm do nosné kce</t>
  </si>
  <si>
    <t>-562975104</t>
  </si>
  <si>
    <t>sever</t>
  </si>
  <si>
    <t>Komunikace pozemní</t>
  </si>
  <si>
    <t>919726123</t>
  </si>
  <si>
    <t>Geotextilie netkaná pro ochranu, separaci nebo filtraci měrná hmotnost přes 300 do 500 g/m2</t>
  </si>
  <si>
    <t>-27438049</t>
  </si>
  <si>
    <t>https://podminky.urs.cz/item/CS_URS_2022_02/919726123</t>
  </si>
  <si>
    <t>16</t>
  </si>
  <si>
    <t>564841111</t>
  </si>
  <si>
    <t>Podklad ze štěrkodrti ŠD s rozprostřením a zhutněním plochy přes 100 m2, po zhutnění tl. 120 mm</t>
  </si>
  <si>
    <t>-583909006</t>
  </si>
  <si>
    <t>https://podminky.urs.cz/item/CS_URS_2022_02/564841111</t>
  </si>
  <si>
    <t>17</t>
  </si>
  <si>
    <t>637211122</t>
  </si>
  <si>
    <t>Okapový chodník z dlaždic betonových se zalitím spár cementovou maltou do písku, tl. dlaždic 60 mm</t>
  </si>
  <si>
    <t>1045304069</t>
  </si>
  <si>
    <t>https://podminky.urs.cz/item/CS_URS_2022_02/637211122</t>
  </si>
  <si>
    <t>18</t>
  </si>
  <si>
    <t>637311131</t>
  </si>
  <si>
    <t>Okapový chodník z obrubníků betonových zahradních, se zalitím spár cementovou maltou do lože z betonu prostého</t>
  </si>
  <si>
    <t>m</t>
  </si>
  <si>
    <t>-67119803</t>
  </si>
  <si>
    <t>https://podminky.urs.cz/item/CS_URS_2022_02/637311131</t>
  </si>
  <si>
    <t>19</t>
  </si>
  <si>
    <t>916131213</t>
  </si>
  <si>
    <t>Osazení silničního obrubníku betonového se zřízením lože, s vyplněním a zatřením spár cementovou maltou stojatého s boční opěrou z betonu prostého, do lože z betonu prostého</t>
  </si>
  <si>
    <t>-305468479</t>
  </si>
  <si>
    <t>https://podminky.urs.cz/item/CS_URS_2022_02/916131213</t>
  </si>
  <si>
    <t>20</t>
  </si>
  <si>
    <t>59217031</t>
  </si>
  <si>
    <t>obrubník betonový silniční 1000x150x250mm</t>
  </si>
  <si>
    <t>-1044930190</t>
  </si>
  <si>
    <t>50*1,02 'Přepočtené koeficientem množství</t>
  </si>
  <si>
    <t>x7836</t>
  </si>
  <si>
    <t>Doplnění skladby živičné plochy kolem objektu</t>
  </si>
  <si>
    <t>-792281127</t>
  </si>
  <si>
    <t>Úpravy povrchů, podlahy a osazování výplní</t>
  </si>
  <si>
    <t>61</t>
  </si>
  <si>
    <t>Úprava povrchů vnitřních</t>
  </si>
  <si>
    <t>22</t>
  </si>
  <si>
    <t>612131121</t>
  </si>
  <si>
    <t>Podkladní a spojovací vrstva vnitřních omítaných ploch penetrace disperzní nanášená ručně stěn</t>
  </si>
  <si>
    <t>-1209814592</t>
  </si>
  <si>
    <t>https://podminky.urs.cz/item/CS_URS_2022_02/612131121</t>
  </si>
  <si>
    <t>23</t>
  </si>
  <si>
    <t>612142001</t>
  </si>
  <si>
    <t>Potažení vnitřních ploch pletivem v ploše nebo pruzích, na plném podkladu sklovláknitým vtlačením do tmelu stěn</t>
  </si>
  <si>
    <t>-797930625</t>
  </si>
  <si>
    <t>https://podminky.urs.cz/item/CS_URS_2022_02/612142001</t>
  </si>
  <si>
    <t>24</t>
  </si>
  <si>
    <t>612311131</t>
  </si>
  <si>
    <t>Potažení vnitřních ploch vápenným štukem tloušťky do 3 mm svislých konstrukcí stěn</t>
  </si>
  <si>
    <t>-27301341</t>
  </si>
  <si>
    <t>https://podminky.urs.cz/item/CS_URS_2022_02/612311131</t>
  </si>
  <si>
    <t>25</t>
  </si>
  <si>
    <t>612325302</t>
  </si>
  <si>
    <t>Vápenocementová omítka ostění nebo nadpraží štuková</t>
  </si>
  <si>
    <t>1337490716</t>
  </si>
  <si>
    <t>https://podminky.urs.cz/item/CS_URS_2022_02/612325302</t>
  </si>
  <si>
    <t>26</t>
  </si>
  <si>
    <t>619991001</t>
  </si>
  <si>
    <t>Zakrytí vnitřních ploch před znečištěním včetně pozdějšího odkrytí podlah fólií přilepenou lepící páskou</t>
  </si>
  <si>
    <t>-467229556</t>
  </si>
  <si>
    <t>https://podminky.urs.cz/item/CS_URS_2022_02/619991001</t>
  </si>
  <si>
    <t>OK01</t>
  </si>
  <si>
    <t>(2,1)*104</t>
  </si>
  <si>
    <t>OK02</t>
  </si>
  <si>
    <t>(2,1)*113</t>
  </si>
  <si>
    <t>OK03</t>
  </si>
  <si>
    <t>(4,86)*30</t>
  </si>
  <si>
    <t>OK04</t>
  </si>
  <si>
    <t>(4,8)*21</t>
  </si>
  <si>
    <t>OK05</t>
  </si>
  <si>
    <t>(2,1)*345</t>
  </si>
  <si>
    <t>OK06</t>
  </si>
  <si>
    <t>(1,25)*24</t>
  </si>
  <si>
    <t>OK07</t>
  </si>
  <si>
    <t>(1,5)*11</t>
  </si>
  <si>
    <t>OK08</t>
  </si>
  <si>
    <t>(2,1)*43</t>
  </si>
  <si>
    <t>OK09</t>
  </si>
  <si>
    <t>(1,5)*9</t>
  </si>
  <si>
    <t>OK10</t>
  </si>
  <si>
    <t>(1,2)*1</t>
  </si>
  <si>
    <t>OK11</t>
  </si>
  <si>
    <t>(1,13)*51</t>
  </si>
  <si>
    <t>OK12</t>
  </si>
  <si>
    <t>(1,13)*1</t>
  </si>
  <si>
    <t>DV01</t>
  </si>
  <si>
    <t>(1,6)*1</t>
  </si>
  <si>
    <t>DV02</t>
  </si>
  <si>
    <t>(1,6)*4</t>
  </si>
  <si>
    <t>DV03</t>
  </si>
  <si>
    <t>(1,02)*2</t>
  </si>
  <si>
    <t>DV04</t>
  </si>
  <si>
    <t>(1,0)*1</t>
  </si>
  <si>
    <t>DV05</t>
  </si>
  <si>
    <t>(4,7)*1</t>
  </si>
  <si>
    <t>DV06</t>
  </si>
  <si>
    <t>(1,5)*1</t>
  </si>
  <si>
    <t>DV07</t>
  </si>
  <si>
    <t>(1,1)*3</t>
  </si>
  <si>
    <t>DV08</t>
  </si>
  <si>
    <t>27</t>
  </si>
  <si>
    <t>622143003</t>
  </si>
  <si>
    <t>Montáž omítkových profilů plastových, pozinkovaných nebo dřevěných upevněných vtlačením do podkladní vrstvy nebo přibitím rohových s tkaninou</t>
  </si>
  <si>
    <t>-1526078735</t>
  </si>
  <si>
    <t>https://podminky.urs.cz/item/CS_URS_2022_02/622143003</t>
  </si>
  <si>
    <t>28</t>
  </si>
  <si>
    <t>63127466</t>
  </si>
  <si>
    <t>profil rohový Al 23x23mm s výztužnou tkaninou š 100mm pro ETICS</t>
  </si>
  <si>
    <t>-52834683</t>
  </si>
  <si>
    <t>4338,24*1,05 'Přepočtené koeficientem množství</t>
  </si>
  <si>
    <t>29</t>
  </si>
  <si>
    <t>622143004</t>
  </si>
  <si>
    <t>Montáž omítkových profilů plastových, pozinkovaných nebo dřevěných upevněných vtlačením do podkladní vrstvy nebo přibitím začišťovacích samolepících pro vytvoření dilatujícího spoje s okenním rámem</t>
  </si>
  <si>
    <t>766090661</t>
  </si>
  <si>
    <t>https://podminky.urs.cz/item/CS_URS_2022_02/622143004</t>
  </si>
  <si>
    <t>(2,1+2,38+2,38)*104</t>
  </si>
  <si>
    <t>(2,1+2,38+2,38)*113</t>
  </si>
  <si>
    <t>(4,86+1,5+1,5)*30</t>
  </si>
  <si>
    <t>(4,8+2,38+2,38)*21</t>
  </si>
  <si>
    <t>(2,1+1,5+1,5)*345</t>
  </si>
  <si>
    <t>(1,2+1,5+1,5)*24</t>
  </si>
  <si>
    <t>(1,5+2,18+2,18)*11</t>
  </si>
  <si>
    <t>(2,1+0,6+0,6)*43</t>
  </si>
  <si>
    <t>(1,5+1,5+1,5)*9</t>
  </si>
  <si>
    <t>(1,2+2,5+2,5)*1</t>
  </si>
  <si>
    <t>(1,13+1,5+1,5)*51</t>
  </si>
  <si>
    <t>(1,13+0,6+0,6)*1</t>
  </si>
  <si>
    <t>(1,6+2,45+2,45)*1</t>
  </si>
  <si>
    <t>(1,6+2,5+2,5)*4</t>
  </si>
  <si>
    <t>(1,0+2,02+2,02)*2</t>
  </si>
  <si>
    <t>(1,0+2,5+2,5)*1</t>
  </si>
  <si>
    <t>(4,7+2,8+2,8)*1</t>
  </si>
  <si>
    <t>(1,5+2,02+2,02)*1</t>
  </si>
  <si>
    <t>(1,1+2,02+2,02)*3</t>
  </si>
  <si>
    <t>30</t>
  </si>
  <si>
    <t>59051476</t>
  </si>
  <si>
    <t>profil začišťovací PVC 9mm s výztužnou tkaninou pro ostění ETICS</t>
  </si>
  <si>
    <t>-2113733891</t>
  </si>
  <si>
    <t>31</t>
  </si>
  <si>
    <t>629991011</t>
  </si>
  <si>
    <t>Zakrytí vnějších ploch před znečištěním včetně pozdějšího odkrytí výplní otvorů a svislých ploch fólií přilepenou lepící páskou</t>
  </si>
  <si>
    <t>696422044</t>
  </si>
  <si>
    <t>https://podminky.urs.cz/item/CS_URS_2022_02/629991011</t>
  </si>
  <si>
    <t>(1,2*1,5+0,9*2,38)*104</t>
  </si>
  <si>
    <t>(1,2*1,5+0,9*2,38)*113</t>
  </si>
  <si>
    <t>4,86*1,5*30</t>
  </si>
  <si>
    <t>(0,9*2,38+3,9*1,5)*21</t>
  </si>
  <si>
    <t>2,1*1,5*345</t>
  </si>
  <si>
    <t>1,2*1,5*24</t>
  </si>
  <si>
    <t>1,5*2,18*11</t>
  </si>
  <si>
    <t>2,1*0,6*43</t>
  </si>
  <si>
    <t>1,5*1,5*9</t>
  </si>
  <si>
    <t>1,2*2,5*1</t>
  </si>
  <si>
    <t>1,13*1,5*51</t>
  </si>
  <si>
    <t>1,13*0,6*1</t>
  </si>
  <si>
    <t>1,6*2,45*1</t>
  </si>
  <si>
    <t>1,6*2,5*4</t>
  </si>
  <si>
    <t>1,0*2,02*2</t>
  </si>
  <si>
    <t>1,0*2,5*1</t>
  </si>
  <si>
    <t>4,7*2,8*1</t>
  </si>
  <si>
    <t>1,5*2,02*1</t>
  </si>
  <si>
    <t>1,1*2,02*3</t>
  </si>
  <si>
    <t>32</t>
  </si>
  <si>
    <t>619991011</t>
  </si>
  <si>
    <t>Zakrytí vnitřních ploch před znečištěním včetně pozdějšího odkrytí konstrukcí a prvků obalením fólií a přelepením páskou</t>
  </si>
  <si>
    <t>1894418304</t>
  </si>
  <si>
    <t>https://podminky.urs.cz/item/CS_URS_2022_02/619991011</t>
  </si>
  <si>
    <t>12,0*256</t>
  </si>
  <si>
    <t>62</t>
  </si>
  <si>
    <t>Úprava povrchů vnějších</t>
  </si>
  <si>
    <t>33</t>
  </si>
  <si>
    <t>629995101</t>
  </si>
  <si>
    <t>Očištění vnějších ploch tlakovou vodou omytím</t>
  </si>
  <si>
    <t>-335088542</t>
  </si>
  <si>
    <t>https://podminky.urs.cz/item/CS_URS_2022_02/629995101</t>
  </si>
  <si>
    <t>34</t>
  </si>
  <si>
    <t>621325102</t>
  </si>
  <si>
    <t>Oprava vápenocementové omítky vnějších ploch stupně členitosti 1 hladké podhledů, v rozsahu opravované plochy přes 10 do 30%</t>
  </si>
  <si>
    <t>-1107946945</t>
  </si>
  <si>
    <t>https://podminky.urs.cz/item/CS_URS_2022_02/621325102</t>
  </si>
  <si>
    <t>35</t>
  </si>
  <si>
    <t>621131121</t>
  </si>
  <si>
    <t>Podkladní a spojovací vrstva vnějších omítaných ploch penetrace nanášená ručně podhledů</t>
  </si>
  <si>
    <t>124809164</t>
  </si>
  <si>
    <t>https://podminky.urs.cz/item/CS_URS_2022_02/621131121</t>
  </si>
  <si>
    <t>36</t>
  </si>
  <si>
    <t>621221011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</si>
  <si>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40 do 80 mm</t>
  </si>
  <si>
    <t>1176210618</t>
  </si>
  <si>
    <t>https://podminky.urs.cz/item/CS_URS_2022_02/621221011</t>
  </si>
  <si>
    <t>37</t>
  </si>
  <si>
    <t>63142002</t>
  </si>
  <si>
    <t>deska tepelně izolační minerální kontaktních fasád podélné vlákno λ=0,035 tl 50mm</t>
  </si>
  <si>
    <t>-1824065220</t>
  </si>
  <si>
    <t>1273*1,02 'Přepočtené koeficientem množství</t>
  </si>
  <si>
    <t>38</t>
  </si>
  <si>
    <t>621251105</t>
  </si>
  <si>
    <t>Montáž kontaktního zateplení lepením a mechanickým kotvením Příplatek k cenám za zápustnou montáž kotev s použitím tepelněizolačních zátek na vnější podhledy z minerální vlny</t>
  </si>
  <si>
    <t>-289633016</t>
  </si>
  <si>
    <t>https://podminky.urs.cz/item/CS_URS_2022_02/621251105</t>
  </si>
  <si>
    <t>39</t>
  </si>
  <si>
    <t>621151001</t>
  </si>
  <si>
    <t>Penetrační nátěr vnějších pastovitých tenkovrstvých omítek akrylátový univerzální podhledů</t>
  </si>
  <si>
    <t>1479633242</t>
  </si>
  <si>
    <t>https://podminky.urs.cz/item/CS_URS_2022_02/621151001</t>
  </si>
  <si>
    <t>40</t>
  </si>
  <si>
    <t>621531012</t>
  </si>
  <si>
    <t>Omítka tenkovrstvá silikonová vnějších ploch probarvená bez penetrace zatíraná (škrábaná), zrnitost 1,5 mm podhledů</t>
  </si>
  <si>
    <t>-1628674649</t>
  </si>
  <si>
    <t>https://podminky.urs.cz/item/CS_URS_2022_02/621531012</t>
  </si>
  <si>
    <t>41</t>
  </si>
  <si>
    <t>622325102</t>
  </si>
  <si>
    <t>Oprava vápenocementové omítky vnějších ploch stupně členitosti 1 hladké stěn, v rozsahu opravované plochy přes 10 do 30%</t>
  </si>
  <si>
    <t>1438671869</t>
  </si>
  <si>
    <t>https://podminky.urs.cz/item/CS_URS_2022_02/622325102</t>
  </si>
  <si>
    <t>42</t>
  </si>
  <si>
    <t>622131121</t>
  </si>
  <si>
    <t>Podkladní a spojovací vrstva vnějších omítaných ploch penetrace nanášená ručně stěn</t>
  </si>
  <si>
    <t>1123613679</t>
  </si>
  <si>
    <t>https://podminky.urs.cz/item/CS_URS_2022_02/622131121</t>
  </si>
  <si>
    <t>43</t>
  </si>
  <si>
    <t>622211021</t>
  </si>
  <si>
    <t>Montáž kontaktního zateplení lepením a mechanickým kotvením z polystyrenových desek na vnější stěny, na podklad betonový nebo z lehčeného betonu, z tvárnic keramických nebo vápenopískových, tloušťky desek přes 80 do 120 mm</t>
  </si>
  <si>
    <t>-868440629</t>
  </si>
  <si>
    <t>https://podminky.urs.cz/item/CS_URS_2022_02/622211021</t>
  </si>
  <si>
    <t>44</t>
  </si>
  <si>
    <t>28376383</t>
  </si>
  <si>
    <t>deska XPS hrana polodrážková a hladký povrch 300kPA tl 120mm</t>
  </si>
  <si>
    <t>1007580490</t>
  </si>
  <si>
    <t>435*1,02 'Přepočtené koeficientem množství</t>
  </si>
  <si>
    <t>45</t>
  </si>
  <si>
    <t>622251101</t>
  </si>
  <si>
    <t>Montáž kontaktního zateplení lepením a mechanickým kotvením Příplatek k cenám za zápustnou montáž kotev s použitím tepelněizolačních zátek na vnější stěny z polystyrenu</t>
  </si>
  <si>
    <t>-2051125080</t>
  </si>
  <si>
    <t>https://podminky.urs.cz/item/CS_URS_2022_02/622251101</t>
  </si>
  <si>
    <t>46</t>
  </si>
  <si>
    <t>622221011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</si>
  <si>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40 do 80 mm</t>
  </si>
  <si>
    <t>-283381934</t>
  </si>
  <si>
    <t>https://podminky.urs.cz/item/CS_URS_2022_02/622221011</t>
  </si>
  <si>
    <t>47</t>
  </si>
  <si>
    <t>1882897375</t>
  </si>
  <si>
    <t>1949*1,02 'Přepočtené koeficientem množství</t>
  </si>
  <si>
    <t>48</t>
  </si>
  <si>
    <t>622221041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</si>
  <si>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160 do 200 mm</t>
  </si>
  <si>
    <t>-1456042121</t>
  </si>
  <si>
    <t>https://podminky.urs.cz/item/CS_URS_2022_02/622221041</t>
  </si>
  <si>
    <t>49</t>
  </si>
  <si>
    <t>63142010</t>
  </si>
  <si>
    <t>deska tepelně izolační minerální kontaktních fasád podélné vlákno λ=0,035 tl 180mm</t>
  </si>
  <si>
    <t>-1291898140</t>
  </si>
  <si>
    <t>6556*1,05 'Přepočtené koeficientem množství</t>
  </si>
  <si>
    <t>50</t>
  </si>
  <si>
    <t>622251105</t>
  </si>
  <si>
    <t>Montáž kontaktního zateplení lepením a mechanickým kotvením Příplatek k cenám za zápustnou montáž kotev s použitím tepelněizolačních zátek na vnější stěny z minerální vlny</t>
  </si>
  <si>
    <t>-2124924476</t>
  </si>
  <si>
    <t>https://podminky.urs.cz/item/CS_URS_2022_02/622251105</t>
  </si>
  <si>
    <t>1949+6556</t>
  </si>
  <si>
    <t>51</t>
  </si>
  <si>
    <t>622212001</t>
  </si>
  <si>
    <t>Montáž kontaktního zateplení vnějšího ostění, nadpraží nebo parapetu lepením z polystyrenových desek hloubky špalet do 200 mm, tloušťky desek do 40 mm</t>
  </si>
  <si>
    <t>-835517371</t>
  </si>
  <si>
    <t>https://podminky.urs.cz/item/CS_URS_2022_02/622212001</t>
  </si>
  <si>
    <t>52</t>
  </si>
  <si>
    <t>28376415</t>
  </si>
  <si>
    <t>deska XPS hrana polodrážková a hladký povrch 300kPA tl 30mm</t>
  </si>
  <si>
    <t>-1130147479</t>
  </si>
  <si>
    <t>74,1763636363636*1,1 'Přepočtené koeficientem množství</t>
  </si>
  <si>
    <t>53</t>
  </si>
  <si>
    <t>622151001</t>
  </si>
  <si>
    <t>Penetrační nátěr vnějších pastovitých tenkovrstvých omítek akrylátový univerzální stěn</t>
  </si>
  <si>
    <t>389946921</t>
  </si>
  <si>
    <t>https://podminky.urs.cz/item/CS_URS_2022_02/622151001</t>
  </si>
  <si>
    <t>54</t>
  </si>
  <si>
    <t>622531012</t>
  </si>
  <si>
    <t>Omítka tenkovrstvá silikonová vnějších ploch probarvená bez penetrace zatíraná (škrábaná), zrnitost 1,5 mm stěn</t>
  </si>
  <si>
    <t>-985242832</t>
  </si>
  <si>
    <t>https://podminky.urs.cz/item/CS_URS_2022_02/622531012</t>
  </si>
  <si>
    <t>55</t>
  </si>
  <si>
    <t>622151021</t>
  </si>
  <si>
    <t>Penetrační nátěr vnějších pastovitých tenkovrstvých omítek mozaikových akrylátový stěn</t>
  </si>
  <si>
    <t>-1434524552</t>
  </si>
  <si>
    <t>https://podminky.urs.cz/item/CS_URS_2022_02/622151021</t>
  </si>
  <si>
    <t>56</t>
  </si>
  <si>
    <t>622511112</t>
  </si>
  <si>
    <t>Omítka tenkovrstvá akrylátová vnějších ploch probarvená bez penetrace mozaiková střednězrnná stěn</t>
  </si>
  <si>
    <t>-1614863961</t>
  </si>
  <si>
    <t>https://podminky.urs.cz/item/CS_URS_2022_02/622511112</t>
  </si>
  <si>
    <t>57</t>
  </si>
  <si>
    <t>622252001</t>
  </si>
  <si>
    <t>Montáž profilů kontaktního zateplení zakládacích soklových připevněných hmoždinkami</t>
  </si>
  <si>
    <t>682701734</t>
  </si>
  <si>
    <t>https://podminky.urs.cz/item/CS_URS_2022_02/622252001</t>
  </si>
  <si>
    <t>58</t>
  </si>
  <si>
    <t>59051655</t>
  </si>
  <si>
    <t>profil zakládací Al tl 0,7mm pro ETICS pro izolant tl 180mm</t>
  </si>
  <si>
    <t>-1238862580</t>
  </si>
  <si>
    <t>305*1,05 'Přepočtené koeficientem množství</t>
  </si>
  <si>
    <t>59</t>
  </si>
  <si>
    <t>622252002</t>
  </si>
  <si>
    <t>Montáž profilů kontaktního zateplení ostatních stěnových, dilatačních apod. lepených do tmelu</t>
  </si>
  <si>
    <t>-489127729</t>
  </si>
  <si>
    <t>https://podminky.urs.cz/item/CS_URS_2022_02/622252002</t>
  </si>
  <si>
    <t>60</t>
  </si>
  <si>
    <t>59051512</t>
  </si>
  <si>
    <t>profil začišťovací s okapnicí PVC s výztužnou tkaninou pro parapet ETICS</t>
  </si>
  <si>
    <t>-1020104778</t>
  </si>
  <si>
    <t>2240*1,05 'Přepočtené koeficientem množství</t>
  </si>
  <si>
    <t>-26076095</t>
  </si>
  <si>
    <t>590x466</t>
  </si>
  <si>
    <t>profil rohový Al 23x23mm s výztužnou tkaninou a okapničkou š 100mm pro ETICS</t>
  </si>
  <si>
    <t>1052006279</t>
  </si>
  <si>
    <t>7309*1,05 'Přepočtené koeficientem množství</t>
  </si>
  <si>
    <t>63</t>
  </si>
  <si>
    <t>-917182329</t>
  </si>
  <si>
    <t>64</t>
  </si>
  <si>
    <t>1378841398</t>
  </si>
  <si>
    <t>4539*1,05 'Přepočtené koeficientem množství</t>
  </si>
  <si>
    <t>65</t>
  </si>
  <si>
    <t>732086418</t>
  </si>
  <si>
    <t>66</t>
  </si>
  <si>
    <t>-84173774</t>
  </si>
  <si>
    <t>67</t>
  </si>
  <si>
    <t>-300277892</t>
  </si>
  <si>
    <t>68</t>
  </si>
  <si>
    <t>K082</t>
  </si>
  <si>
    <t>Příplatek za použití šroubovacích hmoždinek (pouze v případě nutnosti- dle výtažných zkoušek)</t>
  </si>
  <si>
    <t>-880945806</t>
  </si>
  <si>
    <t>69</t>
  </si>
  <si>
    <t>x79</t>
  </si>
  <si>
    <t>Příplatek za provedení vícebarevné fasády dle návrhu barevného řešení</t>
  </si>
  <si>
    <t>511081328</t>
  </si>
  <si>
    <t>70</t>
  </si>
  <si>
    <t>K156</t>
  </si>
  <si>
    <t>Příplatek za použití hmoždinek s přídavným zápustným talířkem</t>
  </si>
  <si>
    <t>-1345422769</t>
  </si>
  <si>
    <t>Podlahy a podlahové konstrukce</t>
  </si>
  <si>
    <t>71</t>
  </si>
  <si>
    <t>631311125</t>
  </si>
  <si>
    <t>Mazanina z betonu prostého bez zvýšených nároků na prostředí tl. přes 80 do 120 mm tř. C 20/25</t>
  </si>
  <si>
    <t>1402262229</t>
  </si>
  <si>
    <t>https://podminky.urs.cz/item/CS_URS_2022_02/631311125</t>
  </si>
  <si>
    <t>72</t>
  </si>
  <si>
    <t>631319012</t>
  </si>
  <si>
    <t>Příplatek k cenám mazanin za úpravu povrchu mazaniny přehlazením, mazanina tl. přes 80 do 120 mm</t>
  </si>
  <si>
    <t>1306175338</t>
  </si>
  <si>
    <t>https://podminky.urs.cz/item/CS_URS_2022_02/631319012</t>
  </si>
  <si>
    <t>73</t>
  </si>
  <si>
    <t>631319173</t>
  </si>
  <si>
    <t>Příplatek k cenám mazanin za stržení povrchu spodní vrstvy mazaniny latí před vložením výztuže nebo pletiva pro tl. obou vrstev mazaniny přes 80 do 120 mm</t>
  </si>
  <si>
    <t>-2004231506</t>
  </si>
  <si>
    <t>https://podminky.urs.cz/item/CS_URS_2022_02/631319173</t>
  </si>
  <si>
    <t>74</t>
  </si>
  <si>
    <t>K144</t>
  </si>
  <si>
    <t>Příplatek za spádování betonu</t>
  </si>
  <si>
    <t>-680733374</t>
  </si>
  <si>
    <t>75</t>
  </si>
  <si>
    <t>631362021</t>
  </si>
  <si>
    <t>Výztuž mazanin ze svařovaných sítí z drátů typu KARI</t>
  </si>
  <si>
    <t>-1536511997</t>
  </si>
  <si>
    <t>https://podminky.urs.cz/item/CS_URS_2022_02/631362021</t>
  </si>
  <si>
    <t>890,0*0,00444*1,2</t>
  </si>
  <si>
    <t>76</t>
  </si>
  <si>
    <t>634112112</t>
  </si>
  <si>
    <t>Obvodová dilatace mezi stěnou a mazaninou nebo potěrem podlahovým páskem z pěnového PE tl. do 10 mm, výšky 100 mm</t>
  </si>
  <si>
    <t>1346145521</t>
  </si>
  <si>
    <t>https://podminky.urs.cz/item/CS_URS_2022_02/634112112</t>
  </si>
  <si>
    <t>(5,7+5,7+1,5+5,7+5,7+(1,1+1,1)*5)*11</t>
  </si>
  <si>
    <t>(5,7+5,7+5,7+(1,1+1,1)*3)*10</t>
  </si>
  <si>
    <t>(5,0+1,1+1,1)*11</t>
  </si>
  <si>
    <t>(5,0+1,1+1,1)*9</t>
  </si>
  <si>
    <t>(5,7+5,7+5,7+5,0+(1,1+1,1)*4)*10</t>
  </si>
  <si>
    <t>77</t>
  </si>
  <si>
    <t>631351101</t>
  </si>
  <si>
    <t>Bednění v podlahách rýh a hran zřízení</t>
  </si>
  <si>
    <t>653234527</t>
  </si>
  <si>
    <t>https://podminky.urs.cz/item/CS_URS_2022_02/631351101</t>
  </si>
  <si>
    <t>759,3*0,35</t>
  </si>
  <si>
    <t>78</t>
  </si>
  <si>
    <t>631351102</t>
  </si>
  <si>
    <t>Bednění v podlahách rýh a hran odstranění</t>
  </si>
  <si>
    <t>-1725197080</t>
  </si>
  <si>
    <t>https://podminky.urs.cz/item/CS_URS_2022_02/631351102</t>
  </si>
  <si>
    <t>Ostatní konstrukce a práce, bourání</t>
  </si>
  <si>
    <t>94</t>
  </si>
  <si>
    <t>Lešení a stavební výtahy</t>
  </si>
  <si>
    <t>79</t>
  </si>
  <si>
    <t>941211113</t>
  </si>
  <si>
    <t>Montáž lešení řadového rámového lehkého pracovního s podlahami s provozním zatížením tř. 3 do 200 kg/m2 šířky tř. SW06 od 0,6 do 0,9 m, výšky přes 25 do 40 m</t>
  </si>
  <si>
    <t>-1822500464</t>
  </si>
  <si>
    <t>https://podminky.urs.cz/item/CS_URS_2022_02/941211113</t>
  </si>
  <si>
    <t>80</t>
  </si>
  <si>
    <t>941211213</t>
  </si>
  <si>
    <t>Montáž lešení řadového rámového lehkého pracovního s podlahami s provozním zatížením tř. 3 do 200 kg/m2 Příplatek za první a každý další den použití lešení k ceně -1113</t>
  </si>
  <si>
    <t>1429549057</t>
  </si>
  <si>
    <t>https://podminky.urs.cz/item/CS_URS_2022_02/941211213</t>
  </si>
  <si>
    <t>předpoklad 4 měsíce</t>
  </si>
  <si>
    <t>12073*30*4</t>
  </si>
  <si>
    <t>81</t>
  </si>
  <si>
    <t>941211813</t>
  </si>
  <si>
    <t>Demontáž lešení řadového rámového lehkého pracovního s provozním zatížením tř. 3 do 200 kg/m2 šířky tř. SW06 od 0,6 do 0,9 m, výšky přes 25 do 40 m</t>
  </si>
  <si>
    <t>-331719361</t>
  </si>
  <si>
    <t>https://podminky.urs.cz/item/CS_URS_2022_02/941211813</t>
  </si>
  <si>
    <t>82</t>
  </si>
  <si>
    <t>944511111</t>
  </si>
  <si>
    <t>Montáž ochranné sítě zavěšené na konstrukci lešení z textilie z umělých vláken</t>
  </si>
  <si>
    <t>-213912410</t>
  </si>
  <si>
    <t>https://podminky.urs.cz/item/CS_URS_2022_02/944511111</t>
  </si>
  <si>
    <t>83</t>
  </si>
  <si>
    <t>944511211</t>
  </si>
  <si>
    <t>Montáž ochranné sítě Příplatek za první a každý další den použití sítě k ceně -1111</t>
  </si>
  <si>
    <t>2022518640</t>
  </si>
  <si>
    <t>https://podminky.urs.cz/item/CS_URS_2022_02/944511211</t>
  </si>
  <si>
    <t>84</t>
  </si>
  <si>
    <t>944511811</t>
  </si>
  <si>
    <t>Demontáž ochranné sítě zavěšené na konstrukci lešení z textilie z umělých vláken</t>
  </si>
  <si>
    <t>1738196276</t>
  </si>
  <si>
    <t>https://podminky.urs.cz/item/CS_URS_2022_02/944511811</t>
  </si>
  <si>
    <t>95</t>
  </si>
  <si>
    <t>Různé dokončovací konstrukce a práce pozemních staveb</t>
  </si>
  <si>
    <t>85</t>
  </si>
  <si>
    <t>x100</t>
  </si>
  <si>
    <t>D+M revizních dvířek hydrantu 400x400mm</t>
  </si>
  <si>
    <t>1107904733</t>
  </si>
  <si>
    <t>86</t>
  </si>
  <si>
    <t>x765</t>
  </si>
  <si>
    <t>Dotěsnění vnitřní dělící stěny mezi pokoji k nové vyzdívce</t>
  </si>
  <si>
    <t>2103903521</t>
  </si>
  <si>
    <t>87</t>
  </si>
  <si>
    <t>952901111</t>
  </si>
  <si>
    <t>Vyčištění budov nebo objektů před předáním do užívání budov bytové nebo občanské výstavby, světlé výšky podlaží do 4 m</t>
  </si>
  <si>
    <t>-1367317761</t>
  </si>
  <si>
    <t>https://podminky.urs.cz/item/CS_URS_2022_02/952901111</t>
  </si>
  <si>
    <t>256*12,0</t>
  </si>
  <si>
    <t>88</t>
  </si>
  <si>
    <t>K155</t>
  </si>
  <si>
    <t>Stěhování nábytku</t>
  </si>
  <si>
    <t>hod</t>
  </si>
  <si>
    <t>1452621284</t>
  </si>
  <si>
    <t>89</t>
  </si>
  <si>
    <t>K159</t>
  </si>
  <si>
    <t>D+M ocelová policová konzole pro kotvení vnitřního parapetu dl.20cm</t>
  </si>
  <si>
    <t>875421539</t>
  </si>
  <si>
    <t>90</t>
  </si>
  <si>
    <t>K160</t>
  </si>
  <si>
    <t>D+M větrací mřížka do parapetu 60x200mm</t>
  </si>
  <si>
    <t>-82058730</t>
  </si>
  <si>
    <t>96</t>
  </si>
  <si>
    <t>Bourání konstrukcí</t>
  </si>
  <si>
    <t>91</t>
  </si>
  <si>
    <t>919735113</t>
  </si>
  <si>
    <t>Řezání stávajícího živičného krytu nebo podkladu hloubky přes 100 do 150 mm</t>
  </si>
  <si>
    <t>-844105201</t>
  </si>
  <si>
    <t>https://podminky.urs.cz/item/CS_URS_2022_02/919735113</t>
  </si>
  <si>
    <t>92</t>
  </si>
  <si>
    <t>965042141</t>
  </si>
  <si>
    <t>Bourání mazanin betonových nebo z litého asfaltu tl. do 100 mm, plochy přes 4 m2</t>
  </si>
  <si>
    <t>-232695154</t>
  </si>
  <si>
    <t>https://podminky.urs.cz/item/CS_URS_2022_02/965042141</t>
  </si>
  <si>
    <t>93</t>
  </si>
  <si>
    <t>965049111</t>
  </si>
  <si>
    <t>Bourání mazanin Příplatek k cenám za bourání mazanin betonových se svařovanou sítí, tl. do 100 mm</t>
  </si>
  <si>
    <t>1846137274</t>
  </si>
  <si>
    <t>https://podminky.urs.cz/item/CS_URS_2022_02/965049111</t>
  </si>
  <si>
    <t>978015331</t>
  </si>
  <si>
    <t>Otlučení vápenných nebo vápenocementových omítek vnějších ploch s vyškrabáním spar a s očištěním zdiva stupně členitosti 1 a 2, v rozsahu přes 10 do 20 %</t>
  </si>
  <si>
    <t>980623624</t>
  </si>
  <si>
    <t>https://podminky.urs.cz/item/CS_URS_2022_02/978015331</t>
  </si>
  <si>
    <t>x96</t>
  </si>
  <si>
    <t>Odstranění ostatních prvků- tabulky, světla, zvonky, VZT jednotky, fasádní čidla, hlásiče, vlajkové držáky, satelity, kamery</t>
  </si>
  <si>
    <t>2109420056</t>
  </si>
  <si>
    <t>x966</t>
  </si>
  <si>
    <t>Zpětná montáž původních prvků- nápisy na fasádě, smaltované cedule, hlásiče, vlajkové držáky, kamery, fasádní čidla, _x000D_
nápisy budou zachovány původní</t>
  </si>
  <si>
    <t>-64390492</t>
  </si>
  <si>
    <t>97</t>
  </si>
  <si>
    <t>x97</t>
  </si>
  <si>
    <t>Odstranění reklamního bilboardu</t>
  </si>
  <si>
    <t>1530611547</t>
  </si>
  <si>
    <t>98</t>
  </si>
  <si>
    <t>x977</t>
  </si>
  <si>
    <t>Zpětná montáž reklamního bilboardu</t>
  </si>
  <si>
    <t>-1297967776</t>
  </si>
  <si>
    <t>99</t>
  </si>
  <si>
    <t>968072456</t>
  </si>
  <si>
    <t>Vybourání kovových rámů oken s křídly, dveřních zárubní, vrat, stěn, ostění nebo obkladů dveřních zárubní, plochy přes 2 m2</t>
  </si>
  <si>
    <t>-362638712</t>
  </si>
  <si>
    <t>https://podminky.urs.cz/item/CS_URS_2022_02/968072456</t>
  </si>
  <si>
    <t>2,445*1,59*1</t>
  </si>
  <si>
    <t>2,4*0,9*1</t>
  </si>
  <si>
    <t>2,015*1,6*4</t>
  </si>
  <si>
    <t>2,02*1,0*2</t>
  </si>
  <si>
    <t>2,5*1,0*1</t>
  </si>
  <si>
    <t>2,015*1,5*3</t>
  </si>
  <si>
    <t>2,015*1,49*1</t>
  </si>
  <si>
    <t>2,02*1,1*3</t>
  </si>
  <si>
    <t>100</t>
  </si>
  <si>
    <t>968082022</t>
  </si>
  <si>
    <t>Vybourání plastových rámů oken s křídly, dveřních zárubní, vrat dveřních zárubní, plochy přes 2 do 4 m2</t>
  </si>
  <si>
    <t>-1762907632</t>
  </si>
  <si>
    <t>https://podminky.urs.cz/item/CS_URS_2022_02/968082022</t>
  </si>
  <si>
    <t>DV09</t>
  </si>
  <si>
    <t>2,445*1,59</t>
  </si>
  <si>
    <t>101</t>
  </si>
  <si>
    <t>968082015</t>
  </si>
  <si>
    <t>Vybourání plastových rámů oken s křídly, dveřních zárubní, vrat rámu oken s křídly, plochy do 1 m2</t>
  </si>
  <si>
    <t>1141517034</t>
  </si>
  <si>
    <t>https://podminky.urs.cz/item/CS_URS_2022_02/968082015</t>
  </si>
  <si>
    <t>0,5*1,6*4</t>
  </si>
  <si>
    <t>OK14</t>
  </si>
  <si>
    <t>0,6*1,13*1</t>
  </si>
  <si>
    <t>102</t>
  </si>
  <si>
    <t>968082016</t>
  </si>
  <si>
    <t>Vybourání plastových rámů oken s křídly, dveřních zárubní, vrat rámu oken s křídly, plochy přes 1 do 2 m2</t>
  </si>
  <si>
    <t>-2092384989</t>
  </si>
  <si>
    <t>https://podminky.urs.cz/item/CS_URS_2022_02/968082016</t>
  </si>
  <si>
    <t>1,5*1,2*291</t>
  </si>
  <si>
    <t>1,5*0,72*298</t>
  </si>
  <si>
    <t>1,5*0,9*120</t>
  </si>
  <si>
    <t>1,5*1,29*60</t>
  </si>
  <si>
    <t>0,6*2,1*43</t>
  </si>
  <si>
    <t>1,5*1,13*51</t>
  </si>
  <si>
    <t>2,2*0,9*9</t>
  </si>
  <si>
    <t>OK15</t>
  </si>
  <si>
    <t>2,4*0,6*1</t>
  </si>
  <si>
    <t>103</t>
  </si>
  <si>
    <t>968082017</t>
  </si>
  <si>
    <t>Vybourání plastových rámů oken s křídly, dveřních zárubní, vrat rámu oken s křídly, plochy přes 2 do 4 m2</t>
  </si>
  <si>
    <t>-954553777</t>
  </si>
  <si>
    <t>https://podminky.urs.cz/item/CS_URS_2022_02/968082017</t>
  </si>
  <si>
    <t>2,4*0,9*242</t>
  </si>
  <si>
    <t>1,5*2,1*336</t>
  </si>
  <si>
    <t>2,2*1,5*11</t>
  </si>
  <si>
    <t>OK13</t>
  </si>
  <si>
    <t>2,5*1,2*1</t>
  </si>
  <si>
    <t>104</t>
  </si>
  <si>
    <t>K153</t>
  </si>
  <si>
    <t>Vybourání meziokenní vložky</t>
  </si>
  <si>
    <t>-721617046</t>
  </si>
  <si>
    <t>105</t>
  </si>
  <si>
    <t>K157</t>
  </si>
  <si>
    <t>Demontáž zabudovaných ocelových konstrukcí nad okny</t>
  </si>
  <si>
    <t>-907341588</t>
  </si>
  <si>
    <t>997</t>
  </si>
  <si>
    <t>Přesun sutě</t>
  </si>
  <si>
    <t>106</t>
  </si>
  <si>
    <t>997013160</t>
  </si>
  <si>
    <t>Vnitrostaveništní doprava suti a vybouraných hmot vodorovně do 50 m svisle s omezením mechanizace pro budovy a haly výšky přes 30 do 36 m</t>
  </si>
  <si>
    <t>1864263833</t>
  </si>
  <si>
    <t>https://podminky.urs.cz/item/CS_URS_2022_02/997013160</t>
  </si>
  <si>
    <t>107</t>
  </si>
  <si>
    <t>997013501</t>
  </si>
  <si>
    <t>Odvoz suti a vybouraných hmot na skládku nebo meziskládku se složením, na vzdálenost do 1 km</t>
  </si>
  <si>
    <t>-1923437973</t>
  </si>
  <si>
    <t>https://podminky.urs.cz/item/CS_URS_2022_02/997013501</t>
  </si>
  <si>
    <t>108</t>
  </si>
  <si>
    <t>997013509</t>
  </si>
  <si>
    <t>Odvoz suti a vybouraných hmot na skládku nebo meziskládku se složením, na vzdálenost Příplatek k ceně za každý další i započatý 1 km přes 1 km</t>
  </si>
  <si>
    <t>-1940002792</t>
  </si>
  <si>
    <t>https://podminky.urs.cz/item/CS_URS_2022_02/997013509</t>
  </si>
  <si>
    <t>640,416*20 'Přepočtené koeficientem množství</t>
  </si>
  <si>
    <t>109</t>
  </si>
  <si>
    <t>997013631</t>
  </si>
  <si>
    <t>Poplatek za uložení stavebního odpadu na skládce (skládkovné) směsného stavebního a demoličního zatříděného do Katalogu odpadů pod kódem 17 09 04</t>
  </si>
  <si>
    <t>-993993015</t>
  </si>
  <si>
    <t>https://podminky.urs.cz/item/CS_URS_2022_02/997013631</t>
  </si>
  <si>
    <t>998</t>
  </si>
  <si>
    <t>Přesun hmot</t>
  </si>
  <si>
    <t>110</t>
  </si>
  <si>
    <t>998017004</t>
  </si>
  <si>
    <t>Přesun hmot pro budovy občanské výstavby, bydlení, výrobu a služby s omezením mechanizace vodorovná dopravní vzdálenost do 100 m pro budovy s jakoukoliv nosnou konstrukcí výšky přes 24 do 36 m</t>
  </si>
  <si>
    <t>745773498</t>
  </si>
  <si>
    <t>https://podminky.urs.cz/item/CS_URS_2022_02/998017004</t>
  </si>
  <si>
    <t>PSV</t>
  </si>
  <si>
    <t>Práce a dodávky PSV</t>
  </si>
  <si>
    <t>711</t>
  </si>
  <si>
    <t>Izolace proti vodě, vlhkosti a plynům</t>
  </si>
  <si>
    <t>111</t>
  </si>
  <si>
    <t>711161215</t>
  </si>
  <si>
    <t>Izolace proti zemní vlhkosti a beztlakové vodě nopovými fóliemi na ploše svislé S vrstva ochranná, odvětrávací a drenážní výška nopku 20,0 mm, tl. fólie do 1,0 mm</t>
  </si>
  <si>
    <t>468863939</t>
  </si>
  <si>
    <t>https://podminky.urs.cz/item/CS_URS_2022_02/711161215</t>
  </si>
  <si>
    <t>112</t>
  </si>
  <si>
    <t>711161384</t>
  </si>
  <si>
    <t>Izolace proti zemní vlhkosti a beztlakové vodě nopovými fóliemi ostatní ukončení izolace provětrávací lištou</t>
  </si>
  <si>
    <t>-58932411</t>
  </si>
  <si>
    <t>https://podminky.urs.cz/item/CS_URS_2022_02/711161384</t>
  </si>
  <si>
    <t>113</t>
  </si>
  <si>
    <t>998711203</t>
  </si>
  <si>
    <t>Přesun hmot pro izolace proti vodě, vlhkosti a plynům stanovený procentní sazbou (%) z ceny vodorovná dopravní vzdálenost do 50 m v objektech výšky přes 12 do 60 m</t>
  </si>
  <si>
    <t>%</t>
  </si>
  <si>
    <t>-1614539765</t>
  </si>
  <si>
    <t>https://podminky.urs.cz/item/CS_URS_2022_02/998711203</t>
  </si>
  <si>
    <t>713</t>
  </si>
  <si>
    <t>Izolace tepelné</t>
  </si>
  <si>
    <t>114</t>
  </si>
  <si>
    <t>713121111</t>
  </si>
  <si>
    <t>Montáž tepelné izolace podlah rohožemi, pásy, deskami, dílci, bloky (izolační materiál ve specifikaci) kladenými volně jednovrstvá</t>
  </si>
  <si>
    <t>-1355896877</t>
  </si>
  <si>
    <t>https://podminky.urs.cz/item/CS_URS_2022_02/713121111</t>
  </si>
  <si>
    <t>115</t>
  </si>
  <si>
    <t>28376417</t>
  </si>
  <si>
    <t>deska XPS hrana polodrážková a hladký povrch 300kPA tl 50mm</t>
  </si>
  <si>
    <t>-1691102042</t>
  </si>
  <si>
    <t>890*1,05 'Přepočtené koeficientem množství</t>
  </si>
  <si>
    <t>116</t>
  </si>
  <si>
    <t>713131143</t>
  </si>
  <si>
    <t>Montáž tepelné izolace stěn rohožemi, pásy, deskami, dílci, bloky (izolační materiál ve specifikaci) lepením celoplošně s mechanickým kotvením</t>
  </si>
  <si>
    <t>1494013145</t>
  </si>
  <si>
    <t>https://podminky.urs.cz/item/CS_URS_2022_02/713131143</t>
  </si>
  <si>
    <t>117</t>
  </si>
  <si>
    <t>28376423</t>
  </si>
  <si>
    <t>1359025731</t>
  </si>
  <si>
    <t>300*1,02 'Přepočtené koeficientem množství</t>
  </si>
  <si>
    <t>118</t>
  </si>
  <si>
    <t>998713204</t>
  </si>
  <si>
    <t>Přesun hmot pro izolace tepelné stanovený procentní sazbou (%) z ceny vodorovná dopravní vzdálenost do 50 m v objektech výšky přes 24 do 36 m</t>
  </si>
  <si>
    <t>-177270340</t>
  </si>
  <si>
    <t>https://podminky.urs.cz/item/CS_URS_2022_02/998713204</t>
  </si>
  <si>
    <t>731</t>
  </si>
  <si>
    <t xml:space="preserve">Ústřední vytápění </t>
  </si>
  <si>
    <t>119</t>
  </si>
  <si>
    <t>x46</t>
  </si>
  <si>
    <t>Regulace topného systému</t>
  </si>
  <si>
    <t>-236152188</t>
  </si>
  <si>
    <t>120</t>
  </si>
  <si>
    <t>K143</t>
  </si>
  <si>
    <t>Demontáž uzavíracích ventilů + termohlavice</t>
  </si>
  <si>
    <t>701863499</t>
  </si>
  <si>
    <t>121</t>
  </si>
  <si>
    <t>K142</t>
  </si>
  <si>
    <t>D+M uzavíracích ventilů + termohlavice</t>
  </si>
  <si>
    <t>-1279301845</t>
  </si>
  <si>
    <t>740</t>
  </si>
  <si>
    <t>Elektromontáže</t>
  </si>
  <si>
    <t>122</t>
  </si>
  <si>
    <t>K048</t>
  </si>
  <si>
    <t>D+M nástěnného venkovního svítidla- LED svítidlo ekv. 100W s pohybovým senzorem..... Dle výběru investora předpoklad ceny svítidla 1500,-</t>
  </si>
  <si>
    <t>1745289065</t>
  </si>
  <si>
    <t>764</t>
  </si>
  <si>
    <t>Konstrukce klempířské</t>
  </si>
  <si>
    <t>123</t>
  </si>
  <si>
    <t>764002851</t>
  </si>
  <si>
    <t>Demontáž klempířských konstrukcí oplechování parapetů do suti</t>
  </si>
  <si>
    <t>1578899384</t>
  </si>
  <si>
    <t>https://podminky.urs.cz/item/CS_URS_2022_02/764002851</t>
  </si>
  <si>
    <t>124</t>
  </si>
  <si>
    <t>764004801</t>
  </si>
  <si>
    <t>Demontáž klempířských konstrukcí žlabu podokapního do suti</t>
  </si>
  <si>
    <t>-938713752</t>
  </si>
  <si>
    <t>https://podminky.urs.cz/item/CS_URS_2022_02/764004801</t>
  </si>
  <si>
    <t>125</t>
  </si>
  <si>
    <t>764004861</t>
  </si>
  <si>
    <t>Demontáž klempířských konstrukcí svodu do suti</t>
  </si>
  <si>
    <t>422135523</t>
  </si>
  <si>
    <t>https://podminky.urs.cz/item/CS_URS_2022_02/764004861</t>
  </si>
  <si>
    <t>126</t>
  </si>
  <si>
    <t>x13</t>
  </si>
  <si>
    <t xml:space="preserve">Demontáž klempířských konstrukcí oplechování lodžie do suti, </t>
  </si>
  <si>
    <t>319274673</t>
  </si>
  <si>
    <t>127</t>
  </si>
  <si>
    <t>764216644</t>
  </si>
  <si>
    <t>Oplechování parapetů z pozinkovaného plechu s povrchovou úpravou rovných celoplošně lepené, bez rohů rš 330 mm</t>
  </si>
  <si>
    <t>1009731909</t>
  </si>
  <si>
    <t>https://podminky.urs.cz/item/CS_URS_2022_02/764216644</t>
  </si>
  <si>
    <t>128</t>
  </si>
  <si>
    <t>764511602</t>
  </si>
  <si>
    <t>Žlab podokapní z pozinkovaného plechu s povrchovou úpravou včetně háků a čel půlkruhový rš 330 mm</t>
  </si>
  <si>
    <t>-2012063853</t>
  </si>
  <si>
    <t>https://podminky.urs.cz/item/CS_URS_2022_02/764511602</t>
  </si>
  <si>
    <t>129</t>
  </si>
  <si>
    <t>764511642</t>
  </si>
  <si>
    <t>Žlab podokapní z pozinkovaného plechu s povrchovou úpravou včetně háků a čel kotlík oválný (trychtýřový), rš žlabu/průměr svodu 330/100 mm</t>
  </si>
  <si>
    <t>1813614458</t>
  </si>
  <si>
    <t>https://podminky.urs.cz/item/CS_URS_2022_02/764511642</t>
  </si>
  <si>
    <t>130</t>
  </si>
  <si>
    <t>764518622</t>
  </si>
  <si>
    <t>Svod z pozinkovaného plechu s upraveným povrchem včetně objímek, kolen a odskoků kruhový, průměru 100 mm</t>
  </si>
  <si>
    <t>-591945995</t>
  </si>
  <si>
    <t>https://podminky.urs.cz/item/CS_URS_2022_02/764518622</t>
  </si>
  <si>
    <t>131</t>
  </si>
  <si>
    <t>K139</t>
  </si>
  <si>
    <t>D+M oplechování okapnice- lodžie</t>
  </si>
  <si>
    <t>-278580344</t>
  </si>
  <si>
    <t>132</t>
  </si>
  <si>
    <t>K154</t>
  </si>
  <si>
    <t>D+M návaznosti na oplechování atiky rš 460mm</t>
  </si>
  <si>
    <t>-2039462098</t>
  </si>
  <si>
    <t>133</t>
  </si>
  <si>
    <t>998764104</t>
  </si>
  <si>
    <t>Přesun hmot pro konstrukce klempířské stanovený z hmotnosti přesunovaného materiálu vodorovná dopravní vzdálenost do 50 m v objektech výšky přes 24 do 36 m</t>
  </si>
  <si>
    <t>438079232</t>
  </si>
  <si>
    <t>https://podminky.urs.cz/item/CS_URS_2022_02/998764104</t>
  </si>
  <si>
    <t>766</t>
  </si>
  <si>
    <t>Konstrukce truhlářské</t>
  </si>
  <si>
    <t>134</t>
  </si>
  <si>
    <t>766x</t>
  </si>
  <si>
    <t>Demontáž parapetních desek dřevěných nebo plastových</t>
  </si>
  <si>
    <t>1745152845</t>
  </si>
  <si>
    <t>135</t>
  </si>
  <si>
    <t>K018</t>
  </si>
  <si>
    <t>D+M vnitřní parapet - dřevěný z MDF desky</t>
  </si>
  <si>
    <t>-629522345</t>
  </si>
  <si>
    <t>(2,1-0,9)*104</t>
  </si>
  <si>
    <t>(2,1-0,9)*113</t>
  </si>
  <si>
    <t>4,86*30</t>
  </si>
  <si>
    <t>(4,8-0,9)*21</t>
  </si>
  <si>
    <t>2,1*345</t>
  </si>
  <si>
    <t>1,2*24</t>
  </si>
  <si>
    <t>1,5*11</t>
  </si>
  <si>
    <t>2,1*43</t>
  </si>
  <si>
    <t>1,5*9</t>
  </si>
  <si>
    <t>1,2*1</t>
  </si>
  <si>
    <t>1,13*51</t>
  </si>
  <si>
    <t>1,13*1</t>
  </si>
  <si>
    <t>136</t>
  </si>
  <si>
    <t>K113</t>
  </si>
  <si>
    <t>D+M prvku DV01- dveře dvoukřídlové otevíravé, s plnou výplní 1600x2450mm vč. parotěsných a paropropustných pásek- podrobný popis viz. PD</t>
  </si>
  <si>
    <t>-1071083008</t>
  </si>
  <si>
    <t>137</t>
  </si>
  <si>
    <t>K114</t>
  </si>
  <si>
    <t>D+M prvku DV02- dveře dvoukřídlové otevíravé, s plnou výplní+ okno jednokřídlé vyklápěcí, se systémem mikroventilace 1600x2500mm vč. parotěsných a paropropustných pásek- podrobný popis viz. PD</t>
  </si>
  <si>
    <t>-1570856360</t>
  </si>
  <si>
    <t>138</t>
  </si>
  <si>
    <t>K115</t>
  </si>
  <si>
    <t>D+M prvku DV03- dveře jednokřídlové otevíravé, s plnou výplní 1000x2020mm vč. parotěsných a paropropustných pásek- podrobný popis viz. PD</t>
  </si>
  <si>
    <t>-1370096425</t>
  </si>
  <si>
    <t>139</t>
  </si>
  <si>
    <t>K116</t>
  </si>
  <si>
    <t>D+M prvku DV04- dveře jednokřídlové otevíravé, se skleněnou výplní 1000x2500mm vč. parotěsných a paropropustných pásek- podrobný popis viz. PD</t>
  </si>
  <si>
    <t>1344454955</t>
  </si>
  <si>
    <t>140</t>
  </si>
  <si>
    <t>K117</t>
  </si>
  <si>
    <t>D+M prvku DV05- - sestava vstupních dveří s fixními bočnicemi a fixním nadsvětlíkem - hlavní vstup 4700x2800mm vč. parotěsných a paropropustných pásek- podrobný popis viz. PD</t>
  </si>
  <si>
    <t>379217364</t>
  </si>
  <si>
    <t>141</t>
  </si>
  <si>
    <t>K118</t>
  </si>
  <si>
    <t>D+M prvku DV06- dveře dvoukřídlové otevíravé, s plnou výplní 1500x2020mm vč. parotěsných a paropropustných pásek- podrobný popis viz. PD</t>
  </si>
  <si>
    <t>-211897958</t>
  </si>
  <si>
    <t>142</t>
  </si>
  <si>
    <t>K119</t>
  </si>
  <si>
    <t>D+M prvku DV07- dveře dvoukřídlové otevíravé, s plnou výplní 1100x2020mm vč. parotěsných a paropropustných pásek- podrobný popis viz. PD</t>
  </si>
  <si>
    <t>-882601256</t>
  </si>
  <si>
    <t>143</t>
  </si>
  <si>
    <t>K120</t>
  </si>
  <si>
    <t>D+M prvku DV08- dveře dvoukřídlové otevíravé, s plnou výplní 1600x2450mm vč. parotěsných a paropropustných pásek- podrobný popis viz. PD</t>
  </si>
  <si>
    <t>-506537207</t>
  </si>
  <si>
    <t>144</t>
  </si>
  <si>
    <t>K158</t>
  </si>
  <si>
    <t>D+M prvku DV09- dveře jednokřídlé otevíravé únikové, s prosklennou výplní součástí prosklenné sestavy 5100x2380mm, vč. parotěsných a paropropustných pásek- podrobný popis viz. PD</t>
  </si>
  <si>
    <t>-1752623155</t>
  </si>
  <si>
    <t>145</t>
  </si>
  <si>
    <t>K121</t>
  </si>
  <si>
    <t>D+M prvku OK01- Okenní sestava - okno jednokřídlé otevíravé vyklápěcí + dveře jednokřídlé otevíravé vyklápěcí, se systémem mikroventilace 2100x2380mm vč. parotěsných a paropropustných pásek- podrobný popis viz. PD</t>
  </si>
  <si>
    <t>-121068591</t>
  </si>
  <si>
    <t>146</t>
  </si>
  <si>
    <t>K122</t>
  </si>
  <si>
    <t>D+M prvku OK02- Okenní sestava -okno jednokřídlé otevíravé vyklápěcí + dveře jednokřídlé otevíravé vyklápěcí, se systémem mikroventilace 2100x2380mm vč. parotěsných a paropropustných pásek- podrobný popis viz. PD</t>
  </si>
  <si>
    <t>937870375</t>
  </si>
  <si>
    <t>147</t>
  </si>
  <si>
    <t>K123</t>
  </si>
  <si>
    <t>D+M prvku OK03- okenní sestava: 2x okno dvoukřídlé otevíravé vyklápěcí+ jedno křídlo fixní, se systémem mikroventilace_x000D_
1x okno jednokřídlé otevíravé vyklápěcí 4860x1500mm vč. parotěsných a paropropustných pásek- podrobný popis viz. PD</t>
  </si>
  <si>
    <t>-1574581596</t>
  </si>
  <si>
    <t>148</t>
  </si>
  <si>
    <t>K124</t>
  </si>
  <si>
    <t>D+M prvku OK04- okenní sestava: 1x - okno jednokřídlé otevíravé vyklápěcí + dveře jednokřídlé otevíravé vyklápěcí_x000D_
1x - jedno křídlo fixní, se systémem mikroventilace_x000D_
1x - okno jednokřídlé otevíravé vyklápěcí 4800x2380mm vč. parotěsných a paropropustných pásek- podrobný popis viz. PD</t>
  </si>
  <si>
    <t>1429639823</t>
  </si>
  <si>
    <t>149</t>
  </si>
  <si>
    <t>K125</t>
  </si>
  <si>
    <t>D+M prvku OK05- Okenní sestava - 1x - okno jednokřídlé otevíravé vyklápěcí , se systémem mikroventilace 2100x1500mm vč. parotěsných a paropropustných pásek- podrobný popis viz. PD</t>
  </si>
  <si>
    <t>1246542431</t>
  </si>
  <si>
    <t>150</t>
  </si>
  <si>
    <t>K126</t>
  </si>
  <si>
    <t>D+M prvku OK06- Okenní sestava - 1x - okno jednokřídlé otevíravé vyklápěcí , se systémem mikroventilace 1200x1500mm vč. parotěsných a paropropustných pásek- podrobný popis viz. PD</t>
  </si>
  <si>
    <t>576819366</t>
  </si>
  <si>
    <t>151</t>
  </si>
  <si>
    <t>K127</t>
  </si>
  <si>
    <t>D+M prvku OK07- Okenní sestava - 1x - dveře dvoukřídlé otevíravé vyklápěcí, se systémem mikroventilace 1500x2180mm vč. parotěsných a paropropustných pásek- podrobný popis viz. PD</t>
  </si>
  <si>
    <t>1453006030</t>
  </si>
  <si>
    <t>152</t>
  </si>
  <si>
    <t>K128</t>
  </si>
  <si>
    <t>D+M prvku OK08- Okenní sestava - 1x - okno jdvoukřídlé otevíravé vyklápěcí, se systémem mikroventilace 2100x600mm vč. parotěsných a paropropustných pásek- podrobný popis viz. PD</t>
  </si>
  <si>
    <t>2090260788</t>
  </si>
  <si>
    <t>153</t>
  </si>
  <si>
    <t>K129</t>
  </si>
  <si>
    <t>D+M prvku OK09- Okenní sestava - 1x - okno jednokřídlé otevíravé vyklápěcí , se systémem mikroventilace 1500x1500mm vč. parotěsných a paropropustných pásek- podrobný popis viz. PD</t>
  </si>
  <si>
    <t>-1016757801</t>
  </si>
  <si>
    <t>154</t>
  </si>
  <si>
    <t>K130</t>
  </si>
  <si>
    <t>D+M prvku OK10- Okenní sestava - 1x - okno jednokřídlé fixní, se systémem mikroventilace 1200x2500mm vč. parotěsných a paropropustných pásek- podrobný popis viz. PD</t>
  </si>
  <si>
    <t>-14045269</t>
  </si>
  <si>
    <t>155</t>
  </si>
  <si>
    <t>K131</t>
  </si>
  <si>
    <t>D+M prvku OK11- Okenní sestava - 1x - okno jednokřídlé otevíravé vyklápěcí , se systémem mikroventilace 1130x1500mm vč. parotěsných a paropropustných pásek- podrobný popis viz. PD</t>
  </si>
  <si>
    <t>329384496</t>
  </si>
  <si>
    <t>156</t>
  </si>
  <si>
    <t>K132</t>
  </si>
  <si>
    <t>D+M prvku OK12- Okenní sestava - 1x - okno dvoukřídlé otevíravé vyklápěcí, se systémem mikroventilace 1130x600mm vč. parotěsných a paropropustných pásek- podrobný popis viz. PD</t>
  </si>
  <si>
    <t>-1843639422</t>
  </si>
  <si>
    <t>157</t>
  </si>
  <si>
    <t>998766204</t>
  </si>
  <si>
    <t>Přesun hmot pro konstrukce truhlářské stanovený procentní sazbou (%) z ceny vodorovná dopravní vzdálenost do 50 m v objektech výšky přes 24 do 36 m</t>
  </si>
  <si>
    <t>-1320836479</t>
  </si>
  <si>
    <t>https://podminky.urs.cz/item/CS_URS_2022_02/998766204</t>
  </si>
  <si>
    <t>767</t>
  </si>
  <si>
    <t>Konstrukce zámečnické</t>
  </si>
  <si>
    <t>158</t>
  </si>
  <si>
    <t>767161814</t>
  </si>
  <si>
    <t>Demontáž zábradlí do suti rovného nerozebíratelný spoj hmotnosti 1 m zábradlí přes 20 kg</t>
  </si>
  <si>
    <t>-33790686</t>
  </si>
  <si>
    <t>https://podminky.urs.cz/item/CS_URS_2022_02/767161814</t>
  </si>
  <si>
    <t>1,1*9</t>
  </si>
  <si>
    <t>(5,7+5,7+1,5+5,7+5,7)*11</t>
  </si>
  <si>
    <t>(5,7+5,7+5,7)*10</t>
  </si>
  <si>
    <t>(5,0)*11</t>
  </si>
  <si>
    <t>(5,0)*9</t>
  </si>
  <si>
    <t>(5,7+5,7+5,7+5,0)*10</t>
  </si>
  <si>
    <t>159</t>
  </si>
  <si>
    <t>K134</t>
  </si>
  <si>
    <t>Demontáž mříží</t>
  </si>
  <si>
    <t>141252120</t>
  </si>
  <si>
    <t>2,1*0,6*37</t>
  </si>
  <si>
    <t>2,1*1,5*8</t>
  </si>
  <si>
    <t>5,7*1,5*6</t>
  </si>
  <si>
    <t>5,0*1,5*3</t>
  </si>
  <si>
    <t>5,0*2,5*1</t>
  </si>
  <si>
    <t>5,7*1,1*3</t>
  </si>
  <si>
    <t>160</t>
  </si>
  <si>
    <t>K135</t>
  </si>
  <si>
    <t>Demontáž větrací mřížky 1000x600mm</t>
  </si>
  <si>
    <t>-556474453</t>
  </si>
  <si>
    <t>161</t>
  </si>
  <si>
    <t>K1355</t>
  </si>
  <si>
    <t>Demontáž větrací mřížky 1200x600mm</t>
  </si>
  <si>
    <t>-221944497</t>
  </si>
  <si>
    <t>162</t>
  </si>
  <si>
    <t>K137</t>
  </si>
  <si>
    <t>Demontáž ocelového schodiště v 1NP</t>
  </si>
  <si>
    <t>1518490654</t>
  </si>
  <si>
    <t>163</t>
  </si>
  <si>
    <t>K1376</t>
  </si>
  <si>
    <t>Demontáž ocelového schodiště na střeše</t>
  </si>
  <si>
    <t>970326436</t>
  </si>
  <si>
    <t>164</t>
  </si>
  <si>
    <t>K146</t>
  </si>
  <si>
    <t>Demontáž žebříku</t>
  </si>
  <si>
    <t>-2120462618</t>
  </si>
  <si>
    <t>165</t>
  </si>
  <si>
    <t>K147</t>
  </si>
  <si>
    <t>D+M žebříku na střechu žárově pozinkované</t>
  </si>
  <si>
    <t>1647225230</t>
  </si>
  <si>
    <t>166</t>
  </si>
  <si>
    <t>K021</t>
  </si>
  <si>
    <t>D+M ocelového žárově pozinkovaného zábradlí vč. kotvení- podrobný popis viz PD</t>
  </si>
  <si>
    <t>980326363</t>
  </si>
  <si>
    <t>167</t>
  </si>
  <si>
    <t>K031</t>
  </si>
  <si>
    <t>D+M ocelové mříž do okna 2100x600mm- žárově pozinkováno- podrobný popis viz PD</t>
  </si>
  <si>
    <t>-1076449558</t>
  </si>
  <si>
    <t>13+6</t>
  </si>
  <si>
    <t>168</t>
  </si>
  <si>
    <t>K0312</t>
  </si>
  <si>
    <t>D+M ocelové mříž do okna 2100x1500mm- žárově pozinkováno- podrobný popis viz PD</t>
  </si>
  <si>
    <t>282144646</t>
  </si>
  <si>
    <t>169</t>
  </si>
  <si>
    <t>K03126</t>
  </si>
  <si>
    <t>D+M ocelové mříž lodžie 5700x1500mm- žárově pozinkováno- podrobný popis viz PD</t>
  </si>
  <si>
    <t>-1559224128</t>
  </si>
  <si>
    <t>170</t>
  </si>
  <si>
    <t>K031265</t>
  </si>
  <si>
    <t>D+M ocelové mříž lodžie 5000x1500mm- žárově pozinkováno- podrobný popis viz PD</t>
  </si>
  <si>
    <t>297912146</t>
  </si>
  <si>
    <t>171</t>
  </si>
  <si>
    <t>K0312652,</t>
  </si>
  <si>
    <t>D+M ocelové mříž lodžie 5000x2500mm- žárově pozinkováno- podrobný popis viz PD</t>
  </si>
  <si>
    <t>-1450139202</t>
  </si>
  <si>
    <t>172</t>
  </si>
  <si>
    <t>K0312652,6</t>
  </si>
  <si>
    <t>D+M ocelové mříž lodžie 5700x1100mm- žárově pozinkováno- podrobný popis viz PD</t>
  </si>
  <si>
    <t>-1705584769</t>
  </si>
  <si>
    <t>173</t>
  </si>
  <si>
    <t>K136</t>
  </si>
  <si>
    <t>D+M větrací mřížky 1000x600mm- žárově pozinkováno- podrobný popis viz PD</t>
  </si>
  <si>
    <t>-50467682</t>
  </si>
  <si>
    <t>174</t>
  </si>
  <si>
    <t>K1362</t>
  </si>
  <si>
    <t>D+M větrací mřížky 1200x600mm- žárově pozinkováno- podrobný popis viz PD</t>
  </si>
  <si>
    <t>842397284</t>
  </si>
  <si>
    <t>175</t>
  </si>
  <si>
    <t>K138</t>
  </si>
  <si>
    <t>D+M ocelové schodiště v 1NP vč. zábradlí- žárově pozinkováno- podrobný popis viz PD</t>
  </si>
  <si>
    <t>-557283807</t>
  </si>
  <si>
    <t>176</t>
  </si>
  <si>
    <t>K1386</t>
  </si>
  <si>
    <t>D+M ocelové schodiště na střeše vč. zábradlí- žárově pozinkováno- podrobný popis viz PD</t>
  </si>
  <si>
    <t>-1981669408</t>
  </si>
  <si>
    <t>177</t>
  </si>
  <si>
    <t>K140</t>
  </si>
  <si>
    <t>D+M vnitřní žaluzie horizontální žaluzie s horním nosičem, ovládané řetízkem, AL lamely šíře 16 mm</t>
  </si>
  <si>
    <t>2008795530</t>
  </si>
  <si>
    <t>1,5+2,18*11</t>
  </si>
  <si>
    <t>178</t>
  </si>
  <si>
    <t>998767204</t>
  </si>
  <si>
    <t>Přesun hmot pro zámečnické konstrukce stanovený procentní sazbou (%) z ceny vodorovná dopravní vzdálenost do 50 m v objektech výšky přes 24 do 36 m</t>
  </si>
  <si>
    <t>1282645577</t>
  </si>
  <si>
    <t>https://podminky.urs.cz/item/CS_URS_2022_02/998767204</t>
  </si>
  <si>
    <t>771</t>
  </si>
  <si>
    <t>Podlahy z dlaždic</t>
  </si>
  <si>
    <t>179</t>
  </si>
  <si>
    <t>771571810</t>
  </si>
  <si>
    <t>Demontáž podlah z dlaždic keramických kladených do malty</t>
  </si>
  <si>
    <t>-894629864</t>
  </si>
  <si>
    <t>https://podminky.urs.cz/item/CS_URS_2022_02/771571810</t>
  </si>
  <si>
    <t>180</t>
  </si>
  <si>
    <t>771471810</t>
  </si>
  <si>
    <t>Demontáž soklíků z dlaždic keramických kladených do malty rovných</t>
  </si>
  <si>
    <t>1853399147</t>
  </si>
  <si>
    <t>https://podminky.urs.cz/item/CS_URS_2022_02/771471810</t>
  </si>
  <si>
    <t>181</t>
  </si>
  <si>
    <t>771111011</t>
  </si>
  <si>
    <t>Příprava podkladu před provedením dlažby vysátí podlah</t>
  </si>
  <si>
    <t>441338441</t>
  </si>
  <si>
    <t>https://podminky.urs.cz/item/CS_URS_2022_02/771111011</t>
  </si>
  <si>
    <t>182</t>
  </si>
  <si>
    <t>771121011</t>
  </si>
  <si>
    <t>Příprava podkladu před provedením dlažby nátěr penetrační na podlahu</t>
  </si>
  <si>
    <t>-1069388145</t>
  </si>
  <si>
    <t>https://podminky.urs.cz/item/CS_URS_2022_02/771121011</t>
  </si>
  <si>
    <t>183</t>
  </si>
  <si>
    <t>771474113</t>
  </si>
  <si>
    <t>Montáž soklů z dlaždic keramických lepených flexibilním lepidlem rovných, výšky přes 90 do 120 mm</t>
  </si>
  <si>
    <t>-523741705</t>
  </si>
  <si>
    <t>https://podminky.urs.cz/item/CS_URS_2022_02/771474113</t>
  </si>
  <si>
    <t>184</t>
  </si>
  <si>
    <t>597x6</t>
  </si>
  <si>
    <t xml:space="preserve">sokl keramický v=120mm </t>
  </si>
  <si>
    <t>-569191998</t>
  </si>
  <si>
    <t>1320*1,1 'Přepočtené koeficientem množství</t>
  </si>
  <si>
    <t>185</t>
  </si>
  <si>
    <t>771591115</t>
  </si>
  <si>
    <t>Podlahy - dokončovací práce spárování silikonem</t>
  </si>
  <si>
    <t>652664501</t>
  </si>
  <si>
    <t>https://podminky.urs.cz/item/CS_URS_2022_02/771591115</t>
  </si>
  <si>
    <t>186</t>
  </si>
  <si>
    <t>781494511</t>
  </si>
  <si>
    <t>Obklad - dokončující práce profily ukončovací lepené flexibilním lepidlem ukončovací</t>
  </si>
  <si>
    <t>-2053865567</t>
  </si>
  <si>
    <t>https://podminky.urs.cz/item/CS_URS_2022_02/781494511</t>
  </si>
  <si>
    <t>187</t>
  </si>
  <si>
    <t>771591112</t>
  </si>
  <si>
    <t>Izolace podlahy pod dlažbu nátěrem nebo stěrkou ve dvou vrstvách</t>
  </si>
  <si>
    <t>-904659912</t>
  </si>
  <si>
    <t>https://podminky.urs.cz/item/CS_URS_2022_02/771591112</t>
  </si>
  <si>
    <t>188</t>
  </si>
  <si>
    <t>771591241</t>
  </si>
  <si>
    <t>Izolace podlahy pod dlažbu těsnícími izolačními pásy vnitřní kout</t>
  </si>
  <si>
    <t>-827495520</t>
  </si>
  <si>
    <t>https://podminky.urs.cz/item/CS_URS_2022_02/771591241</t>
  </si>
  <si>
    <t>(5*2)*11</t>
  </si>
  <si>
    <t>(3*2)*10</t>
  </si>
  <si>
    <t>(3*2)*11</t>
  </si>
  <si>
    <t>(3*2)*9</t>
  </si>
  <si>
    <t>(4*2)*10</t>
  </si>
  <si>
    <t>189</t>
  </si>
  <si>
    <t>771591264</t>
  </si>
  <si>
    <t>Izolace podlahy pod dlažbu těsnícími izolačními pásy mezi podlahou a stěnu</t>
  </si>
  <si>
    <t>550565460</t>
  </si>
  <si>
    <t>https://podminky.urs.cz/item/CS_URS_2022_02/771591264</t>
  </si>
  <si>
    <t>190</t>
  </si>
  <si>
    <t>771574112</t>
  </si>
  <si>
    <t>Montáž podlah z dlaždic keramických lepených flexibilním lepidlem maloformátových hladkých přes 9 do 12 ks/m2</t>
  </si>
  <si>
    <t>349879640</t>
  </si>
  <si>
    <t>https://podminky.urs.cz/item/CS_URS_2022_02/771574112</t>
  </si>
  <si>
    <t>191</t>
  </si>
  <si>
    <t>597x1</t>
  </si>
  <si>
    <t>dlažba keramická mrazuvzdroná- cena dle výběru investora- předpoklad 750 Kč/m2</t>
  </si>
  <si>
    <t>735960934</t>
  </si>
  <si>
    <t>890*1,1 'Přepočtené koeficientem množství</t>
  </si>
  <si>
    <t>192</t>
  </si>
  <si>
    <t>771592011</t>
  </si>
  <si>
    <t>Čištění vnitřních ploch po položení dlažby podlah nebo schodišť chemickými prostředky</t>
  </si>
  <si>
    <t>-1549661408</t>
  </si>
  <si>
    <t>https://podminky.urs.cz/item/CS_URS_2022_02/771592011</t>
  </si>
  <si>
    <t>193</t>
  </si>
  <si>
    <t>998771104</t>
  </si>
  <si>
    <t>Přesun hmot pro podlahy z dlaždic stanovený z hmotnosti přesunovaného materiálu vodorovná dopravní vzdálenost do 50 m v objektech výšky přes 24 do 36 m</t>
  </si>
  <si>
    <t>710543366</t>
  </si>
  <si>
    <t>https://podminky.urs.cz/item/CS_URS_2022_02/998771104</t>
  </si>
  <si>
    <t>782</t>
  </si>
  <si>
    <t>Dokončovací práce - obklady z kamene</t>
  </si>
  <si>
    <t>194</t>
  </si>
  <si>
    <t>78213x</t>
  </si>
  <si>
    <t>Demontáž obkladů stěn z kamene do suti vč. ocelového roštu</t>
  </si>
  <si>
    <t>-1329373739</t>
  </si>
  <si>
    <t>784</t>
  </si>
  <si>
    <t>Dokončovací práce - malby a tapety</t>
  </si>
  <si>
    <t>195</t>
  </si>
  <si>
    <t>784181101</t>
  </si>
  <si>
    <t>Penetrace podkladu jednonásobná základní akrylátová bezbarvá v místnostech výšky do 3,80 m</t>
  </si>
  <si>
    <t>-891488539</t>
  </si>
  <si>
    <t>https://podminky.urs.cz/item/CS_URS_2022_02/784181101</t>
  </si>
  <si>
    <t>196</t>
  </si>
  <si>
    <t>784211101</t>
  </si>
  <si>
    <t>Malby z malířských směsí oděruvzdorných za mokra dvojnásobné, bílé za mokra oděruvzdorné výborně v místnostech výšky do 3,80 m</t>
  </si>
  <si>
    <t>-133021895</t>
  </si>
  <si>
    <t>https://podminky.urs.cz/item/CS_URS_2022_02/784211101</t>
  </si>
  <si>
    <t>2 - Oprava střešního pláště</t>
  </si>
  <si>
    <t xml:space="preserve">    712 - Povlakové krytiny</t>
  </si>
  <si>
    <t xml:space="preserve">    721 - Zdravotechnika - vnitřní kanalizace</t>
  </si>
  <si>
    <t xml:space="preserve">    762 - Konstrukce tesařské</t>
  </si>
  <si>
    <t>965041441-2</t>
  </si>
  <si>
    <t>Bourání mazanin z lehčeného betonu tl. přes 100 mm, plochy přes 4 m2</t>
  </si>
  <si>
    <t>-1848154394</t>
  </si>
  <si>
    <t>2429,0*0,15</t>
  </si>
  <si>
    <t>965082941</t>
  </si>
  <si>
    <t>Odstranění násypu pod podlahami nebo ochranného násypu na střechách tl. přes 200 mm jakékoliv plochy</t>
  </si>
  <si>
    <t>440787352</t>
  </si>
  <si>
    <t>https://podminky.urs.cz/item/CS_URS_2022_02/965082941</t>
  </si>
  <si>
    <t>2829,0*0,15</t>
  </si>
  <si>
    <t>-660575907</t>
  </si>
  <si>
    <t>423662787</t>
  </si>
  <si>
    <t>1397619260</t>
  </si>
  <si>
    <t>1104,923*20 'Přepočtené koeficientem množství</t>
  </si>
  <si>
    <t>353010467</t>
  </si>
  <si>
    <t>712</t>
  </si>
  <si>
    <t>Povlakové krytiny</t>
  </si>
  <si>
    <t>712340833</t>
  </si>
  <si>
    <t>Odstranění povlakové krytiny střech plochých do 10° z přitavených pásů NAIP v plné ploše třívrstvé</t>
  </si>
  <si>
    <t>1193880656</t>
  </si>
  <si>
    <t>https://podminky.urs.cz/item/CS_URS_2022_02/712340833</t>
  </si>
  <si>
    <t>K161</t>
  </si>
  <si>
    <t>Odstranění geotextilie v jedné vrstvě</t>
  </si>
  <si>
    <t>-1026336843</t>
  </si>
  <si>
    <t>71233x</t>
  </si>
  <si>
    <t>Provedení povlakové krytiny střech plochých do 10° pásy asfaltový pás kotvený</t>
  </si>
  <si>
    <t>-207125438</t>
  </si>
  <si>
    <t>62866x</t>
  </si>
  <si>
    <t>pás asfaltový určený pro kotvení modifikovaný SBS tl 3,0mm s vložkou ze skleněné tkaniny se spalitelnou fólií nebo jemnozrnným minerálním posypem nebo textilií na horním povrchu</t>
  </si>
  <si>
    <t>-276946800</t>
  </si>
  <si>
    <t>2829*1,1655 'Přepočtené koeficientem množství</t>
  </si>
  <si>
    <t>712341559</t>
  </si>
  <si>
    <t>Provedení povlakové krytiny střech plochých do 10° pásy přitavením NAIP v plné ploše</t>
  </si>
  <si>
    <t>-1177961196</t>
  </si>
  <si>
    <t>https://podminky.urs.cz/item/CS_URS_2022_02/712341559</t>
  </si>
  <si>
    <t>62855001</t>
  </si>
  <si>
    <t>pás asfaltový natavitelný modifikovaný SBS tl 4,0mm s vložkou z polyesterové rohože a spalitelnou PE fólií nebo jemnozrnným minerálním posypem na horním povrchu</t>
  </si>
  <si>
    <t>507216351</t>
  </si>
  <si>
    <t>712341659</t>
  </si>
  <si>
    <t>Provedení povlakové krytiny střech plochých do 10° pásy přitavením NAIP bodově</t>
  </si>
  <si>
    <t>1985298158</t>
  </si>
  <si>
    <t>https://podminky.urs.cz/item/CS_URS_2022_02/712341659</t>
  </si>
  <si>
    <t>62856011</t>
  </si>
  <si>
    <t>pás asfaltový natavitelný modifikovaný SBS tl 4,0mm s vložkou z hliníkové fólie, hliníkové fólie s textilií a spalitelnou PE fólií nebo jemnozrnným minerálním posypem na horním povrchu</t>
  </si>
  <si>
    <t>284411830</t>
  </si>
  <si>
    <t>712363823</t>
  </si>
  <si>
    <t>Odstranění povlakové krytiny střech plochých do 10° s mechanicky kotvenou izolací pro jakoukoli tloušťku izolace budovy výšky přes 18 m, kotvené do betonu</t>
  </si>
  <si>
    <t>244708803</t>
  </si>
  <si>
    <t>https://podminky.urs.cz/item/CS_URS_2022_02/712363823</t>
  </si>
  <si>
    <t>998712104</t>
  </si>
  <si>
    <t>Přesun hmot pro povlakové krytiny stanovený z hmotnosti přesunovaného materiálu vodorovná dopravní vzdálenost do 50 m v objektech výšky přes 24 do 36 m</t>
  </si>
  <si>
    <t>-795441364</t>
  </si>
  <si>
    <t>https://podminky.urs.cz/item/CS_URS_2022_02/998712104</t>
  </si>
  <si>
    <t>713140843</t>
  </si>
  <si>
    <t>Odstranění tepelné izolace střech plochých z rohoží, pásů, dílců, desek, bloků nadstřešních izolací připevněných šrouby z polystyrenu suchého, tloušťka izolace přes 100 mm</t>
  </si>
  <si>
    <t>969223474</t>
  </si>
  <si>
    <t>https://podminky.urs.cz/item/CS_URS_2022_02/713140843</t>
  </si>
  <si>
    <t>713141212</t>
  </si>
  <si>
    <t>Montáž tepelné izolace střech plochých atikovými klíny přilepenými za studena nízkoexpanzní (PUR) pěnou</t>
  </si>
  <si>
    <t>253106810</t>
  </si>
  <si>
    <t>https://podminky.urs.cz/item/CS_URS_2022_02/713141212</t>
  </si>
  <si>
    <t>krček</t>
  </si>
  <si>
    <t>38,0+44,0</t>
  </si>
  <si>
    <t>4,0*2</t>
  </si>
  <si>
    <t>střecha</t>
  </si>
  <si>
    <t>139,0+125,0</t>
  </si>
  <si>
    <t>26,0*3</t>
  </si>
  <si>
    <t>4,0*(30+27)</t>
  </si>
  <si>
    <t>63152007</t>
  </si>
  <si>
    <t>klín atikový přechodný minerální plochých střech tl 80x80mm</t>
  </si>
  <si>
    <t>-2108945559</t>
  </si>
  <si>
    <t>660*1,05 'Přepočtené koeficientem množství</t>
  </si>
  <si>
    <t>713141135</t>
  </si>
  <si>
    <t>Montáž tepelné izolace střech plochých rohožemi, pásy, deskami, dílci, bloky (izolační materiál ve specifikaci) přilepenými za studena bodově, jednovrstvá</t>
  </si>
  <si>
    <t>1332358775</t>
  </si>
  <si>
    <t>https://podminky.urs.cz/item/CS_URS_2022_02/713141135</t>
  </si>
  <si>
    <t>28375x</t>
  </si>
  <si>
    <t>deska z minerální vaty tl 200mm</t>
  </si>
  <si>
    <t>-1699434953</t>
  </si>
  <si>
    <t>2429*1,05 'Přepočtené koeficientem množství</t>
  </si>
  <si>
    <t>713141263</t>
  </si>
  <si>
    <t>Montáž tepelné izolace střech plochých mechanické přikotvení šrouby včetně dodávky šroubů, bez položení tepelné izolace tl. izolace přes 240 mm do betonu</t>
  </si>
  <si>
    <t>-1351134951</t>
  </si>
  <si>
    <t>https://podminky.urs.cz/item/CS_URS_2022_02/713141263</t>
  </si>
  <si>
    <t>713141335</t>
  </si>
  <si>
    <t>Montáž tepelné izolace střech plochých spádovými klíny v ploše přilepenými za studena bodově</t>
  </si>
  <si>
    <t>629107355</t>
  </si>
  <si>
    <t>https://podminky.urs.cz/item/CS_URS_2022_02/713141335</t>
  </si>
  <si>
    <t>283761x</t>
  </si>
  <si>
    <t>klín izolační z  minerální vaty spádový</t>
  </si>
  <si>
    <t>1950139685</t>
  </si>
  <si>
    <t>364,35*1,05 'Přepočtené koeficientem množství</t>
  </si>
  <si>
    <t>713141391</t>
  </si>
  <si>
    <t>Montáž tepelné izolace střech plochých na konstrukce stěn převyšující úroveň střechy např. atiky, prostupy střešní krytinou do výšky 1 000 mm přilepenými za studena zplna</t>
  </si>
  <si>
    <t>671669610</t>
  </si>
  <si>
    <t>https://podminky.urs.cz/item/CS_URS_2022_02/713141391</t>
  </si>
  <si>
    <t>(38,0+44,0)*1,0</t>
  </si>
  <si>
    <t>(139,0+125,0)*1,0</t>
  </si>
  <si>
    <t>28372308</t>
  </si>
  <si>
    <t>deska EPS 100 pro konstrukce s běžným zatížením λ=0,037 tl 80mm</t>
  </si>
  <si>
    <t>-1821027942</t>
  </si>
  <si>
    <t>346*1,05 'Přepočtené koeficientem množství</t>
  </si>
  <si>
    <t>-1765014497</t>
  </si>
  <si>
    <t>zhlaví atiky</t>
  </si>
  <si>
    <t>346,0*0,5</t>
  </si>
  <si>
    <t>-681519636</t>
  </si>
  <si>
    <t>173*1,05 'Přepočtené koeficientem množství</t>
  </si>
  <si>
    <t>998713104</t>
  </si>
  <si>
    <t>Přesun hmot pro izolace tepelné stanovený z hmotnosti přesunovaného materiálu vodorovná dopravní vzdálenost do 50 m v objektech výšky přes 24 m do 36 m</t>
  </si>
  <si>
    <t>-749257116</t>
  </si>
  <si>
    <t>https://podminky.urs.cz/item/CS_URS_2022_02/998713104</t>
  </si>
  <si>
    <t>721</t>
  </si>
  <si>
    <t>Zdravotechnika - vnitřní kanalizace</t>
  </si>
  <si>
    <t>721210824</t>
  </si>
  <si>
    <t>Demontáž kanalizačního příslušenství střešních vtoků DN 150</t>
  </si>
  <si>
    <t>43059096</t>
  </si>
  <si>
    <t>https://podminky.urs.cz/item/CS_URS_2022_02/721210824</t>
  </si>
  <si>
    <t>721233114</t>
  </si>
  <si>
    <t>Střešní vtoky (vpusti) polypropylenové (PP) pro ploché střechy s odtokem svislým DN 160</t>
  </si>
  <si>
    <t>-1652433869</t>
  </si>
  <si>
    <t>https://podminky.urs.cz/item/CS_URS_2022_02/721233114</t>
  </si>
  <si>
    <t>K149</t>
  </si>
  <si>
    <t>Demontáž ventilačních hlavic</t>
  </si>
  <si>
    <t>206828136</t>
  </si>
  <si>
    <t>K150</t>
  </si>
  <si>
    <t>D+M hlavice ventilační DN 110</t>
  </si>
  <si>
    <t>1427621128</t>
  </si>
  <si>
    <t>998721104</t>
  </si>
  <si>
    <t>Přesun hmot pro vnitřní kanalizace stanovený z hmotnosti přesunovaného materiálu vodorovná dopravní vzdálenost do 50 m v objektech výšky přes 24 do 36 m</t>
  </si>
  <si>
    <t>-369209804</t>
  </si>
  <si>
    <t>https://podminky.urs.cz/item/CS_URS_2022_02/998721104</t>
  </si>
  <si>
    <t>762</t>
  </si>
  <si>
    <t>Konstrukce tesařské</t>
  </si>
  <si>
    <t>K148</t>
  </si>
  <si>
    <t>D+M konstrukční vrstva z desek OSB tl 22 mm ve spádu vč. spojovacích prvků a podkladních hranolů</t>
  </si>
  <si>
    <t>-1670208537</t>
  </si>
  <si>
    <t>998762104</t>
  </si>
  <si>
    <t>Přesun hmot pro konstrukce tesařské stanovený z hmotnosti přesunovaného materiálu vodorovná dopravní vzdálenost do 50 m v objektech výšky přes 24 do 36 m</t>
  </si>
  <si>
    <t>-944243876</t>
  </si>
  <si>
    <t>https://podminky.urs.cz/item/CS_URS_2022_02/998762104</t>
  </si>
  <si>
    <t>764001821</t>
  </si>
  <si>
    <t>Demontáž klempířských konstrukcí krytiny ze svitků nebo tabulí do suti</t>
  </si>
  <si>
    <t>-401239627</t>
  </si>
  <si>
    <t>https://podminky.urs.cz/item/CS_URS_2022_02/764001821</t>
  </si>
  <si>
    <t>764002841</t>
  </si>
  <si>
    <t>Demontáž klempířských konstrukcí oplechování horních ploch zdí a nadezdívek do suti</t>
  </si>
  <si>
    <t>1481005903</t>
  </si>
  <si>
    <t>https://podminky.urs.cz/item/CS_URS_2022_02/764002841</t>
  </si>
  <si>
    <t>764111641</t>
  </si>
  <si>
    <t>Krytina ze svitků, ze šablon nebo taškových tabulí z pozinkovaného plechu s povrchovou úpravou s úpravou u okapů, prostupů a výčnělků střechy rovné drážkováním ze svitků do rš 670 mm, sklon střechy do 30°</t>
  </si>
  <si>
    <t>-1812066474</t>
  </si>
  <si>
    <t>https://podminky.urs.cz/item/CS_URS_2022_02/764111641</t>
  </si>
  <si>
    <t>764215607</t>
  </si>
  <si>
    <t>Oplechování horních ploch zdí a nadezdívek (atik) z pozinkovaného plechu s povrchovou úpravou celoplošně lepené rš 670 mm</t>
  </si>
  <si>
    <t>836712464</t>
  </si>
  <si>
    <t>https://podminky.urs.cz/item/CS_URS_2022_02/764215607</t>
  </si>
  <si>
    <t>K151</t>
  </si>
  <si>
    <t>Demontáž poklopů vetilačních a instalačních šachet</t>
  </si>
  <si>
    <t>-988900271</t>
  </si>
  <si>
    <t>(30+27)</t>
  </si>
  <si>
    <t>K152</t>
  </si>
  <si>
    <t>D+M poklopů ventilačních a instalačních šachet</t>
  </si>
  <si>
    <t>-107439384</t>
  </si>
  <si>
    <t>591457625</t>
  </si>
  <si>
    <t>4 - Hromosvod</t>
  </si>
  <si>
    <t xml:space="preserve">    740 - Demontáže</t>
  </si>
  <si>
    <t xml:space="preserve">    741 - Hromosvod</t>
  </si>
  <si>
    <t xml:space="preserve">    742 - Uzemnění</t>
  </si>
  <si>
    <t>Demontáže</t>
  </si>
  <si>
    <t>K141</t>
  </si>
  <si>
    <t>Demontáž stávajícího hromosvodu</t>
  </si>
  <si>
    <t>1802112094</t>
  </si>
  <si>
    <t>741</t>
  </si>
  <si>
    <t>K091</t>
  </si>
  <si>
    <t>Vodič AlMgSi 8mm - vedení po střeše</t>
  </si>
  <si>
    <t>-577610240</t>
  </si>
  <si>
    <t>K092</t>
  </si>
  <si>
    <t>Vodič AlMgSi 8/11mm PVC vč. fixace - skryté svody</t>
  </si>
  <si>
    <t>1159854705</t>
  </si>
  <si>
    <t>K093</t>
  </si>
  <si>
    <t>Manžeta na odkap vody</t>
  </si>
  <si>
    <t>ks</t>
  </si>
  <si>
    <t>328395958</t>
  </si>
  <si>
    <t>K094</t>
  </si>
  <si>
    <t>Podpěra vedení na plochou střechu PV21 - fixace po 1,0m</t>
  </si>
  <si>
    <t>1855468072</t>
  </si>
  <si>
    <t>K095</t>
  </si>
  <si>
    <t>Podpěra vedení na stěnu nástavby PV17plast - fixace po 1,0m</t>
  </si>
  <si>
    <t>-1351313255</t>
  </si>
  <si>
    <t>K096</t>
  </si>
  <si>
    <t>Vrut do zateplení pod PV17 - ISODRILL vč. podložky</t>
  </si>
  <si>
    <t>-1576147744</t>
  </si>
  <si>
    <t>K097</t>
  </si>
  <si>
    <t>Svorka SS NEREZ - spoje</t>
  </si>
  <si>
    <t>-1270044475</t>
  </si>
  <si>
    <t>K098</t>
  </si>
  <si>
    <t>Svorka SUB NEREZ - dle počtu pospojení</t>
  </si>
  <si>
    <t>-114202293</t>
  </si>
  <si>
    <t>K099</t>
  </si>
  <si>
    <t>Svorka SK nerez</t>
  </si>
  <si>
    <t>225325514</t>
  </si>
  <si>
    <t>K100</t>
  </si>
  <si>
    <t>Svorka SJ k jímací tyči</t>
  </si>
  <si>
    <t>1401551969</t>
  </si>
  <si>
    <t>K101</t>
  </si>
  <si>
    <t>Svorka ST FeZn - dle průměru ant. stožárů</t>
  </si>
  <si>
    <t>1028318532</t>
  </si>
  <si>
    <t>K102</t>
  </si>
  <si>
    <t>Svorka SZ nerez</t>
  </si>
  <si>
    <t>326134994</t>
  </si>
  <si>
    <t>K103</t>
  </si>
  <si>
    <t>Jímací tyč AlMgSi 1,5m</t>
  </si>
  <si>
    <t>-2137125411</t>
  </si>
  <si>
    <t>K104</t>
  </si>
  <si>
    <t>Jímací tyč AlMgSi 2,0m</t>
  </si>
  <si>
    <t>-427715779</t>
  </si>
  <si>
    <t>K105</t>
  </si>
  <si>
    <t>Jímací tyč AlMgSi 3,0m</t>
  </si>
  <si>
    <t>1026295546</t>
  </si>
  <si>
    <t>K106</t>
  </si>
  <si>
    <t>Betonový podstavec vč. gumové podložky</t>
  </si>
  <si>
    <t>-1505254268</t>
  </si>
  <si>
    <t>K107</t>
  </si>
  <si>
    <t>Označovací štítek pro svod č.1-26</t>
  </si>
  <si>
    <t>1346347067</t>
  </si>
  <si>
    <t>K108</t>
  </si>
  <si>
    <t>Výstražná tabulka</t>
  </si>
  <si>
    <t>654022389</t>
  </si>
  <si>
    <t>K109</t>
  </si>
  <si>
    <t>Krabice pro SZ - homologovaná!!!</t>
  </si>
  <si>
    <t>-2044703229</t>
  </si>
  <si>
    <t>K110</t>
  </si>
  <si>
    <t>Trubka pro přechod vodiče země/krabice vč. fixace</t>
  </si>
  <si>
    <t>811481415</t>
  </si>
  <si>
    <t>K111</t>
  </si>
  <si>
    <t>Blíže nespecifikované položky</t>
  </si>
  <si>
    <t>-1463401732</t>
  </si>
  <si>
    <t>K112</t>
  </si>
  <si>
    <t>Montáž (svody realizovány z lešení - lešení v rámci stavby)</t>
  </si>
  <si>
    <t>472367110</t>
  </si>
  <si>
    <t>742</t>
  </si>
  <si>
    <t>Uzemnění</t>
  </si>
  <si>
    <t>K061</t>
  </si>
  <si>
    <t>Vodič FeZn 10mm</t>
  </si>
  <si>
    <t>1461930712</t>
  </si>
  <si>
    <t>K062</t>
  </si>
  <si>
    <t>Pásek FeZn 30/4mm</t>
  </si>
  <si>
    <t>1254326333</t>
  </si>
  <si>
    <t>K063</t>
  </si>
  <si>
    <t>Držák pásky DP</t>
  </si>
  <si>
    <t>2143934065</t>
  </si>
  <si>
    <t>K083</t>
  </si>
  <si>
    <t>Svorka SR02 pásek/pásek</t>
  </si>
  <si>
    <t>1770157409</t>
  </si>
  <si>
    <t>K084</t>
  </si>
  <si>
    <t>Svorka SR03 pásek/drát</t>
  </si>
  <si>
    <t>1623226519</t>
  </si>
  <si>
    <t>K085</t>
  </si>
  <si>
    <t>Svorka SUB nerez - připojení původního uzemnění</t>
  </si>
  <si>
    <t>-1544245777</t>
  </si>
  <si>
    <t>K086</t>
  </si>
  <si>
    <t>Antikorozní ochrana - asfaltový sprej</t>
  </si>
  <si>
    <t>1003357307</t>
  </si>
  <si>
    <t>K087</t>
  </si>
  <si>
    <t>-280190138</t>
  </si>
  <si>
    <t>K088</t>
  </si>
  <si>
    <t>Montáž (bez výkopových prací)</t>
  </si>
  <si>
    <t>-1915781450</t>
  </si>
  <si>
    <t>K089</t>
  </si>
  <si>
    <t>Revizní zpráva vč. výkresu skutečného provedení</t>
  </si>
  <si>
    <t>1522331482</t>
  </si>
  <si>
    <t>K090</t>
  </si>
  <si>
    <t>Doprava osob a materiálu na stavbu (Praha-Praha)</t>
  </si>
  <si>
    <t>1940114446</t>
  </si>
  <si>
    <t>VRN - Ostatní a vedlejší náklady</t>
  </si>
  <si>
    <t>VRN - Vedlejší rozpočtové náklady</t>
  </si>
  <si>
    <t>Vedlejší rozpočtové náklady</t>
  </si>
  <si>
    <t>K001</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</si>
  <si>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t>
  </si>
  <si>
    <t>-419457155</t>
  </si>
  <si>
    <t>K002</t>
  </si>
  <si>
    <t xml:space="preserve">Zařízení staveniště_x000D_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 náklady na znovuuvedení prostoru zařízení staveniště do původního stavu atd.									_x000D_
</t>
  </si>
  <si>
    <t>-2093355659</t>
  </si>
  <si>
    <t>K003</t>
  </si>
  <si>
    <t>Provedení výtažných zkoušek, ověření soudržnosti podkladu a přídržnost lepící hmoty</t>
  </si>
  <si>
    <t>1624410401</t>
  </si>
  <si>
    <t>K004</t>
  </si>
  <si>
    <t>Prohlídka, posouzení a návrhy řešení statika</t>
  </si>
  <si>
    <t>-1959186072</t>
  </si>
  <si>
    <t>K006</t>
  </si>
  <si>
    <t>Ochrana zeleně a kontrukcí kolem objektu</t>
  </si>
  <si>
    <t>-972366741</t>
  </si>
  <si>
    <t>Vypracování výrobní dokumentace zábradlí</t>
  </si>
  <si>
    <t>2084835578</t>
  </si>
  <si>
    <t>Koordinační činnost</t>
  </si>
  <si>
    <t>1405555232</t>
  </si>
  <si>
    <t>Fotodokumentace průběhu stavby</t>
  </si>
  <si>
    <t>-1177377153</t>
  </si>
  <si>
    <t>Opatření BOZP v rozsahu NV 591/2006 Sb. a další platné legislativy_x000D_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t>
  </si>
  <si>
    <t>-1061663412</t>
  </si>
  <si>
    <t>Dokumentace skutečného provedení_x000D_
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t>
  </si>
  <si>
    <t>-1308580425</t>
  </si>
  <si>
    <t>Vzorkování_x000D_
Definitivní barevné řešení bude určeno po odvzorkování vytypovaných odstínů barev na místě (vzorek min._x000D_
1x1 m). Dodavatel předloží vzorky barev k odsouhlasení architektovi a investorovi.</t>
  </si>
  <si>
    <t>1327391244</t>
  </si>
  <si>
    <t>x4252</t>
  </si>
  <si>
    <t>Provedení opatření pro ochranu rorýse obecného</t>
  </si>
  <si>
    <t>-695551606</t>
  </si>
  <si>
    <t>x7855</t>
  </si>
  <si>
    <t>Návrh kotvení</t>
  </si>
  <si>
    <t>889927797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</si>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</sst>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7" fillId="0" borderId="0" applyNumberFormat="0" applyFill="0" applyBorder="0" applyAlignment="0" applyProtection="0"/>
  </cellStyleXfs>
  <cellXfs count="33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7"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1" fillId="5"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29"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7" fillId="0" borderId="0" xfId="0" applyFont="1" applyAlignment="1">
      <alignment horizontal="lef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21" fillId="5" borderId="0" xfId="0" applyFont="1" applyFill="1" applyAlignment="1">
      <alignment horizontal="left" vertical="center"/>
    </xf>
    <xf numFmtId="0" fontId="21" fillId="5" borderId="0" xfId="0" applyFont="1" applyFill="1" applyAlignment="1">
      <alignment horizontal="right" vertical="center"/>
    </xf>
    <xf numFmtId="0" fontId="30"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3" fillId="0" borderId="0" xfId="0" applyNumberFormat="1" applyFont="1" applyAlignment="1"/>
    <xf numFmtId="166" fontId="31" fillId="0" borderId="13" xfId="0" applyNumberFormat="1" applyFont="1" applyBorder="1" applyAlignment="1"/>
    <xf numFmtId="166" fontId="31" fillId="0" borderId="14" xfId="0" applyNumberFormat="1" applyFont="1" applyBorder="1" applyAlignment="1"/>
    <xf numFmtId="4" fontId="32"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1" fillId="0" borderId="23" xfId="0" applyFont="1" applyBorder="1" applyAlignment="1" applyProtection="1">
      <alignment horizontal="center" vertical="center"/>
      <protection locked="0"/>
    </xf>
    <xf numFmtId="49" fontId="21" fillId="0" borderId="23" xfId="0" applyNumberFormat="1"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23" xfId="0" applyFont="1" applyBorder="1" applyAlignment="1" applyProtection="1">
      <alignment horizontal="center" vertical="center" wrapText="1"/>
      <protection locked="0"/>
    </xf>
    <xf numFmtId="167" fontId="21" fillId="0" borderId="23" xfId="0" applyNumberFormat="1" applyFont="1" applyBorder="1" applyAlignment="1" applyProtection="1">
      <alignment vertical="center"/>
      <protection locked="0"/>
    </xf>
    <xf numFmtId="4" fontId="21" fillId="3"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protection locked="0"/>
    </xf>
    <xf numFmtId="0" fontId="22" fillId="3" borderId="15" xfId="0" applyFont="1" applyFill="1" applyBorder="1" applyAlignment="1" applyProtection="1">
      <alignment horizontal="left" vertical="center"/>
      <protection locked="0"/>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lignment horizontal="left" vertical="center"/>
    </xf>
    <xf numFmtId="0" fontId="34" fillId="0" borderId="0" xfId="1" applyFont="1" applyAlignment="1">
      <alignmen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35"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9" fillId="0" borderId="0" xfId="0" applyFont="1" applyAlignment="1">
      <alignment horizontal="left" vertical="center"/>
    </xf>
    <xf numFmtId="0" fontId="36" fillId="0" borderId="23" xfId="0" applyFont="1" applyBorder="1" applyAlignment="1" applyProtection="1">
      <alignment horizontal="center" vertical="center"/>
      <protection locked="0"/>
    </xf>
    <xf numFmtId="49" fontId="36" fillId="0" borderId="23" xfId="0" applyNumberFormat="1" applyFont="1" applyBorder="1" applyAlignment="1" applyProtection="1">
      <alignment horizontal="left" vertical="center" wrapText="1"/>
      <protection locked="0"/>
    </xf>
    <xf numFmtId="0" fontId="36" fillId="0" borderId="23" xfId="0" applyFont="1" applyBorder="1" applyAlignment="1" applyProtection="1">
      <alignment horizontal="left" vertical="center" wrapText="1"/>
      <protection locked="0"/>
    </xf>
    <xf numFmtId="0" fontId="36" fillId="0" borderId="23" xfId="0" applyFont="1" applyBorder="1" applyAlignment="1" applyProtection="1">
      <alignment horizontal="center" vertical="center" wrapText="1"/>
      <protection locked="0"/>
    </xf>
    <xf numFmtId="167" fontId="36" fillId="0" borderId="23" xfId="0" applyNumberFormat="1" applyFont="1" applyBorder="1" applyAlignment="1" applyProtection="1">
      <alignment vertical="center"/>
      <protection locked="0"/>
    </xf>
    <xf numFmtId="4" fontId="36" fillId="3"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protection locked="0"/>
    </xf>
    <xf numFmtId="0" fontId="37" fillId="0" borderId="4" xfId="0" applyFont="1" applyBorder="1" applyAlignment="1">
      <alignment vertical="center"/>
    </xf>
    <xf numFmtId="0" fontId="36" fillId="3" borderId="15" xfId="0" applyFont="1" applyFill="1" applyBorder="1" applyAlignment="1" applyProtection="1">
      <alignment horizontal="left" vertical="center"/>
      <protection locked="0"/>
    </xf>
    <xf numFmtId="0" fontId="36" fillId="0" borderId="0" xfId="0" applyFont="1" applyBorder="1" applyAlignment="1">
      <alignment horizontal="center"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167" fontId="21" fillId="3" borderId="23" xfId="0" applyNumberFormat="1" applyFont="1" applyFill="1" applyBorder="1" applyAlignment="1" applyProtection="1">
      <alignment vertical="center"/>
      <protection locked="0"/>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22" fillId="3" borderId="20" xfId="0" applyFont="1" applyFill="1" applyBorder="1" applyAlignment="1" applyProtection="1">
      <alignment horizontal="left" vertical="center"/>
      <protection locked="0"/>
    </xf>
    <xf numFmtId="0" fontId="22" fillId="0" borderId="21" xfId="0" applyFont="1" applyBorder="1" applyAlignment="1">
      <alignment horizontal="center" vertical="center"/>
    </xf>
    <xf numFmtId="166" fontId="22" fillId="0" borderId="21" xfId="0" applyNumberFormat="1" applyFont="1" applyBorder="1" applyAlignment="1">
      <alignment vertical="center"/>
    </xf>
    <xf numFmtId="166" fontId="22" fillId="0" borderId="22" xfId="0" applyNumberFormat="1" applyFont="1" applyBorder="1" applyAlignment="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3"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6" fillId="0" borderId="1"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Alignment="1">
      <alignment horizontal="left" vertical="center"/>
    </xf>
    <xf numFmtId="0" fontId="42"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3"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1" xfId="0" applyFont="1" applyBorder="1" applyAlignment="1">
      <alignment horizontal="left" vertical="center"/>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center" vertical="center"/>
    </xf>
    <xf numFmtId="0" fontId="44" fillId="0" borderId="0" xfId="0" applyFont="1" applyAlignment="1">
      <alignment vertical="center"/>
    </xf>
    <xf numFmtId="0" fontId="40" fillId="0" borderId="1" xfId="0" applyFont="1" applyBorder="1" applyAlignment="1">
      <alignment vertical="center"/>
    </xf>
    <xf numFmtId="0" fontId="44" fillId="0" borderId="29" xfId="0" applyFont="1" applyBorder="1" applyAlignment="1">
      <alignment vertical="center"/>
    </xf>
    <xf numFmtId="0" fontId="40" fillId="0" borderId="29" xfId="0" applyFont="1" applyBorder="1" applyAlignment="1">
      <alignment vertical="center"/>
    </xf>
    <xf numFmtId="0" fontId="41" fillId="0" borderId="1" xfId="0" applyFont="1"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4"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1" fillId="5" borderId="7" xfId="0" applyFont="1" applyFill="1" applyBorder="1" applyAlignment="1">
      <alignment horizontal="center" vertical="center"/>
    </xf>
    <xf numFmtId="0" fontId="21" fillId="5" borderId="8" xfId="0" applyFont="1" applyFill="1" applyBorder="1" applyAlignment="1">
      <alignment horizontal="left" vertical="center"/>
    </xf>
    <xf numFmtId="0" fontId="21" fillId="5" borderId="8" xfId="0" applyFont="1" applyFill="1" applyBorder="1" applyAlignment="1">
      <alignment horizontal="right" vertical="center"/>
    </xf>
    <xf numFmtId="0" fontId="21" fillId="5" borderId="8" xfId="0" applyFont="1" applyFill="1" applyBorder="1" applyAlignment="1">
      <alignment horizontal="center" vertical="center"/>
    </xf>
    <xf numFmtId="0" fontId="26" fillId="0" borderId="0" xfId="0" applyFont="1" applyAlignment="1">
      <alignment horizontal="left" vertical="center" wrapText="1"/>
    </xf>
    <xf numFmtId="4" fontId="27" fillId="0" borderId="0" xfId="0" applyNumberFormat="1" applyFont="1" applyAlignment="1">
      <alignment vertical="center"/>
    </xf>
    <xf numFmtId="0" fontId="27" fillId="0" borderId="0" xfId="0" applyFont="1" applyAlignment="1">
      <alignmen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8" xfId="0" applyNumberFormat="1" applyFont="1" applyFill="1" applyBorder="1" applyAlignment="1">
      <alignment vertical="center"/>
    </xf>
    <xf numFmtId="0" fontId="0" fillId="4" borderId="8" xfId="0" applyFont="1" applyFill="1" applyBorder="1" applyAlignment="1">
      <alignment vertical="center"/>
    </xf>
    <xf numFmtId="0" fontId="0" fillId="4" borderId="9" xfId="0" applyFont="1" applyFill="1" applyBorder="1" applyAlignment="1">
      <alignment vertical="center"/>
    </xf>
    <xf numFmtId="0" fontId="4" fillId="4" borderId="8" xfId="0" applyFont="1" applyFill="1" applyBorder="1" applyAlignment="1">
      <alignment horizontal="left" vertical="center"/>
    </xf>
    <xf numFmtId="0" fontId="13"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0" fontId="40" fillId="0" borderId="29" xfId="0" applyFont="1" applyBorder="1" applyAlignment="1">
      <alignment horizontal="left"/>
    </xf>
    <xf numFmtId="0" fontId="41" fillId="0" borderId="1" xfId="0" applyFont="1" applyBorder="1" applyAlignment="1">
      <alignment horizontal="left" vertical="center"/>
    </xf>
    <xf numFmtId="0" fontId="41" fillId="0" borderId="1" xfId="0" applyFont="1" applyBorder="1" applyAlignment="1">
      <alignment horizontal="left" vertical="top"/>
    </xf>
    <xf numFmtId="0" fontId="41" fillId="0" borderId="1" xfId="0" applyFont="1" applyBorder="1" applyAlignment="1">
      <alignment horizontal="left" vertical="center" wrapText="1"/>
    </xf>
    <xf numFmtId="0" fontId="40" fillId="0" borderId="29" xfId="0" applyFont="1" applyBorder="1" applyAlignment="1">
      <alignment horizontal="left" wrapText="1"/>
    </xf>
    <xf numFmtId="49" fontId="41"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2_02/621131121" TargetMode="External"/><Relationship Id="rId21" Type="http://schemas.openxmlformats.org/officeDocument/2006/relationships/hyperlink" Target="https://podminky.urs.cz/item/CS_URS_2022_02/622143004" TargetMode="External"/><Relationship Id="rId42" Type="http://schemas.openxmlformats.org/officeDocument/2006/relationships/hyperlink" Target="https://podminky.urs.cz/item/CS_URS_2022_02/622511112" TargetMode="External"/><Relationship Id="rId47" Type="http://schemas.openxmlformats.org/officeDocument/2006/relationships/hyperlink" Target="https://podminky.urs.cz/item/CS_URS_2022_02/622143004" TargetMode="External"/><Relationship Id="rId63" Type="http://schemas.openxmlformats.org/officeDocument/2006/relationships/hyperlink" Target="https://podminky.urs.cz/item/CS_URS_2022_02/919735113" TargetMode="External"/><Relationship Id="rId68" Type="http://schemas.openxmlformats.org/officeDocument/2006/relationships/hyperlink" Target="https://podminky.urs.cz/item/CS_URS_2022_02/968082022" TargetMode="External"/><Relationship Id="rId84" Type="http://schemas.openxmlformats.org/officeDocument/2006/relationships/hyperlink" Target="https://podminky.urs.cz/item/CS_URS_2022_02/764004801" TargetMode="External"/><Relationship Id="rId89" Type="http://schemas.openxmlformats.org/officeDocument/2006/relationships/hyperlink" Target="https://podminky.urs.cz/item/CS_URS_2022_02/764518622" TargetMode="External"/><Relationship Id="rId2" Type="http://schemas.openxmlformats.org/officeDocument/2006/relationships/hyperlink" Target="https://podminky.urs.cz/item/CS_URS_2022_02/113107343" TargetMode="External"/><Relationship Id="rId16" Type="http://schemas.openxmlformats.org/officeDocument/2006/relationships/hyperlink" Target="https://podminky.urs.cz/item/CS_URS_2022_02/612142001" TargetMode="External"/><Relationship Id="rId29" Type="http://schemas.openxmlformats.org/officeDocument/2006/relationships/hyperlink" Target="https://podminky.urs.cz/item/CS_URS_2022_02/621151001" TargetMode="External"/><Relationship Id="rId107" Type="http://schemas.openxmlformats.org/officeDocument/2006/relationships/hyperlink" Target="https://podminky.urs.cz/item/CS_URS_2022_02/784181101" TargetMode="External"/><Relationship Id="rId11" Type="http://schemas.openxmlformats.org/officeDocument/2006/relationships/hyperlink" Target="https://podminky.urs.cz/item/CS_URS_2022_02/564841111" TargetMode="External"/><Relationship Id="rId24" Type="http://schemas.openxmlformats.org/officeDocument/2006/relationships/hyperlink" Target="https://podminky.urs.cz/item/CS_URS_2022_02/629995101" TargetMode="External"/><Relationship Id="rId32" Type="http://schemas.openxmlformats.org/officeDocument/2006/relationships/hyperlink" Target="https://podminky.urs.cz/item/CS_URS_2022_02/622131121" TargetMode="External"/><Relationship Id="rId37" Type="http://schemas.openxmlformats.org/officeDocument/2006/relationships/hyperlink" Target="https://podminky.urs.cz/item/CS_URS_2022_02/622251105" TargetMode="External"/><Relationship Id="rId40" Type="http://schemas.openxmlformats.org/officeDocument/2006/relationships/hyperlink" Target="https://podminky.urs.cz/item/CS_URS_2022_02/622531012" TargetMode="External"/><Relationship Id="rId45" Type="http://schemas.openxmlformats.org/officeDocument/2006/relationships/hyperlink" Target="https://podminky.urs.cz/item/CS_URS_2022_02/622143003" TargetMode="External"/><Relationship Id="rId53" Type="http://schemas.openxmlformats.org/officeDocument/2006/relationships/hyperlink" Target="https://podminky.urs.cz/item/CS_URS_2022_02/634112112" TargetMode="External"/><Relationship Id="rId58" Type="http://schemas.openxmlformats.org/officeDocument/2006/relationships/hyperlink" Target="https://podminky.urs.cz/item/CS_URS_2022_02/941211813" TargetMode="External"/><Relationship Id="rId66" Type="http://schemas.openxmlformats.org/officeDocument/2006/relationships/hyperlink" Target="https://podminky.urs.cz/item/CS_URS_2022_02/978015331" TargetMode="External"/><Relationship Id="rId74" Type="http://schemas.openxmlformats.org/officeDocument/2006/relationships/hyperlink" Target="https://podminky.urs.cz/item/CS_URS_2022_02/997013509" TargetMode="External"/><Relationship Id="rId79" Type="http://schemas.openxmlformats.org/officeDocument/2006/relationships/hyperlink" Target="https://podminky.urs.cz/item/CS_URS_2022_02/998711203" TargetMode="External"/><Relationship Id="rId87" Type="http://schemas.openxmlformats.org/officeDocument/2006/relationships/hyperlink" Target="https://podminky.urs.cz/item/CS_URS_2022_02/764511602" TargetMode="External"/><Relationship Id="rId102" Type="http://schemas.openxmlformats.org/officeDocument/2006/relationships/hyperlink" Target="https://podminky.urs.cz/item/CS_URS_2022_02/771591241" TargetMode="External"/><Relationship Id="rId5" Type="http://schemas.openxmlformats.org/officeDocument/2006/relationships/hyperlink" Target="https://podminky.urs.cz/item/CS_URS_2022_02/162751119" TargetMode="External"/><Relationship Id="rId61" Type="http://schemas.openxmlformats.org/officeDocument/2006/relationships/hyperlink" Target="https://podminky.urs.cz/item/CS_URS_2022_02/944511811" TargetMode="External"/><Relationship Id="rId82" Type="http://schemas.openxmlformats.org/officeDocument/2006/relationships/hyperlink" Target="https://podminky.urs.cz/item/CS_URS_2022_02/998713204" TargetMode="External"/><Relationship Id="rId90" Type="http://schemas.openxmlformats.org/officeDocument/2006/relationships/hyperlink" Target="https://podminky.urs.cz/item/CS_URS_2022_02/998764104" TargetMode="External"/><Relationship Id="rId95" Type="http://schemas.openxmlformats.org/officeDocument/2006/relationships/hyperlink" Target="https://podminky.urs.cz/item/CS_URS_2022_02/771471810" TargetMode="External"/><Relationship Id="rId19" Type="http://schemas.openxmlformats.org/officeDocument/2006/relationships/hyperlink" Target="https://podminky.urs.cz/item/CS_URS_2022_02/619991001" TargetMode="External"/><Relationship Id="rId14" Type="http://schemas.openxmlformats.org/officeDocument/2006/relationships/hyperlink" Target="https://podminky.urs.cz/item/CS_URS_2022_02/916131213" TargetMode="External"/><Relationship Id="rId22" Type="http://schemas.openxmlformats.org/officeDocument/2006/relationships/hyperlink" Target="https://podminky.urs.cz/item/CS_URS_2022_02/629991011" TargetMode="External"/><Relationship Id="rId27" Type="http://schemas.openxmlformats.org/officeDocument/2006/relationships/hyperlink" Target="https://podminky.urs.cz/item/CS_URS_2022_02/621221011" TargetMode="External"/><Relationship Id="rId30" Type="http://schemas.openxmlformats.org/officeDocument/2006/relationships/hyperlink" Target="https://podminky.urs.cz/item/CS_URS_2022_02/621531012" TargetMode="External"/><Relationship Id="rId35" Type="http://schemas.openxmlformats.org/officeDocument/2006/relationships/hyperlink" Target="https://podminky.urs.cz/item/CS_URS_2022_02/622221011" TargetMode="External"/><Relationship Id="rId43" Type="http://schemas.openxmlformats.org/officeDocument/2006/relationships/hyperlink" Target="https://podminky.urs.cz/item/CS_URS_2022_02/622252001" TargetMode="External"/><Relationship Id="rId48" Type="http://schemas.openxmlformats.org/officeDocument/2006/relationships/hyperlink" Target="https://podminky.urs.cz/item/CS_URS_2022_02/629991011" TargetMode="External"/><Relationship Id="rId56" Type="http://schemas.openxmlformats.org/officeDocument/2006/relationships/hyperlink" Target="https://podminky.urs.cz/item/CS_URS_2022_02/941211113" TargetMode="External"/><Relationship Id="rId64" Type="http://schemas.openxmlformats.org/officeDocument/2006/relationships/hyperlink" Target="https://podminky.urs.cz/item/CS_URS_2022_02/965042141" TargetMode="External"/><Relationship Id="rId69" Type="http://schemas.openxmlformats.org/officeDocument/2006/relationships/hyperlink" Target="https://podminky.urs.cz/item/CS_URS_2022_02/968082015" TargetMode="External"/><Relationship Id="rId77" Type="http://schemas.openxmlformats.org/officeDocument/2006/relationships/hyperlink" Target="https://podminky.urs.cz/item/CS_URS_2022_02/711161215" TargetMode="External"/><Relationship Id="rId100" Type="http://schemas.openxmlformats.org/officeDocument/2006/relationships/hyperlink" Target="https://podminky.urs.cz/item/CS_URS_2022_02/781494511" TargetMode="External"/><Relationship Id="rId105" Type="http://schemas.openxmlformats.org/officeDocument/2006/relationships/hyperlink" Target="https://podminky.urs.cz/item/CS_URS_2022_02/771592011" TargetMode="External"/><Relationship Id="rId8" Type="http://schemas.openxmlformats.org/officeDocument/2006/relationships/hyperlink" Target="https://podminky.urs.cz/item/CS_URS_2022_02/174151101" TargetMode="External"/><Relationship Id="rId51" Type="http://schemas.openxmlformats.org/officeDocument/2006/relationships/hyperlink" Target="https://podminky.urs.cz/item/CS_URS_2022_02/631319173" TargetMode="External"/><Relationship Id="rId72" Type="http://schemas.openxmlformats.org/officeDocument/2006/relationships/hyperlink" Target="https://podminky.urs.cz/item/CS_URS_2022_02/997013160" TargetMode="External"/><Relationship Id="rId80" Type="http://schemas.openxmlformats.org/officeDocument/2006/relationships/hyperlink" Target="https://podminky.urs.cz/item/CS_URS_2022_02/713121111" TargetMode="External"/><Relationship Id="rId85" Type="http://schemas.openxmlformats.org/officeDocument/2006/relationships/hyperlink" Target="https://podminky.urs.cz/item/CS_URS_2022_02/764004861" TargetMode="External"/><Relationship Id="rId93" Type="http://schemas.openxmlformats.org/officeDocument/2006/relationships/hyperlink" Target="https://podminky.urs.cz/item/CS_URS_2022_02/998767204" TargetMode="External"/><Relationship Id="rId98" Type="http://schemas.openxmlformats.org/officeDocument/2006/relationships/hyperlink" Target="https://podminky.urs.cz/item/CS_URS_2022_02/771474113" TargetMode="External"/><Relationship Id="rId3" Type="http://schemas.openxmlformats.org/officeDocument/2006/relationships/hyperlink" Target="https://podminky.urs.cz/item/CS_URS_2022_02/132251104" TargetMode="External"/><Relationship Id="rId12" Type="http://schemas.openxmlformats.org/officeDocument/2006/relationships/hyperlink" Target="https://podminky.urs.cz/item/CS_URS_2022_02/637211122" TargetMode="External"/><Relationship Id="rId17" Type="http://schemas.openxmlformats.org/officeDocument/2006/relationships/hyperlink" Target="https://podminky.urs.cz/item/CS_URS_2022_02/612311131" TargetMode="External"/><Relationship Id="rId25" Type="http://schemas.openxmlformats.org/officeDocument/2006/relationships/hyperlink" Target="https://podminky.urs.cz/item/CS_URS_2022_02/621325102" TargetMode="External"/><Relationship Id="rId33" Type="http://schemas.openxmlformats.org/officeDocument/2006/relationships/hyperlink" Target="https://podminky.urs.cz/item/CS_URS_2022_02/622211021" TargetMode="External"/><Relationship Id="rId38" Type="http://schemas.openxmlformats.org/officeDocument/2006/relationships/hyperlink" Target="https://podminky.urs.cz/item/CS_URS_2022_02/622212001" TargetMode="External"/><Relationship Id="rId46" Type="http://schemas.openxmlformats.org/officeDocument/2006/relationships/hyperlink" Target="https://podminky.urs.cz/item/CS_URS_2022_02/622143003" TargetMode="External"/><Relationship Id="rId59" Type="http://schemas.openxmlformats.org/officeDocument/2006/relationships/hyperlink" Target="https://podminky.urs.cz/item/CS_URS_2022_02/944511111" TargetMode="External"/><Relationship Id="rId67" Type="http://schemas.openxmlformats.org/officeDocument/2006/relationships/hyperlink" Target="https://podminky.urs.cz/item/CS_URS_2022_02/968072456" TargetMode="External"/><Relationship Id="rId103" Type="http://schemas.openxmlformats.org/officeDocument/2006/relationships/hyperlink" Target="https://podminky.urs.cz/item/CS_URS_2022_02/771591264" TargetMode="External"/><Relationship Id="rId108" Type="http://schemas.openxmlformats.org/officeDocument/2006/relationships/hyperlink" Target="https://podminky.urs.cz/item/CS_URS_2022_02/784211101" TargetMode="External"/><Relationship Id="rId20" Type="http://schemas.openxmlformats.org/officeDocument/2006/relationships/hyperlink" Target="https://podminky.urs.cz/item/CS_URS_2022_02/622143003" TargetMode="External"/><Relationship Id="rId41" Type="http://schemas.openxmlformats.org/officeDocument/2006/relationships/hyperlink" Target="https://podminky.urs.cz/item/CS_URS_2022_02/622151021" TargetMode="External"/><Relationship Id="rId54" Type="http://schemas.openxmlformats.org/officeDocument/2006/relationships/hyperlink" Target="https://podminky.urs.cz/item/CS_URS_2022_02/631351101" TargetMode="External"/><Relationship Id="rId62" Type="http://schemas.openxmlformats.org/officeDocument/2006/relationships/hyperlink" Target="https://podminky.urs.cz/item/CS_URS_2022_02/952901111" TargetMode="External"/><Relationship Id="rId70" Type="http://schemas.openxmlformats.org/officeDocument/2006/relationships/hyperlink" Target="https://podminky.urs.cz/item/CS_URS_2022_02/968082016" TargetMode="External"/><Relationship Id="rId75" Type="http://schemas.openxmlformats.org/officeDocument/2006/relationships/hyperlink" Target="https://podminky.urs.cz/item/CS_URS_2022_02/997013631" TargetMode="External"/><Relationship Id="rId83" Type="http://schemas.openxmlformats.org/officeDocument/2006/relationships/hyperlink" Target="https://podminky.urs.cz/item/CS_URS_2022_02/764002851" TargetMode="External"/><Relationship Id="rId88" Type="http://schemas.openxmlformats.org/officeDocument/2006/relationships/hyperlink" Target="https://podminky.urs.cz/item/CS_URS_2022_02/764511642" TargetMode="External"/><Relationship Id="rId91" Type="http://schemas.openxmlformats.org/officeDocument/2006/relationships/hyperlink" Target="https://podminky.urs.cz/item/CS_URS_2022_02/998766204" TargetMode="External"/><Relationship Id="rId96" Type="http://schemas.openxmlformats.org/officeDocument/2006/relationships/hyperlink" Target="https://podminky.urs.cz/item/CS_URS_2022_02/771111011" TargetMode="External"/><Relationship Id="rId1" Type="http://schemas.openxmlformats.org/officeDocument/2006/relationships/hyperlink" Target="https://podminky.urs.cz/item/CS_URS_2022_02/113106121" TargetMode="External"/><Relationship Id="rId6" Type="http://schemas.openxmlformats.org/officeDocument/2006/relationships/hyperlink" Target="https://podminky.urs.cz/item/CS_URS_2022_02/171251201" TargetMode="External"/><Relationship Id="rId15" Type="http://schemas.openxmlformats.org/officeDocument/2006/relationships/hyperlink" Target="https://podminky.urs.cz/item/CS_URS_2022_02/612131121" TargetMode="External"/><Relationship Id="rId23" Type="http://schemas.openxmlformats.org/officeDocument/2006/relationships/hyperlink" Target="https://podminky.urs.cz/item/CS_URS_2022_02/619991011" TargetMode="External"/><Relationship Id="rId28" Type="http://schemas.openxmlformats.org/officeDocument/2006/relationships/hyperlink" Target="https://podminky.urs.cz/item/CS_URS_2022_02/621251105" TargetMode="External"/><Relationship Id="rId36" Type="http://schemas.openxmlformats.org/officeDocument/2006/relationships/hyperlink" Target="https://podminky.urs.cz/item/CS_URS_2022_02/622221041" TargetMode="External"/><Relationship Id="rId49" Type="http://schemas.openxmlformats.org/officeDocument/2006/relationships/hyperlink" Target="https://podminky.urs.cz/item/CS_URS_2022_02/631311125" TargetMode="External"/><Relationship Id="rId57" Type="http://schemas.openxmlformats.org/officeDocument/2006/relationships/hyperlink" Target="https://podminky.urs.cz/item/CS_URS_2022_02/941211213" TargetMode="External"/><Relationship Id="rId106" Type="http://schemas.openxmlformats.org/officeDocument/2006/relationships/hyperlink" Target="https://podminky.urs.cz/item/CS_URS_2022_02/998771104" TargetMode="External"/><Relationship Id="rId10" Type="http://schemas.openxmlformats.org/officeDocument/2006/relationships/hyperlink" Target="https://podminky.urs.cz/item/CS_URS_2022_02/919726123" TargetMode="External"/><Relationship Id="rId31" Type="http://schemas.openxmlformats.org/officeDocument/2006/relationships/hyperlink" Target="https://podminky.urs.cz/item/CS_URS_2022_02/622325102" TargetMode="External"/><Relationship Id="rId44" Type="http://schemas.openxmlformats.org/officeDocument/2006/relationships/hyperlink" Target="https://podminky.urs.cz/item/CS_URS_2022_02/622252002" TargetMode="External"/><Relationship Id="rId52" Type="http://schemas.openxmlformats.org/officeDocument/2006/relationships/hyperlink" Target="https://podminky.urs.cz/item/CS_URS_2022_02/631362021" TargetMode="External"/><Relationship Id="rId60" Type="http://schemas.openxmlformats.org/officeDocument/2006/relationships/hyperlink" Target="https://podminky.urs.cz/item/CS_URS_2022_02/944511211" TargetMode="External"/><Relationship Id="rId65" Type="http://schemas.openxmlformats.org/officeDocument/2006/relationships/hyperlink" Target="https://podminky.urs.cz/item/CS_URS_2022_02/965049111" TargetMode="External"/><Relationship Id="rId73" Type="http://schemas.openxmlformats.org/officeDocument/2006/relationships/hyperlink" Target="https://podminky.urs.cz/item/CS_URS_2022_02/997013501" TargetMode="External"/><Relationship Id="rId78" Type="http://schemas.openxmlformats.org/officeDocument/2006/relationships/hyperlink" Target="https://podminky.urs.cz/item/CS_URS_2022_02/711161384" TargetMode="External"/><Relationship Id="rId81" Type="http://schemas.openxmlformats.org/officeDocument/2006/relationships/hyperlink" Target="https://podminky.urs.cz/item/CS_URS_2022_02/713131143" TargetMode="External"/><Relationship Id="rId86" Type="http://schemas.openxmlformats.org/officeDocument/2006/relationships/hyperlink" Target="https://podminky.urs.cz/item/CS_URS_2022_02/764216644" TargetMode="External"/><Relationship Id="rId94" Type="http://schemas.openxmlformats.org/officeDocument/2006/relationships/hyperlink" Target="https://podminky.urs.cz/item/CS_URS_2022_02/771571810" TargetMode="External"/><Relationship Id="rId99" Type="http://schemas.openxmlformats.org/officeDocument/2006/relationships/hyperlink" Target="https://podminky.urs.cz/item/CS_URS_2022_02/771591115" TargetMode="External"/><Relationship Id="rId101" Type="http://schemas.openxmlformats.org/officeDocument/2006/relationships/hyperlink" Target="https://podminky.urs.cz/item/CS_URS_2022_02/771591112" TargetMode="External"/><Relationship Id="rId4" Type="http://schemas.openxmlformats.org/officeDocument/2006/relationships/hyperlink" Target="https://podminky.urs.cz/item/CS_URS_2022_02/162751117" TargetMode="External"/><Relationship Id="rId9" Type="http://schemas.openxmlformats.org/officeDocument/2006/relationships/hyperlink" Target="https://podminky.urs.cz/item/CS_URS_2022_02/311272031" TargetMode="External"/><Relationship Id="rId13" Type="http://schemas.openxmlformats.org/officeDocument/2006/relationships/hyperlink" Target="https://podminky.urs.cz/item/CS_URS_2022_02/637311131" TargetMode="External"/><Relationship Id="rId18" Type="http://schemas.openxmlformats.org/officeDocument/2006/relationships/hyperlink" Target="https://podminky.urs.cz/item/CS_URS_2022_02/612325302" TargetMode="External"/><Relationship Id="rId39" Type="http://schemas.openxmlformats.org/officeDocument/2006/relationships/hyperlink" Target="https://podminky.urs.cz/item/CS_URS_2022_02/622151001" TargetMode="External"/><Relationship Id="rId109" Type="http://schemas.openxmlformats.org/officeDocument/2006/relationships/drawing" Target="../drawings/drawing2.xml"/><Relationship Id="rId34" Type="http://schemas.openxmlformats.org/officeDocument/2006/relationships/hyperlink" Target="https://podminky.urs.cz/item/CS_URS_2022_02/622251101" TargetMode="External"/><Relationship Id="rId50" Type="http://schemas.openxmlformats.org/officeDocument/2006/relationships/hyperlink" Target="https://podminky.urs.cz/item/CS_URS_2022_02/631319012" TargetMode="External"/><Relationship Id="rId55" Type="http://schemas.openxmlformats.org/officeDocument/2006/relationships/hyperlink" Target="https://podminky.urs.cz/item/CS_URS_2022_02/631351102" TargetMode="External"/><Relationship Id="rId76" Type="http://schemas.openxmlformats.org/officeDocument/2006/relationships/hyperlink" Target="https://podminky.urs.cz/item/CS_URS_2022_02/998017004" TargetMode="External"/><Relationship Id="rId97" Type="http://schemas.openxmlformats.org/officeDocument/2006/relationships/hyperlink" Target="https://podminky.urs.cz/item/CS_URS_2022_02/771121011" TargetMode="External"/><Relationship Id="rId104" Type="http://schemas.openxmlformats.org/officeDocument/2006/relationships/hyperlink" Target="https://podminky.urs.cz/item/CS_URS_2022_02/771574112" TargetMode="External"/><Relationship Id="rId7" Type="http://schemas.openxmlformats.org/officeDocument/2006/relationships/hyperlink" Target="https://podminky.urs.cz/item/CS_URS_2022_02/171201231" TargetMode="External"/><Relationship Id="rId71" Type="http://schemas.openxmlformats.org/officeDocument/2006/relationships/hyperlink" Target="https://podminky.urs.cz/item/CS_URS_2022_02/968082017" TargetMode="External"/><Relationship Id="rId92" Type="http://schemas.openxmlformats.org/officeDocument/2006/relationships/hyperlink" Target="https://podminky.urs.cz/item/CS_URS_2022_02/767161814"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2_02/712341659" TargetMode="External"/><Relationship Id="rId13" Type="http://schemas.openxmlformats.org/officeDocument/2006/relationships/hyperlink" Target="https://podminky.urs.cz/item/CS_URS_2022_02/713141135" TargetMode="External"/><Relationship Id="rId18" Type="http://schemas.openxmlformats.org/officeDocument/2006/relationships/hyperlink" Target="https://podminky.urs.cz/item/CS_URS_2022_02/998713104" TargetMode="External"/><Relationship Id="rId26" Type="http://schemas.openxmlformats.org/officeDocument/2006/relationships/hyperlink" Target="https://podminky.urs.cz/item/CS_URS_2022_02/764215607" TargetMode="External"/><Relationship Id="rId3" Type="http://schemas.openxmlformats.org/officeDocument/2006/relationships/hyperlink" Target="https://podminky.urs.cz/item/CS_URS_2022_02/997013501" TargetMode="External"/><Relationship Id="rId21" Type="http://schemas.openxmlformats.org/officeDocument/2006/relationships/hyperlink" Target="https://podminky.urs.cz/item/CS_URS_2022_02/998721104" TargetMode="External"/><Relationship Id="rId7" Type="http://schemas.openxmlformats.org/officeDocument/2006/relationships/hyperlink" Target="https://podminky.urs.cz/item/CS_URS_2022_02/712341559" TargetMode="External"/><Relationship Id="rId12" Type="http://schemas.openxmlformats.org/officeDocument/2006/relationships/hyperlink" Target="https://podminky.urs.cz/item/CS_URS_2022_02/713141212" TargetMode="External"/><Relationship Id="rId17" Type="http://schemas.openxmlformats.org/officeDocument/2006/relationships/hyperlink" Target="https://podminky.urs.cz/item/CS_URS_2022_02/713141391" TargetMode="External"/><Relationship Id="rId25" Type="http://schemas.openxmlformats.org/officeDocument/2006/relationships/hyperlink" Target="https://podminky.urs.cz/item/CS_URS_2022_02/764111641" TargetMode="External"/><Relationship Id="rId2" Type="http://schemas.openxmlformats.org/officeDocument/2006/relationships/hyperlink" Target="https://podminky.urs.cz/item/CS_URS_2022_02/997013160" TargetMode="External"/><Relationship Id="rId16" Type="http://schemas.openxmlformats.org/officeDocument/2006/relationships/hyperlink" Target="https://podminky.urs.cz/item/CS_URS_2022_02/713141391" TargetMode="External"/><Relationship Id="rId20" Type="http://schemas.openxmlformats.org/officeDocument/2006/relationships/hyperlink" Target="https://podminky.urs.cz/item/CS_URS_2022_02/721233114" TargetMode="External"/><Relationship Id="rId1" Type="http://schemas.openxmlformats.org/officeDocument/2006/relationships/hyperlink" Target="https://podminky.urs.cz/item/CS_URS_2022_02/965082941" TargetMode="External"/><Relationship Id="rId6" Type="http://schemas.openxmlformats.org/officeDocument/2006/relationships/hyperlink" Target="https://podminky.urs.cz/item/CS_URS_2022_02/712340833" TargetMode="External"/><Relationship Id="rId11" Type="http://schemas.openxmlformats.org/officeDocument/2006/relationships/hyperlink" Target="https://podminky.urs.cz/item/CS_URS_2022_02/713140843" TargetMode="External"/><Relationship Id="rId24" Type="http://schemas.openxmlformats.org/officeDocument/2006/relationships/hyperlink" Target="https://podminky.urs.cz/item/CS_URS_2022_02/764002841" TargetMode="External"/><Relationship Id="rId5" Type="http://schemas.openxmlformats.org/officeDocument/2006/relationships/hyperlink" Target="https://podminky.urs.cz/item/CS_URS_2022_02/997013631" TargetMode="External"/><Relationship Id="rId15" Type="http://schemas.openxmlformats.org/officeDocument/2006/relationships/hyperlink" Target="https://podminky.urs.cz/item/CS_URS_2022_02/713141335" TargetMode="External"/><Relationship Id="rId23" Type="http://schemas.openxmlformats.org/officeDocument/2006/relationships/hyperlink" Target="https://podminky.urs.cz/item/CS_URS_2022_02/764001821" TargetMode="External"/><Relationship Id="rId28" Type="http://schemas.openxmlformats.org/officeDocument/2006/relationships/drawing" Target="../drawings/drawing3.xml"/><Relationship Id="rId10" Type="http://schemas.openxmlformats.org/officeDocument/2006/relationships/hyperlink" Target="https://podminky.urs.cz/item/CS_URS_2022_02/998712104" TargetMode="External"/><Relationship Id="rId19" Type="http://schemas.openxmlformats.org/officeDocument/2006/relationships/hyperlink" Target="https://podminky.urs.cz/item/CS_URS_2022_02/721210824" TargetMode="External"/><Relationship Id="rId4" Type="http://schemas.openxmlformats.org/officeDocument/2006/relationships/hyperlink" Target="https://podminky.urs.cz/item/CS_URS_2022_02/997013509" TargetMode="External"/><Relationship Id="rId9" Type="http://schemas.openxmlformats.org/officeDocument/2006/relationships/hyperlink" Target="https://podminky.urs.cz/item/CS_URS_2022_02/712363823" TargetMode="External"/><Relationship Id="rId14" Type="http://schemas.openxmlformats.org/officeDocument/2006/relationships/hyperlink" Target="https://podminky.urs.cz/item/CS_URS_2022_02/713141263" TargetMode="External"/><Relationship Id="rId22" Type="http://schemas.openxmlformats.org/officeDocument/2006/relationships/hyperlink" Target="https://podminky.urs.cz/item/CS_URS_2022_02/998762104" TargetMode="External"/><Relationship Id="rId27" Type="http://schemas.openxmlformats.org/officeDocument/2006/relationships/hyperlink" Target="https://podminky.urs.cz/item/CS_URS_2022_02/998764104"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0"/>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18" t="s">
        <v>6</v>
      </c>
      <c r="AS2" s="303"/>
      <c r="AT2" s="303"/>
      <c r="AU2" s="303"/>
      <c r="AV2" s="303"/>
      <c r="AW2" s="303"/>
      <c r="AX2" s="303"/>
      <c r="AY2" s="303"/>
      <c r="AZ2" s="303"/>
      <c r="BA2" s="303"/>
      <c r="BB2" s="303"/>
      <c r="BC2" s="303"/>
      <c r="BD2" s="303"/>
      <c r="BE2" s="303"/>
      <c r="BS2" s="18" t="s">
        <v>7</v>
      </c>
      <c r="BT2" s="18" t="s">
        <v>8</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pans="1:74" s="1" customFormat="1" ht="24.95" customHeight="1">
      <c r="B4" s="21"/>
      <c r="D4" s="22" t="s">
        <v>10</v>
      </c>
      <c r="AR4" s="21"/>
      <c r="AS4" s="23" t="s">
        <v>11</v>
      </c>
      <c r="BE4" s="24" t="s">
        <v>12</v>
      </c>
      <c r="BS4" s="18" t="s">
        <v>13</v>
      </c>
    </row>
    <row r="5" spans="1:74" s="1" customFormat="1" ht="12" customHeight="1">
      <c r="B5" s="21"/>
      <c r="D5" s="25" t="s">
        <v>14</v>
      </c>
      <c r="K5" s="302" t="s">
        <v>15</v>
      </c>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R5" s="21"/>
      <c r="BE5" s="299" t="s">
        <v>16</v>
      </c>
      <c r="BS5" s="18" t="s">
        <v>7</v>
      </c>
    </row>
    <row r="6" spans="1:74" s="1" customFormat="1" ht="36.950000000000003" customHeight="1">
      <c r="B6" s="21"/>
      <c r="D6" s="27" t="s">
        <v>17</v>
      </c>
      <c r="K6" s="304" t="s">
        <v>18</v>
      </c>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R6" s="21"/>
      <c r="BE6" s="300"/>
      <c r="BS6" s="18" t="s">
        <v>7</v>
      </c>
    </row>
    <row r="7" spans="1:74" s="1" customFormat="1" ht="12" customHeight="1">
      <c r="B7" s="21"/>
      <c r="D7" s="28" t="s">
        <v>19</v>
      </c>
      <c r="K7" s="26" t="s">
        <v>3</v>
      </c>
      <c r="AK7" s="28" t="s">
        <v>20</v>
      </c>
      <c r="AN7" s="26" t="s">
        <v>3</v>
      </c>
      <c r="AR7" s="21"/>
      <c r="BE7" s="300"/>
      <c r="BS7" s="18" t="s">
        <v>7</v>
      </c>
    </row>
    <row r="8" spans="1:74" s="1" customFormat="1" ht="12" customHeight="1">
      <c r="B8" s="21"/>
      <c r="D8" s="28" t="s">
        <v>21</v>
      </c>
      <c r="K8" s="26" t="s">
        <v>22</v>
      </c>
      <c r="AK8" s="28" t="s">
        <v>23</v>
      </c>
      <c r="AN8" s="29" t="s">
        <v>24</v>
      </c>
      <c r="AR8" s="21"/>
      <c r="BE8" s="300"/>
      <c r="BS8" s="18" t="s">
        <v>7</v>
      </c>
    </row>
    <row r="9" spans="1:74" s="1" customFormat="1" ht="14.45" customHeight="1">
      <c r="B9" s="21"/>
      <c r="AR9" s="21"/>
      <c r="BE9" s="300"/>
      <c r="BS9" s="18" t="s">
        <v>7</v>
      </c>
    </row>
    <row r="10" spans="1:74" s="1" customFormat="1" ht="12" customHeight="1">
      <c r="B10" s="21"/>
      <c r="D10" s="28" t="s">
        <v>25</v>
      </c>
      <c r="AK10" s="28" t="s">
        <v>26</v>
      </c>
      <c r="AN10" s="26" t="s">
        <v>3</v>
      </c>
      <c r="AR10" s="21"/>
      <c r="BE10" s="300"/>
      <c r="BS10" s="18" t="s">
        <v>7</v>
      </c>
    </row>
    <row r="11" spans="1:74" s="1" customFormat="1" ht="18.399999999999999" customHeight="1">
      <c r="B11" s="21"/>
      <c r="E11" s="26" t="s">
        <v>27</v>
      </c>
      <c r="AK11" s="28" t="s">
        <v>28</v>
      </c>
      <c r="AN11" s="26" t="s">
        <v>3</v>
      </c>
      <c r="AR11" s="21"/>
      <c r="BE11" s="300"/>
      <c r="BS11" s="18" t="s">
        <v>7</v>
      </c>
    </row>
    <row r="12" spans="1:74" s="1" customFormat="1" ht="6.95" customHeight="1">
      <c r="B12" s="21"/>
      <c r="AR12" s="21"/>
      <c r="BE12" s="300"/>
      <c r="BS12" s="18" t="s">
        <v>7</v>
      </c>
    </row>
    <row r="13" spans="1:74" s="1" customFormat="1" ht="12" customHeight="1">
      <c r="B13" s="21"/>
      <c r="D13" s="28" t="s">
        <v>29</v>
      </c>
      <c r="AK13" s="28" t="s">
        <v>26</v>
      </c>
      <c r="AN13" s="30" t="s">
        <v>30</v>
      </c>
      <c r="AR13" s="21"/>
      <c r="BE13" s="300"/>
      <c r="BS13" s="18" t="s">
        <v>7</v>
      </c>
    </row>
    <row r="14" spans="1:74" ht="12.75">
      <c r="B14" s="21"/>
      <c r="E14" s="305" t="s">
        <v>30</v>
      </c>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28" t="s">
        <v>28</v>
      </c>
      <c r="AN14" s="30" t="s">
        <v>30</v>
      </c>
      <c r="AR14" s="21"/>
      <c r="BE14" s="300"/>
      <c r="BS14" s="18" t="s">
        <v>7</v>
      </c>
    </row>
    <row r="15" spans="1:74" s="1" customFormat="1" ht="6.95" customHeight="1">
      <c r="B15" s="21"/>
      <c r="AR15" s="21"/>
      <c r="BE15" s="300"/>
      <c r="BS15" s="18" t="s">
        <v>4</v>
      </c>
    </row>
    <row r="16" spans="1:74" s="1" customFormat="1" ht="12" customHeight="1">
      <c r="B16" s="21"/>
      <c r="D16" s="28" t="s">
        <v>31</v>
      </c>
      <c r="AK16" s="28" t="s">
        <v>26</v>
      </c>
      <c r="AN16" s="26" t="s">
        <v>3</v>
      </c>
      <c r="AR16" s="21"/>
      <c r="BE16" s="300"/>
      <c r="BS16" s="18" t="s">
        <v>4</v>
      </c>
    </row>
    <row r="17" spans="1:71" s="1" customFormat="1" ht="18.399999999999999" customHeight="1">
      <c r="B17" s="21"/>
      <c r="E17" s="26" t="s">
        <v>32</v>
      </c>
      <c r="AK17" s="28" t="s">
        <v>28</v>
      </c>
      <c r="AN17" s="26" t="s">
        <v>3</v>
      </c>
      <c r="AR17" s="21"/>
      <c r="BE17" s="300"/>
      <c r="BS17" s="18" t="s">
        <v>33</v>
      </c>
    </row>
    <row r="18" spans="1:71" s="1" customFormat="1" ht="6.95" customHeight="1">
      <c r="B18" s="21"/>
      <c r="AR18" s="21"/>
      <c r="BE18" s="300"/>
      <c r="BS18" s="18" t="s">
        <v>7</v>
      </c>
    </row>
    <row r="19" spans="1:71" s="1" customFormat="1" ht="12" customHeight="1">
      <c r="B19" s="21"/>
      <c r="D19" s="28" t="s">
        <v>34</v>
      </c>
      <c r="AK19" s="28" t="s">
        <v>26</v>
      </c>
      <c r="AN19" s="26" t="s">
        <v>3</v>
      </c>
      <c r="AR19" s="21"/>
      <c r="BE19" s="300"/>
      <c r="BS19" s="18" t="s">
        <v>7</v>
      </c>
    </row>
    <row r="20" spans="1:71" s="1" customFormat="1" ht="18.399999999999999" customHeight="1">
      <c r="B20" s="21"/>
      <c r="E20" s="26" t="s">
        <v>22</v>
      </c>
      <c r="AK20" s="28" t="s">
        <v>28</v>
      </c>
      <c r="AN20" s="26" t="s">
        <v>3</v>
      </c>
      <c r="AR20" s="21"/>
      <c r="BE20" s="300"/>
      <c r="BS20" s="18" t="s">
        <v>4</v>
      </c>
    </row>
    <row r="21" spans="1:71" s="1" customFormat="1" ht="6.95" customHeight="1">
      <c r="B21" s="21"/>
      <c r="AR21" s="21"/>
      <c r="BE21" s="300"/>
    </row>
    <row r="22" spans="1:71" s="1" customFormat="1" ht="12" customHeight="1">
      <c r="B22" s="21"/>
      <c r="D22" s="28" t="s">
        <v>35</v>
      </c>
      <c r="AR22" s="21"/>
      <c r="BE22" s="300"/>
    </row>
    <row r="23" spans="1:71" s="1" customFormat="1" ht="59.25" customHeight="1">
      <c r="B23" s="21"/>
      <c r="E23" s="307" t="s">
        <v>36</v>
      </c>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R23" s="21"/>
      <c r="BE23" s="300"/>
    </row>
    <row r="24" spans="1:71" s="1" customFormat="1" ht="6.95" customHeight="1">
      <c r="B24" s="21"/>
      <c r="AR24" s="21"/>
      <c r="BE24" s="300"/>
    </row>
    <row r="25" spans="1:71" s="1" customFormat="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00"/>
    </row>
    <row r="26" spans="1:71" s="2" customFormat="1" ht="25.9" customHeight="1">
      <c r="A26" s="33"/>
      <c r="B26" s="34"/>
      <c r="C26" s="33"/>
      <c r="D26" s="35" t="s">
        <v>37</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08">
        <f>ROUND(AG54,2)</f>
        <v>0</v>
      </c>
      <c r="AL26" s="309"/>
      <c r="AM26" s="309"/>
      <c r="AN26" s="309"/>
      <c r="AO26" s="309"/>
      <c r="AP26" s="33"/>
      <c r="AQ26" s="33"/>
      <c r="AR26" s="34"/>
      <c r="BE26" s="300"/>
    </row>
    <row r="27" spans="1:71" s="2" customFormat="1" ht="6.95" customHeight="1">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300"/>
    </row>
    <row r="28" spans="1:71" s="2" customFormat="1" ht="12.75">
      <c r="A28" s="33"/>
      <c r="B28" s="34"/>
      <c r="C28" s="33"/>
      <c r="D28" s="33"/>
      <c r="E28" s="33"/>
      <c r="F28" s="33"/>
      <c r="G28" s="33"/>
      <c r="H28" s="33"/>
      <c r="I28" s="33"/>
      <c r="J28" s="33"/>
      <c r="K28" s="33"/>
      <c r="L28" s="310" t="s">
        <v>38</v>
      </c>
      <c r="M28" s="310"/>
      <c r="N28" s="310"/>
      <c r="O28" s="310"/>
      <c r="P28" s="310"/>
      <c r="Q28" s="33"/>
      <c r="R28" s="33"/>
      <c r="S28" s="33"/>
      <c r="T28" s="33"/>
      <c r="U28" s="33"/>
      <c r="V28" s="33"/>
      <c r="W28" s="310" t="s">
        <v>39</v>
      </c>
      <c r="X28" s="310"/>
      <c r="Y28" s="310"/>
      <c r="Z28" s="310"/>
      <c r="AA28" s="310"/>
      <c r="AB28" s="310"/>
      <c r="AC28" s="310"/>
      <c r="AD28" s="310"/>
      <c r="AE28" s="310"/>
      <c r="AF28" s="33"/>
      <c r="AG28" s="33"/>
      <c r="AH28" s="33"/>
      <c r="AI28" s="33"/>
      <c r="AJ28" s="33"/>
      <c r="AK28" s="310" t="s">
        <v>40</v>
      </c>
      <c r="AL28" s="310"/>
      <c r="AM28" s="310"/>
      <c r="AN28" s="310"/>
      <c r="AO28" s="310"/>
      <c r="AP28" s="33"/>
      <c r="AQ28" s="33"/>
      <c r="AR28" s="34"/>
      <c r="BE28" s="300"/>
    </row>
    <row r="29" spans="1:71" s="3" customFormat="1" ht="14.45" customHeight="1">
      <c r="B29" s="38"/>
      <c r="D29" s="28" t="s">
        <v>41</v>
      </c>
      <c r="F29" s="28" t="s">
        <v>42</v>
      </c>
      <c r="L29" s="313">
        <v>0.21</v>
      </c>
      <c r="M29" s="312"/>
      <c r="N29" s="312"/>
      <c r="O29" s="312"/>
      <c r="P29" s="312"/>
      <c r="W29" s="311">
        <f>ROUND(AZ54, 2)</f>
        <v>0</v>
      </c>
      <c r="X29" s="312"/>
      <c r="Y29" s="312"/>
      <c r="Z29" s="312"/>
      <c r="AA29" s="312"/>
      <c r="AB29" s="312"/>
      <c r="AC29" s="312"/>
      <c r="AD29" s="312"/>
      <c r="AE29" s="312"/>
      <c r="AK29" s="311">
        <f>ROUND(AV54, 2)</f>
        <v>0</v>
      </c>
      <c r="AL29" s="312"/>
      <c r="AM29" s="312"/>
      <c r="AN29" s="312"/>
      <c r="AO29" s="312"/>
      <c r="AR29" s="38"/>
      <c r="BE29" s="301"/>
    </row>
    <row r="30" spans="1:71" s="3" customFormat="1" ht="14.45" customHeight="1">
      <c r="B30" s="38"/>
      <c r="F30" s="28" t="s">
        <v>43</v>
      </c>
      <c r="L30" s="313">
        <v>0.15</v>
      </c>
      <c r="M30" s="312"/>
      <c r="N30" s="312"/>
      <c r="O30" s="312"/>
      <c r="P30" s="312"/>
      <c r="W30" s="311">
        <f>ROUND(BA54, 2)</f>
        <v>0</v>
      </c>
      <c r="X30" s="312"/>
      <c r="Y30" s="312"/>
      <c r="Z30" s="312"/>
      <c r="AA30" s="312"/>
      <c r="AB30" s="312"/>
      <c r="AC30" s="312"/>
      <c r="AD30" s="312"/>
      <c r="AE30" s="312"/>
      <c r="AK30" s="311">
        <f>ROUND(AW54, 2)</f>
        <v>0</v>
      </c>
      <c r="AL30" s="312"/>
      <c r="AM30" s="312"/>
      <c r="AN30" s="312"/>
      <c r="AO30" s="312"/>
      <c r="AR30" s="38"/>
      <c r="BE30" s="301"/>
    </row>
    <row r="31" spans="1:71" s="3" customFormat="1" ht="14.45" hidden="1" customHeight="1">
      <c r="B31" s="38"/>
      <c r="F31" s="28" t="s">
        <v>44</v>
      </c>
      <c r="L31" s="313">
        <v>0.21</v>
      </c>
      <c r="M31" s="312"/>
      <c r="N31" s="312"/>
      <c r="O31" s="312"/>
      <c r="P31" s="312"/>
      <c r="W31" s="311">
        <f>ROUND(BB54, 2)</f>
        <v>0</v>
      </c>
      <c r="X31" s="312"/>
      <c r="Y31" s="312"/>
      <c r="Z31" s="312"/>
      <c r="AA31" s="312"/>
      <c r="AB31" s="312"/>
      <c r="AC31" s="312"/>
      <c r="AD31" s="312"/>
      <c r="AE31" s="312"/>
      <c r="AK31" s="311">
        <v>0</v>
      </c>
      <c r="AL31" s="312"/>
      <c r="AM31" s="312"/>
      <c r="AN31" s="312"/>
      <c r="AO31" s="312"/>
      <c r="AR31" s="38"/>
      <c r="BE31" s="301"/>
    </row>
    <row r="32" spans="1:71" s="3" customFormat="1" ht="14.45" hidden="1" customHeight="1">
      <c r="B32" s="38"/>
      <c r="F32" s="28" t="s">
        <v>45</v>
      </c>
      <c r="L32" s="313">
        <v>0.15</v>
      </c>
      <c r="M32" s="312"/>
      <c r="N32" s="312"/>
      <c r="O32" s="312"/>
      <c r="P32" s="312"/>
      <c r="W32" s="311">
        <f>ROUND(BC54, 2)</f>
        <v>0</v>
      </c>
      <c r="X32" s="312"/>
      <c r="Y32" s="312"/>
      <c r="Z32" s="312"/>
      <c r="AA32" s="312"/>
      <c r="AB32" s="312"/>
      <c r="AC32" s="312"/>
      <c r="AD32" s="312"/>
      <c r="AE32" s="312"/>
      <c r="AK32" s="311">
        <v>0</v>
      </c>
      <c r="AL32" s="312"/>
      <c r="AM32" s="312"/>
      <c r="AN32" s="312"/>
      <c r="AO32" s="312"/>
      <c r="AR32" s="38"/>
      <c r="BE32" s="301"/>
    </row>
    <row r="33" spans="1:57" s="3" customFormat="1" ht="14.45" hidden="1" customHeight="1">
      <c r="B33" s="38"/>
      <c r="F33" s="28" t="s">
        <v>46</v>
      </c>
      <c r="L33" s="313">
        <v>0</v>
      </c>
      <c r="M33" s="312"/>
      <c r="N33" s="312"/>
      <c r="O33" s="312"/>
      <c r="P33" s="312"/>
      <c r="W33" s="311">
        <f>ROUND(BD54, 2)</f>
        <v>0</v>
      </c>
      <c r="X33" s="312"/>
      <c r="Y33" s="312"/>
      <c r="Z33" s="312"/>
      <c r="AA33" s="312"/>
      <c r="AB33" s="312"/>
      <c r="AC33" s="312"/>
      <c r="AD33" s="312"/>
      <c r="AE33" s="312"/>
      <c r="AK33" s="311">
        <v>0</v>
      </c>
      <c r="AL33" s="312"/>
      <c r="AM33" s="312"/>
      <c r="AN33" s="312"/>
      <c r="AO33" s="312"/>
      <c r="AR33" s="38"/>
    </row>
    <row r="34" spans="1:57" s="2" customFormat="1" ht="6.95" customHeight="1">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33"/>
    </row>
    <row r="35" spans="1:57" s="2" customFormat="1" ht="25.9" customHeight="1">
      <c r="A35" s="33"/>
      <c r="B35" s="34"/>
      <c r="C35" s="39"/>
      <c r="D35" s="40" t="s">
        <v>47</v>
      </c>
      <c r="E35" s="41"/>
      <c r="F35" s="41"/>
      <c r="G35" s="41"/>
      <c r="H35" s="41"/>
      <c r="I35" s="41"/>
      <c r="J35" s="41"/>
      <c r="K35" s="41"/>
      <c r="L35" s="41"/>
      <c r="M35" s="41"/>
      <c r="N35" s="41"/>
      <c r="O35" s="41"/>
      <c r="P35" s="41"/>
      <c r="Q35" s="41"/>
      <c r="R35" s="41"/>
      <c r="S35" s="41"/>
      <c r="T35" s="42" t="s">
        <v>48</v>
      </c>
      <c r="U35" s="41"/>
      <c r="V35" s="41"/>
      <c r="W35" s="41"/>
      <c r="X35" s="317" t="s">
        <v>49</v>
      </c>
      <c r="Y35" s="315"/>
      <c r="Z35" s="315"/>
      <c r="AA35" s="315"/>
      <c r="AB35" s="315"/>
      <c r="AC35" s="41"/>
      <c r="AD35" s="41"/>
      <c r="AE35" s="41"/>
      <c r="AF35" s="41"/>
      <c r="AG35" s="41"/>
      <c r="AH35" s="41"/>
      <c r="AI35" s="41"/>
      <c r="AJ35" s="41"/>
      <c r="AK35" s="314">
        <f>SUM(AK26:AK33)</f>
        <v>0</v>
      </c>
      <c r="AL35" s="315"/>
      <c r="AM35" s="315"/>
      <c r="AN35" s="315"/>
      <c r="AO35" s="316"/>
      <c r="AP35" s="39"/>
      <c r="AQ35" s="39"/>
      <c r="AR35" s="34"/>
      <c r="BE35" s="33"/>
    </row>
    <row r="36" spans="1:57" s="2" customFormat="1" ht="6.95" customHeight="1">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6.95" customHeight="1">
      <c r="A37" s="33"/>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34"/>
      <c r="BE37" s="33"/>
    </row>
    <row r="41" spans="1:57" s="2" customFormat="1" ht="6.95" customHeight="1">
      <c r="A41" s="33"/>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34"/>
      <c r="BE41" s="33"/>
    </row>
    <row r="42" spans="1:57" s="2" customFormat="1" ht="24.95" customHeight="1">
      <c r="A42" s="33"/>
      <c r="B42" s="34"/>
      <c r="C42" s="22" t="s">
        <v>50</v>
      </c>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4"/>
      <c r="BE42" s="33"/>
    </row>
    <row r="43" spans="1:57" s="2" customFormat="1" ht="6.95" customHeight="1">
      <c r="A43" s="33"/>
      <c r="B43" s="34"/>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4"/>
      <c r="BE43" s="33"/>
    </row>
    <row r="44" spans="1:57" s="4" customFormat="1" ht="12" customHeight="1">
      <c r="B44" s="47"/>
      <c r="C44" s="28" t="s">
        <v>14</v>
      </c>
      <c r="L44" s="4" t="str">
        <f>K5</f>
        <v>1</v>
      </c>
      <c r="AR44" s="47"/>
    </row>
    <row r="45" spans="1:57" s="5" customFormat="1" ht="36.950000000000003" customHeight="1">
      <c r="B45" s="48"/>
      <c r="C45" s="49" t="s">
        <v>17</v>
      </c>
      <c r="L45" s="281" t="str">
        <f>K6</f>
        <v>ZATEPLENÍ OBJEKTU A VÝMĚNA OTVORŮ OBJEKTU KOLEJE BLANICE</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R45" s="48"/>
    </row>
    <row r="46" spans="1:57" s="2" customFormat="1" ht="6.95" customHeight="1">
      <c r="A46" s="33"/>
      <c r="B46" s="34"/>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4"/>
      <c r="BE46" s="33"/>
    </row>
    <row r="47" spans="1:57" s="2" customFormat="1" ht="12" customHeight="1">
      <c r="A47" s="33"/>
      <c r="B47" s="34"/>
      <c r="C47" s="28" t="s">
        <v>21</v>
      </c>
      <c r="D47" s="33"/>
      <c r="E47" s="33"/>
      <c r="F47" s="33"/>
      <c r="G47" s="33"/>
      <c r="H47" s="33"/>
      <c r="I47" s="33"/>
      <c r="J47" s="33"/>
      <c r="K47" s="33"/>
      <c r="L47" s="50" t="str">
        <f>IF(K8="","",K8)</f>
        <v xml:space="preserve"> </v>
      </c>
      <c r="M47" s="33"/>
      <c r="N47" s="33"/>
      <c r="O47" s="33"/>
      <c r="P47" s="33"/>
      <c r="Q47" s="33"/>
      <c r="R47" s="33"/>
      <c r="S47" s="33"/>
      <c r="T47" s="33"/>
      <c r="U47" s="33"/>
      <c r="V47" s="33"/>
      <c r="W47" s="33"/>
      <c r="X47" s="33"/>
      <c r="Y47" s="33"/>
      <c r="Z47" s="33"/>
      <c r="AA47" s="33"/>
      <c r="AB47" s="33"/>
      <c r="AC47" s="33"/>
      <c r="AD47" s="33"/>
      <c r="AE47" s="33"/>
      <c r="AF47" s="33"/>
      <c r="AG47" s="33"/>
      <c r="AH47" s="33"/>
      <c r="AI47" s="28" t="s">
        <v>23</v>
      </c>
      <c r="AJ47" s="33"/>
      <c r="AK47" s="33"/>
      <c r="AL47" s="33"/>
      <c r="AM47" s="283" t="str">
        <f>IF(AN8= "","",AN8)</f>
        <v>18. 11. 2022</v>
      </c>
      <c r="AN47" s="283"/>
      <c r="AO47" s="33"/>
      <c r="AP47" s="33"/>
      <c r="AQ47" s="33"/>
      <c r="AR47" s="34"/>
      <c r="BE47" s="33"/>
    </row>
    <row r="48" spans="1:57" s="2" customFormat="1" ht="6.95" customHeight="1">
      <c r="A48" s="33"/>
      <c r="B48" s="34"/>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4"/>
      <c r="BE48" s="33"/>
    </row>
    <row r="49" spans="1:91" s="2" customFormat="1" ht="15.2" customHeight="1">
      <c r="A49" s="33"/>
      <c r="B49" s="34"/>
      <c r="C49" s="28" t="s">
        <v>25</v>
      </c>
      <c r="D49" s="33"/>
      <c r="E49" s="33"/>
      <c r="F49" s="33"/>
      <c r="G49" s="33"/>
      <c r="H49" s="33"/>
      <c r="I49" s="33"/>
      <c r="J49" s="33"/>
      <c r="K49" s="33"/>
      <c r="L49" s="4" t="str">
        <f>IF(E11= "","",E11)</f>
        <v>Vysoká škola ekonomická v Praze</v>
      </c>
      <c r="M49" s="33"/>
      <c r="N49" s="33"/>
      <c r="O49" s="33"/>
      <c r="P49" s="33"/>
      <c r="Q49" s="33"/>
      <c r="R49" s="33"/>
      <c r="S49" s="33"/>
      <c r="T49" s="33"/>
      <c r="U49" s="33"/>
      <c r="V49" s="33"/>
      <c r="W49" s="33"/>
      <c r="X49" s="33"/>
      <c r="Y49" s="33"/>
      <c r="Z49" s="33"/>
      <c r="AA49" s="33"/>
      <c r="AB49" s="33"/>
      <c r="AC49" s="33"/>
      <c r="AD49" s="33"/>
      <c r="AE49" s="33"/>
      <c r="AF49" s="33"/>
      <c r="AG49" s="33"/>
      <c r="AH49" s="33"/>
      <c r="AI49" s="28" t="s">
        <v>31</v>
      </c>
      <c r="AJ49" s="33"/>
      <c r="AK49" s="33"/>
      <c r="AL49" s="33"/>
      <c r="AM49" s="284" t="str">
        <f>IF(E17="","",E17)</f>
        <v>RAFPRO s.r.o.</v>
      </c>
      <c r="AN49" s="285"/>
      <c r="AO49" s="285"/>
      <c r="AP49" s="285"/>
      <c r="AQ49" s="33"/>
      <c r="AR49" s="34"/>
      <c r="AS49" s="286" t="s">
        <v>51</v>
      </c>
      <c r="AT49" s="287"/>
      <c r="AU49" s="52"/>
      <c r="AV49" s="52"/>
      <c r="AW49" s="52"/>
      <c r="AX49" s="52"/>
      <c r="AY49" s="52"/>
      <c r="AZ49" s="52"/>
      <c r="BA49" s="52"/>
      <c r="BB49" s="52"/>
      <c r="BC49" s="52"/>
      <c r="BD49" s="53"/>
      <c r="BE49" s="33"/>
    </row>
    <row r="50" spans="1:91" s="2" customFormat="1" ht="15.2" customHeight="1">
      <c r="A50" s="33"/>
      <c r="B50" s="34"/>
      <c r="C50" s="28" t="s">
        <v>29</v>
      </c>
      <c r="D50" s="33"/>
      <c r="E50" s="33"/>
      <c r="F50" s="33"/>
      <c r="G50" s="33"/>
      <c r="H50" s="33"/>
      <c r="I50" s="33"/>
      <c r="J50" s="33"/>
      <c r="K50" s="33"/>
      <c r="L50" s="4" t="str">
        <f>IF(E14= "Vyplň údaj","",E14)</f>
        <v/>
      </c>
      <c r="M50" s="33"/>
      <c r="N50" s="33"/>
      <c r="O50" s="33"/>
      <c r="P50" s="33"/>
      <c r="Q50" s="33"/>
      <c r="R50" s="33"/>
      <c r="S50" s="33"/>
      <c r="T50" s="33"/>
      <c r="U50" s="33"/>
      <c r="V50" s="33"/>
      <c r="W50" s="33"/>
      <c r="X50" s="33"/>
      <c r="Y50" s="33"/>
      <c r="Z50" s="33"/>
      <c r="AA50" s="33"/>
      <c r="AB50" s="33"/>
      <c r="AC50" s="33"/>
      <c r="AD50" s="33"/>
      <c r="AE50" s="33"/>
      <c r="AF50" s="33"/>
      <c r="AG50" s="33"/>
      <c r="AH50" s="33"/>
      <c r="AI50" s="28" t="s">
        <v>34</v>
      </c>
      <c r="AJ50" s="33"/>
      <c r="AK50" s="33"/>
      <c r="AL50" s="33"/>
      <c r="AM50" s="284" t="str">
        <f>IF(E20="","",E20)</f>
        <v xml:space="preserve"> </v>
      </c>
      <c r="AN50" s="285"/>
      <c r="AO50" s="285"/>
      <c r="AP50" s="285"/>
      <c r="AQ50" s="33"/>
      <c r="AR50" s="34"/>
      <c r="AS50" s="288"/>
      <c r="AT50" s="289"/>
      <c r="AU50" s="54"/>
      <c r="AV50" s="54"/>
      <c r="AW50" s="54"/>
      <c r="AX50" s="54"/>
      <c r="AY50" s="54"/>
      <c r="AZ50" s="54"/>
      <c r="BA50" s="54"/>
      <c r="BB50" s="54"/>
      <c r="BC50" s="54"/>
      <c r="BD50" s="55"/>
      <c r="BE50" s="33"/>
    </row>
    <row r="51" spans="1:91" s="2" customFormat="1" ht="10.9" customHeight="1">
      <c r="A51" s="33"/>
      <c r="B51" s="34"/>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4"/>
      <c r="AS51" s="288"/>
      <c r="AT51" s="289"/>
      <c r="AU51" s="54"/>
      <c r="AV51" s="54"/>
      <c r="AW51" s="54"/>
      <c r="AX51" s="54"/>
      <c r="AY51" s="54"/>
      <c r="AZ51" s="54"/>
      <c r="BA51" s="54"/>
      <c r="BB51" s="54"/>
      <c r="BC51" s="54"/>
      <c r="BD51" s="55"/>
      <c r="BE51" s="33"/>
    </row>
    <row r="52" spans="1:91" s="2" customFormat="1" ht="29.25" customHeight="1">
      <c r="A52" s="33"/>
      <c r="B52" s="34"/>
      <c r="C52" s="290" t="s">
        <v>52</v>
      </c>
      <c r="D52" s="291"/>
      <c r="E52" s="291"/>
      <c r="F52" s="291"/>
      <c r="G52" s="291"/>
      <c r="H52" s="56"/>
      <c r="I52" s="293" t="s">
        <v>53</v>
      </c>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2" t="s">
        <v>54</v>
      </c>
      <c r="AH52" s="291"/>
      <c r="AI52" s="291"/>
      <c r="AJ52" s="291"/>
      <c r="AK52" s="291"/>
      <c r="AL52" s="291"/>
      <c r="AM52" s="291"/>
      <c r="AN52" s="293" t="s">
        <v>55</v>
      </c>
      <c r="AO52" s="291"/>
      <c r="AP52" s="291"/>
      <c r="AQ52" s="57" t="s">
        <v>56</v>
      </c>
      <c r="AR52" s="34"/>
      <c r="AS52" s="58" t="s">
        <v>57</v>
      </c>
      <c r="AT52" s="59" t="s">
        <v>58</v>
      </c>
      <c r="AU52" s="59" t="s">
        <v>59</v>
      </c>
      <c r="AV52" s="59" t="s">
        <v>60</v>
      </c>
      <c r="AW52" s="59" t="s">
        <v>61</v>
      </c>
      <c r="AX52" s="59" t="s">
        <v>62</v>
      </c>
      <c r="AY52" s="59" t="s">
        <v>63</v>
      </c>
      <c r="AZ52" s="59" t="s">
        <v>64</v>
      </c>
      <c r="BA52" s="59" t="s">
        <v>65</v>
      </c>
      <c r="BB52" s="59" t="s">
        <v>66</v>
      </c>
      <c r="BC52" s="59" t="s">
        <v>67</v>
      </c>
      <c r="BD52" s="60" t="s">
        <v>68</v>
      </c>
      <c r="BE52" s="33"/>
    </row>
    <row r="53" spans="1:91" s="2" customFormat="1" ht="10.9" customHeight="1">
      <c r="A53" s="33"/>
      <c r="B53" s="34"/>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4"/>
      <c r="AS53" s="61"/>
      <c r="AT53" s="62"/>
      <c r="AU53" s="62"/>
      <c r="AV53" s="62"/>
      <c r="AW53" s="62"/>
      <c r="AX53" s="62"/>
      <c r="AY53" s="62"/>
      <c r="AZ53" s="62"/>
      <c r="BA53" s="62"/>
      <c r="BB53" s="62"/>
      <c r="BC53" s="62"/>
      <c r="BD53" s="63"/>
      <c r="BE53" s="33"/>
    </row>
    <row r="54" spans="1:91" s="6" customFormat="1" ht="32.450000000000003" customHeight="1">
      <c r="B54" s="64"/>
      <c r="C54" s="65" t="s">
        <v>69</v>
      </c>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297">
        <f>ROUND(SUM(AG55:AG58),2)</f>
        <v>0</v>
      </c>
      <c r="AH54" s="297"/>
      <c r="AI54" s="297"/>
      <c r="AJ54" s="297"/>
      <c r="AK54" s="297"/>
      <c r="AL54" s="297"/>
      <c r="AM54" s="297"/>
      <c r="AN54" s="298">
        <f>SUM(AG54,AT54)</f>
        <v>0</v>
      </c>
      <c r="AO54" s="298"/>
      <c r="AP54" s="298"/>
      <c r="AQ54" s="68" t="s">
        <v>3</v>
      </c>
      <c r="AR54" s="64"/>
      <c r="AS54" s="69">
        <f>ROUND(SUM(AS55:AS58),2)</f>
        <v>0</v>
      </c>
      <c r="AT54" s="70">
        <f>ROUND(SUM(AV54:AW54),2)</f>
        <v>0</v>
      </c>
      <c r="AU54" s="71">
        <f>ROUND(SUM(AU55:AU58),5)</f>
        <v>0</v>
      </c>
      <c r="AV54" s="70">
        <f>ROUND(AZ54*L29,2)</f>
        <v>0</v>
      </c>
      <c r="AW54" s="70">
        <f>ROUND(BA54*L30,2)</f>
        <v>0</v>
      </c>
      <c r="AX54" s="70">
        <f>ROUND(BB54*L29,2)</f>
        <v>0</v>
      </c>
      <c r="AY54" s="70">
        <f>ROUND(BC54*L30,2)</f>
        <v>0</v>
      </c>
      <c r="AZ54" s="70">
        <f>ROUND(SUM(AZ55:AZ58),2)</f>
        <v>0</v>
      </c>
      <c r="BA54" s="70">
        <f>ROUND(SUM(BA55:BA58),2)</f>
        <v>0</v>
      </c>
      <c r="BB54" s="70">
        <f>ROUND(SUM(BB55:BB58),2)</f>
        <v>0</v>
      </c>
      <c r="BC54" s="70">
        <f>ROUND(SUM(BC55:BC58),2)</f>
        <v>0</v>
      </c>
      <c r="BD54" s="72">
        <f>ROUND(SUM(BD55:BD58),2)</f>
        <v>0</v>
      </c>
      <c r="BS54" s="73" t="s">
        <v>70</v>
      </c>
      <c r="BT54" s="73" t="s">
        <v>71</v>
      </c>
      <c r="BU54" s="74" t="s">
        <v>72</v>
      </c>
      <c r="BV54" s="73" t="s">
        <v>73</v>
      </c>
      <c r="BW54" s="73" t="s">
        <v>5</v>
      </c>
      <c r="BX54" s="73" t="s">
        <v>74</v>
      </c>
      <c r="CL54" s="73" t="s">
        <v>3</v>
      </c>
    </row>
    <row r="55" spans="1:91" s="7" customFormat="1" ht="16.5" customHeight="1">
      <c r="A55" s="75" t="s">
        <v>75</v>
      </c>
      <c r="B55" s="76"/>
      <c r="C55" s="77"/>
      <c r="D55" s="294" t="s">
        <v>15</v>
      </c>
      <c r="E55" s="294"/>
      <c r="F55" s="294"/>
      <c r="G55" s="294"/>
      <c r="H55" s="294"/>
      <c r="I55" s="78"/>
      <c r="J55" s="294" t="s">
        <v>76</v>
      </c>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5">
        <f>'1 - Zateplení a výměna oken'!J30</f>
        <v>0</v>
      </c>
      <c r="AH55" s="296"/>
      <c r="AI55" s="296"/>
      <c r="AJ55" s="296"/>
      <c r="AK55" s="296"/>
      <c r="AL55" s="296"/>
      <c r="AM55" s="296"/>
      <c r="AN55" s="295">
        <f>SUM(AG55,AT55)</f>
        <v>0</v>
      </c>
      <c r="AO55" s="296"/>
      <c r="AP55" s="296"/>
      <c r="AQ55" s="79" t="s">
        <v>77</v>
      </c>
      <c r="AR55" s="76"/>
      <c r="AS55" s="80">
        <v>0</v>
      </c>
      <c r="AT55" s="81">
        <f>ROUND(SUM(AV55:AW55),2)</f>
        <v>0</v>
      </c>
      <c r="AU55" s="82">
        <f>'1 - Zateplení a výměna oken'!P104</f>
        <v>0</v>
      </c>
      <c r="AV55" s="81">
        <f>'1 - Zateplení a výměna oken'!J33</f>
        <v>0</v>
      </c>
      <c r="AW55" s="81">
        <f>'1 - Zateplení a výměna oken'!J34</f>
        <v>0</v>
      </c>
      <c r="AX55" s="81">
        <f>'1 - Zateplení a výměna oken'!J35</f>
        <v>0</v>
      </c>
      <c r="AY55" s="81">
        <f>'1 - Zateplení a výměna oken'!J36</f>
        <v>0</v>
      </c>
      <c r="AZ55" s="81">
        <f>'1 - Zateplení a výměna oken'!F33</f>
        <v>0</v>
      </c>
      <c r="BA55" s="81">
        <f>'1 - Zateplení a výměna oken'!F34</f>
        <v>0</v>
      </c>
      <c r="BB55" s="81">
        <f>'1 - Zateplení a výměna oken'!F35</f>
        <v>0</v>
      </c>
      <c r="BC55" s="81">
        <f>'1 - Zateplení a výměna oken'!F36</f>
        <v>0</v>
      </c>
      <c r="BD55" s="83">
        <f>'1 - Zateplení a výměna oken'!F37</f>
        <v>0</v>
      </c>
      <c r="BT55" s="84" t="s">
        <v>15</v>
      </c>
      <c r="BV55" s="84" t="s">
        <v>73</v>
      </c>
      <c r="BW55" s="84" t="s">
        <v>78</v>
      </c>
      <c r="BX55" s="84" t="s">
        <v>5</v>
      </c>
      <c r="CL55" s="84" t="s">
        <v>3</v>
      </c>
      <c r="CM55" s="84" t="s">
        <v>79</v>
      </c>
    </row>
    <row r="56" spans="1:91" s="7" customFormat="1" ht="16.5" customHeight="1">
      <c r="A56" s="75" t="s">
        <v>75</v>
      </c>
      <c r="B56" s="76"/>
      <c r="C56" s="77"/>
      <c r="D56" s="294" t="s">
        <v>79</v>
      </c>
      <c r="E56" s="294"/>
      <c r="F56" s="294"/>
      <c r="G56" s="294"/>
      <c r="H56" s="294"/>
      <c r="I56" s="78"/>
      <c r="J56" s="294" t="s">
        <v>80</v>
      </c>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5">
        <f>'2 - Oprava střešního pláště'!J30</f>
        <v>0</v>
      </c>
      <c r="AH56" s="296"/>
      <c r="AI56" s="296"/>
      <c r="AJ56" s="296"/>
      <c r="AK56" s="296"/>
      <c r="AL56" s="296"/>
      <c r="AM56" s="296"/>
      <c r="AN56" s="295">
        <f>SUM(AG56,AT56)</f>
        <v>0</v>
      </c>
      <c r="AO56" s="296"/>
      <c r="AP56" s="296"/>
      <c r="AQ56" s="79" t="s">
        <v>77</v>
      </c>
      <c r="AR56" s="76"/>
      <c r="AS56" s="80">
        <v>0</v>
      </c>
      <c r="AT56" s="81">
        <f>ROUND(SUM(AV56:AW56),2)</f>
        <v>0</v>
      </c>
      <c r="AU56" s="82">
        <f>'2 - Oprava střešního pláště'!P89</f>
        <v>0</v>
      </c>
      <c r="AV56" s="81">
        <f>'2 - Oprava střešního pláště'!J33</f>
        <v>0</v>
      </c>
      <c r="AW56" s="81">
        <f>'2 - Oprava střešního pláště'!J34</f>
        <v>0</v>
      </c>
      <c r="AX56" s="81">
        <f>'2 - Oprava střešního pláště'!J35</f>
        <v>0</v>
      </c>
      <c r="AY56" s="81">
        <f>'2 - Oprava střešního pláště'!J36</f>
        <v>0</v>
      </c>
      <c r="AZ56" s="81">
        <f>'2 - Oprava střešního pláště'!F33</f>
        <v>0</v>
      </c>
      <c r="BA56" s="81">
        <f>'2 - Oprava střešního pláště'!F34</f>
        <v>0</v>
      </c>
      <c r="BB56" s="81">
        <f>'2 - Oprava střešního pláště'!F35</f>
        <v>0</v>
      </c>
      <c r="BC56" s="81">
        <f>'2 - Oprava střešního pláště'!F36</f>
        <v>0</v>
      </c>
      <c r="BD56" s="83">
        <f>'2 - Oprava střešního pláště'!F37</f>
        <v>0</v>
      </c>
      <c r="BT56" s="84" t="s">
        <v>15</v>
      </c>
      <c r="BV56" s="84" t="s">
        <v>73</v>
      </c>
      <c r="BW56" s="84" t="s">
        <v>81</v>
      </c>
      <c r="BX56" s="84" t="s">
        <v>5</v>
      </c>
      <c r="CL56" s="84" t="s">
        <v>3</v>
      </c>
      <c r="CM56" s="84" t="s">
        <v>79</v>
      </c>
    </row>
    <row r="57" spans="1:91" s="7" customFormat="1" ht="16.5" customHeight="1">
      <c r="A57" s="75" t="s">
        <v>75</v>
      </c>
      <c r="B57" s="76"/>
      <c r="C57" s="77"/>
      <c r="D57" s="294" t="s">
        <v>82</v>
      </c>
      <c r="E57" s="294"/>
      <c r="F57" s="294"/>
      <c r="G57" s="294"/>
      <c r="H57" s="294"/>
      <c r="I57" s="78"/>
      <c r="J57" s="294" t="s">
        <v>83</v>
      </c>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5">
        <f>'4 - Hromosvod'!J30</f>
        <v>0</v>
      </c>
      <c r="AH57" s="296"/>
      <c r="AI57" s="296"/>
      <c r="AJ57" s="296"/>
      <c r="AK57" s="296"/>
      <c r="AL57" s="296"/>
      <c r="AM57" s="296"/>
      <c r="AN57" s="295">
        <f>SUM(AG57,AT57)</f>
        <v>0</v>
      </c>
      <c r="AO57" s="296"/>
      <c r="AP57" s="296"/>
      <c r="AQ57" s="79" t="s">
        <v>77</v>
      </c>
      <c r="AR57" s="76"/>
      <c r="AS57" s="80">
        <v>0</v>
      </c>
      <c r="AT57" s="81">
        <f>ROUND(SUM(AV57:AW57),2)</f>
        <v>0</v>
      </c>
      <c r="AU57" s="82">
        <f>'4 - Hromosvod'!P83</f>
        <v>0</v>
      </c>
      <c r="AV57" s="81">
        <f>'4 - Hromosvod'!J33</f>
        <v>0</v>
      </c>
      <c r="AW57" s="81">
        <f>'4 - Hromosvod'!J34</f>
        <v>0</v>
      </c>
      <c r="AX57" s="81">
        <f>'4 - Hromosvod'!J35</f>
        <v>0</v>
      </c>
      <c r="AY57" s="81">
        <f>'4 - Hromosvod'!J36</f>
        <v>0</v>
      </c>
      <c r="AZ57" s="81">
        <f>'4 - Hromosvod'!F33</f>
        <v>0</v>
      </c>
      <c r="BA57" s="81">
        <f>'4 - Hromosvod'!F34</f>
        <v>0</v>
      </c>
      <c r="BB57" s="81">
        <f>'4 - Hromosvod'!F35</f>
        <v>0</v>
      </c>
      <c r="BC57" s="81">
        <f>'4 - Hromosvod'!F36</f>
        <v>0</v>
      </c>
      <c r="BD57" s="83">
        <f>'4 - Hromosvod'!F37</f>
        <v>0</v>
      </c>
      <c r="BT57" s="84" t="s">
        <v>15</v>
      </c>
      <c r="BV57" s="84" t="s">
        <v>73</v>
      </c>
      <c r="BW57" s="84" t="s">
        <v>84</v>
      </c>
      <c r="BX57" s="84" t="s">
        <v>5</v>
      </c>
      <c r="CL57" s="84" t="s">
        <v>3</v>
      </c>
      <c r="CM57" s="84" t="s">
        <v>79</v>
      </c>
    </row>
    <row r="58" spans="1:91" s="7" customFormat="1" ht="16.5" customHeight="1">
      <c r="A58" s="75" t="s">
        <v>75</v>
      </c>
      <c r="B58" s="76"/>
      <c r="C58" s="77"/>
      <c r="D58" s="294" t="s">
        <v>85</v>
      </c>
      <c r="E58" s="294"/>
      <c r="F58" s="294"/>
      <c r="G58" s="294"/>
      <c r="H58" s="294"/>
      <c r="I58" s="78"/>
      <c r="J58" s="294" t="s">
        <v>86</v>
      </c>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5">
        <f>'VRN - Ostatní a vedlejší ...'!J30</f>
        <v>0</v>
      </c>
      <c r="AH58" s="296"/>
      <c r="AI58" s="296"/>
      <c r="AJ58" s="296"/>
      <c r="AK58" s="296"/>
      <c r="AL58" s="296"/>
      <c r="AM58" s="296"/>
      <c r="AN58" s="295">
        <f>SUM(AG58,AT58)</f>
        <v>0</v>
      </c>
      <c r="AO58" s="296"/>
      <c r="AP58" s="296"/>
      <c r="AQ58" s="79" t="s">
        <v>77</v>
      </c>
      <c r="AR58" s="76"/>
      <c r="AS58" s="85">
        <v>0</v>
      </c>
      <c r="AT58" s="86">
        <f>ROUND(SUM(AV58:AW58),2)</f>
        <v>0</v>
      </c>
      <c r="AU58" s="87">
        <f>'VRN - Ostatní a vedlejší ...'!P80</f>
        <v>0</v>
      </c>
      <c r="AV58" s="86">
        <f>'VRN - Ostatní a vedlejší ...'!J33</f>
        <v>0</v>
      </c>
      <c r="AW58" s="86">
        <f>'VRN - Ostatní a vedlejší ...'!J34</f>
        <v>0</v>
      </c>
      <c r="AX58" s="86">
        <f>'VRN - Ostatní a vedlejší ...'!J35</f>
        <v>0</v>
      </c>
      <c r="AY58" s="86">
        <f>'VRN - Ostatní a vedlejší ...'!J36</f>
        <v>0</v>
      </c>
      <c r="AZ58" s="86">
        <f>'VRN - Ostatní a vedlejší ...'!F33</f>
        <v>0</v>
      </c>
      <c r="BA58" s="86">
        <f>'VRN - Ostatní a vedlejší ...'!F34</f>
        <v>0</v>
      </c>
      <c r="BB58" s="86">
        <f>'VRN - Ostatní a vedlejší ...'!F35</f>
        <v>0</v>
      </c>
      <c r="BC58" s="86">
        <f>'VRN - Ostatní a vedlejší ...'!F36</f>
        <v>0</v>
      </c>
      <c r="BD58" s="88">
        <f>'VRN - Ostatní a vedlejší ...'!F37</f>
        <v>0</v>
      </c>
      <c r="BT58" s="84" t="s">
        <v>15</v>
      </c>
      <c r="BV58" s="84" t="s">
        <v>73</v>
      </c>
      <c r="BW58" s="84" t="s">
        <v>87</v>
      </c>
      <c r="BX58" s="84" t="s">
        <v>5</v>
      </c>
      <c r="CL58" s="84" t="s">
        <v>3</v>
      </c>
      <c r="CM58" s="84" t="s">
        <v>79</v>
      </c>
    </row>
    <row r="59" spans="1:91" s="2" customFormat="1" ht="30" customHeight="1">
      <c r="A59" s="33"/>
      <c r="B59" s="34"/>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4"/>
      <c r="AS59" s="33"/>
      <c r="AT59" s="33"/>
      <c r="AU59" s="33"/>
      <c r="AV59" s="33"/>
      <c r="AW59" s="33"/>
      <c r="AX59" s="33"/>
      <c r="AY59" s="33"/>
      <c r="AZ59" s="33"/>
      <c r="BA59" s="33"/>
      <c r="BB59" s="33"/>
      <c r="BC59" s="33"/>
      <c r="BD59" s="33"/>
      <c r="BE59" s="33"/>
    </row>
    <row r="60" spans="1:91" s="2" customFormat="1" ht="6.95" customHeight="1">
      <c r="A60" s="33"/>
      <c r="B60" s="43"/>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34"/>
      <c r="AS60" s="33"/>
      <c r="AT60" s="33"/>
      <c r="AU60" s="33"/>
      <c r="AV60" s="33"/>
      <c r="AW60" s="33"/>
      <c r="AX60" s="33"/>
      <c r="AY60" s="33"/>
      <c r="AZ60" s="33"/>
      <c r="BA60" s="33"/>
      <c r="BB60" s="33"/>
      <c r="BC60" s="33"/>
      <c r="BD60" s="33"/>
      <c r="BE60" s="33"/>
    </row>
  </sheetData>
  <mergeCells count="54">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58:AP58"/>
    <mergeCell ref="AG58:AM58"/>
    <mergeCell ref="D58:H58"/>
    <mergeCell ref="J58:AF58"/>
    <mergeCell ref="AG54:AM54"/>
    <mergeCell ref="AN54:AP54"/>
    <mergeCell ref="J56:AF56"/>
    <mergeCell ref="D56:H56"/>
    <mergeCell ref="AG56:AM56"/>
    <mergeCell ref="AN56:AP56"/>
    <mergeCell ref="AN57:AP57"/>
    <mergeCell ref="D57:H57"/>
    <mergeCell ref="J57:AF57"/>
    <mergeCell ref="AG57:AM57"/>
    <mergeCell ref="C52:G52"/>
    <mergeCell ref="AG52:AM52"/>
    <mergeCell ref="I52:AF52"/>
    <mergeCell ref="AN52:AP52"/>
    <mergeCell ref="D55:H55"/>
    <mergeCell ref="AG55:AM55"/>
    <mergeCell ref="J55:AF55"/>
    <mergeCell ref="AN55:AP55"/>
    <mergeCell ref="L45:AO45"/>
    <mergeCell ref="AM47:AN47"/>
    <mergeCell ref="AM49:AP49"/>
    <mergeCell ref="AS49:AT51"/>
    <mergeCell ref="AM50:AP50"/>
  </mergeCells>
  <hyperlinks>
    <hyperlink ref="A55" location="'1 - Zateplení a výměna oken'!C2" display="/"/>
    <hyperlink ref="A56" location="'2 - Oprava střešního pláště'!C2" display="/"/>
    <hyperlink ref="A57" location="'4 - Hromosvod'!C2" display="/"/>
    <hyperlink ref="A58" location="'VRN - Ostatní a vedlejš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5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8" t="s">
        <v>6</v>
      </c>
      <c r="M2" s="303"/>
      <c r="N2" s="303"/>
      <c r="O2" s="303"/>
      <c r="P2" s="303"/>
      <c r="Q2" s="303"/>
      <c r="R2" s="303"/>
      <c r="S2" s="303"/>
      <c r="T2" s="303"/>
      <c r="U2" s="303"/>
      <c r="V2" s="303"/>
      <c r="AT2" s="18" t="s">
        <v>78</v>
      </c>
    </row>
    <row r="3" spans="1:46" s="1" customFormat="1" ht="6.95" customHeight="1">
      <c r="B3" s="19"/>
      <c r="C3" s="20"/>
      <c r="D3" s="20"/>
      <c r="E3" s="20"/>
      <c r="F3" s="20"/>
      <c r="G3" s="20"/>
      <c r="H3" s="20"/>
      <c r="I3" s="20"/>
      <c r="J3" s="20"/>
      <c r="K3" s="20"/>
      <c r="L3" s="21"/>
      <c r="AT3" s="18" t="s">
        <v>79</v>
      </c>
    </row>
    <row r="4" spans="1:46" s="1" customFormat="1" ht="24.95" customHeight="1">
      <c r="B4" s="21"/>
      <c r="D4" s="22" t="s">
        <v>88</v>
      </c>
      <c r="L4" s="21"/>
      <c r="M4" s="89" t="s">
        <v>11</v>
      </c>
      <c r="AT4" s="18" t="s">
        <v>4</v>
      </c>
    </row>
    <row r="5" spans="1:46" s="1" customFormat="1" ht="6.95" customHeight="1">
      <c r="B5" s="21"/>
      <c r="L5" s="21"/>
    </row>
    <row r="6" spans="1:46" s="1" customFormat="1" ht="12" customHeight="1">
      <c r="B6" s="21"/>
      <c r="D6" s="28" t="s">
        <v>17</v>
      </c>
      <c r="L6" s="21"/>
    </row>
    <row r="7" spans="1:46" s="1" customFormat="1" ht="26.25" customHeight="1">
      <c r="B7" s="21"/>
      <c r="E7" s="319" t="str">
        <f>'Rekapitulace stavby'!K6</f>
        <v>ZATEPLENÍ OBJEKTU A VÝMĚNA OTVORŮ OBJEKTU KOLEJE BLANICE</v>
      </c>
      <c r="F7" s="320"/>
      <c r="G7" s="320"/>
      <c r="H7" s="320"/>
      <c r="L7" s="21"/>
    </row>
    <row r="8" spans="1:46" s="2" customFormat="1" ht="12" customHeight="1">
      <c r="A8" s="33"/>
      <c r="B8" s="34"/>
      <c r="C8" s="33"/>
      <c r="D8" s="28" t="s">
        <v>89</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81" t="s">
        <v>90</v>
      </c>
      <c r="F9" s="321"/>
      <c r="G9" s="321"/>
      <c r="H9" s="321"/>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28" t="s">
        <v>20</v>
      </c>
      <c r="J11" s="26" t="s">
        <v>3</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21</v>
      </c>
      <c r="E12" s="33"/>
      <c r="F12" s="26" t="s">
        <v>22</v>
      </c>
      <c r="G12" s="33"/>
      <c r="H12" s="33"/>
      <c r="I12" s="28" t="s">
        <v>23</v>
      </c>
      <c r="J12" s="51" t="str">
        <f>'Rekapitulace stavby'!AN8</f>
        <v>18. 11. 2022</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25</v>
      </c>
      <c r="E14" s="33"/>
      <c r="F14" s="33"/>
      <c r="G14" s="33"/>
      <c r="H14" s="33"/>
      <c r="I14" s="28" t="s">
        <v>26</v>
      </c>
      <c r="J14" s="26" t="s">
        <v>3</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3</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29</v>
      </c>
      <c r="E17" s="33"/>
      <c r="F17" s="33"/>
      <c r="G17" s="33"/>
      <c r="H17" s="33"/>
      <c r="I17" s="28" t="s">
        <v>26</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22" t="str">
        <f>'Rekapitulace stavby'!E14</f>
        <v>Vyplň údaj</v>
      </c>
      <c r="F18" s="302"/>
      <c r="G18" s="302"/>
      <c r="H18" s="302"/>
      <c r="I18" s="28" t="s">
        <v>28</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t="s">
        <v>31</v>
      </c>
      <c r="E20" s="33"/>
      <c r="F20" s="33"/>
      <c r="G20" s="33"/>
      <c r="H20" s="33"/>
      <c r="I20" s="28" t="s">
        <v>26</v>
      </c>
      <c r="J20" s="26" t="s">
        <v>3</v>
      </c>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t="s">
        <v>32</v>
      </c>
      <c r="F21" s="33"/>
      <c r="G21" s="33"/>
      <c r="H21" s="33"/>
      <c r="I21" s="28" t="s">
        <v>28</v>
      </c>
      <c r="J21" s="26" t="s">
        <v>3</v>
      </c>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t="s">
        <v>34</v>
      </c>
      <c r="E23" s="33"/>
      <c r="F23" s="33"/>
      <c r="G23" s="33"/>
      <c r="H23" s="33"/>
      <c r="I23" s="28" t="s">
        <v>26</v>
      </c>
      <c r="J23" s="26" t="str">
        <f>IF('Rekapitulace stavby'!AN19="","",'Rekapitulace stavby'!AN19)</f>
        <v/>
      </c>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16.5" customHeight="1">
      <c r="A27" s="91"/>
      <c r="B27" s="92"/>
      <c r="C27" s="91"/>
      <c r="D27" s="91"/>
      <c r="E27" s="307" t="s">
        <v>3</v>
      </c>
      <c r="F27" s="307"/>
      <c r="G27" s="307"/>
      <c r="H27" s="307"/>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ROUND(J104,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ROUND((SUM(BE104:BE849)),  2)</f>
        <v>0</v>
      </c>
      <c r="G33" s="33"/>
      <c r="H33" s="33"/>
      <c r="I33" s="97">
        <v>0.21</v>
      </c>
      <c r="J33" s="96">
        <f>ROUND(((SUM(BE104:BE849))*I33),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ROUND((SUM(BF104:BF849)),  2)</f>
        <v>0</v>
      </c>
      <c r="G34" s="33"/>
      <c r="H34" s="33"/>
      <c r="I34" s="97">
        <v>0.15</v>
      </c>
      <c r="J34" s="96">
        <f>ROUND(((SUM(BF104:BF849))*I34),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ROUND((SUM(BG104:BG849)),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ROUND((SUM(BH104:BH849)),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ROUND((SUM(BI104:BI849)),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91</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26.25" customHeight="1">
      <c r="A48" s="33"/>
      <c r="B48" s="34"/>
      <c r="C48" s="33"/>
      <c r="D48" s="33"/>
      <c r="E48" s="319" t="str">
        <f>E7</f>
        <v>ZATEPLENÍ OBJEKTU A VÝMĚNA OTVORŮ OBJEKTU KOLEJE BLANICE</v>
      </c>
      <c r="F48" s="320"/>
      <c r="G48" s="320"/>
      <c r="H48" s="320"/>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89</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81" t="str">
        <f>E9</f>
        <v>1 - Zateplení a výměna oken</v>
      </c>
      <c r="F50" s="321"/>
      <c r="G50" s="321"/>
      <c r="H50" s="321"/>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21</v>
      </c>
      <c r="D52" s="33"/>
      <c r="E52" s="33"/>
      <c r="F52" s="26" t="str">
        <f>F12</f>
        <v xml:space="preserve"> </v>
      </c>
      <c r="G52" s="33"/>
      <c r="H52" s="33"/>
      <c r="I52" s="28" t="s">
        <v>23</v>
      </c>
      <c r="J52" s="51" t="str">
        <f>IF(J12="","",J12)</f>
        <v>18. 11. 2022</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15.2" customHeight="1">
      <c r="A54" s="33"/>
      <c r="B54" s="34"/>
      <c r="C54" s="28" t="s">
        <v>25</v>
      </c>
      <c r="D54" s="33"/>
      <c r="E54" s="33"/>
      <c r="F54" s="26" t="str">
        <f>E15</f>
        <v>Vysoká škola ekonomická v Praze</v>
      </c>
      <c r="G54" s="33"/>
      <c r="H54" s="33"/>
      <c r="I54" s="28" t="s">
        <v>31</v>
      </c>
      <c r="J54" s="31" t="str">
        <f>E21</f>
        <v>RAFPRO s.r.o.</v>
      </c>
      <c r="K54" s="33"/>
      <c r="L54" s="90"/>
      <c r="S54" s="33"/>
      <c r="T54" s="33"/>
      <c r="U54" s="33"/>
      <c r="V54" s="33"/>
      <c r="W54" s="33"/>
      <c r="X54" s="33"/>
      <c r="Y54" s="33"/>
      <c r="Z54" s="33"/>
      <c r="AA54" s="33"/>
      <c r="AB54" s="33"/>
      <c r="AC54" s="33"/>
      <c r="AD54" s="33"/>
      <c r="AE54" s="33"/>
    </row>
    <row r="55" spans="1:47" s="2" customFormat="1" ht="15.2" customHeight="1">
      <c r="A55" s="33"/>
      <c r="B55" s="34"/>
      <c r="C55" s="28" t="s">
        <v>29</v>
      </c>
      <c r="D55" s="33"/>
      <c r="E55" s="33"/>
      <c r="F55" s="26" t="str">
        <f>IF(E18="","",E18)</f>
        <v>Vyplň údaj</v>
      </c>
      <c r="G55" s="33"/>
      <c r="H55" s="33"/>
      <c r="I55" s="28" t="s">
        <v>34</v>
      </c>
      <c r="J55" s="31" t="str">
        <f>E24</f>
        <v xml:space="preserve"> </v>
      </c>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92</v>
      </c>
      <c r="D57" s="98"/>
      <c r="E57" s="98"/>
      <c r="F57" s="98"/>
      <c r="G57" s="98"/>
      <c r="H57" s="98"/>
      <c r="I57" s="98"/>
      <c r="J57" s="105" t="s">
        <v>93</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J104</f>
        <v>0</v>
      </c>
      <c r="K59" s="33"/>
      <c r="L59" s="90"/>
      <c r="S59" s="33"/>
      <c r="T59" s="33"/>
      <c r="U59" s="33"/>
      <c r="V59" s="33"/>
      <c r="W59" s="33"/>
      <c r="X59" s="33"/>
      <c r="Y59" s="33"/>
      <c r="Z59" s="33"/>
      <c r="AA59" s="33"/>
      <c r="AB59" s="33"/>
      <c r="AC59" s="33"/>
      <c r="AD59" s="33"/>
      <c r="AE59" s="33"/>
      <c r="AU59" s="18" t="s">
        <v>94</v>
      </c>
    </row>
    <row r="60" spans="1:47" s="9" customFormat="1" ht="24.95" customHeight="1">
      <c r="B60" s="107"/>
      <c r="D60" s="108" t="s">
        <v>95</v>
      </c>
      <c r="E60" s="109"/>
      <c r="F60" s="109"/>
      <c r="G60" s="109"/>
      <c r="H60" s="109"/>
      <c r="I60" s="109"/>
      <c r="J60" s="110">
        <f>J105</f>
        <v>0</v>
      </c>
      <c r="L60" s="107"/>
    </row>
    <row r="61" spans="1:47" s="10" customFormat="1" ht="19.899999999999999" customHeight="1">
      <c r="B61" s="111"/>
      <c r="D61" s="112" t="s">
        <v>96</v>
      </c>
      <c r="E61" s="113"/>
      <c r="F61" s="113"/>
      <c r="G61" s="113"/>
      <c r="H61" s="113"/>
      <c r="I61" s="113"/>
      <c r="J61" s="114">
        <f>J106</f>
        <v>0</v>
      </c>
      <c r="L61" s="111"/>
    </row>
    <row r="62" spans="1:47" s="10" customFormat="1" ht="19.899999999999999" customHeight="1">
      <c r="B62" s="111"/>
      <c r="D62" s="112" t="s">
        <v>97</v>
      </c>
      <c r="E62" s="113"/>
      <c r="F62" s="113"/>
      <c r="G62" s="113"/>
      <c r="H62" s="113"/>
      <c r="I62" s="113"/>
      <c r="J62" s="114">
        <f>J129</f>
        <v>0</v>
      </c>
      <c r="L62" s="111"/>
    </row>
    <row r="63" spans="1:47" s="10" customFormat="1" ht="19.899999999999999" customHeight="1">
      <c r="B63" s="111"/>
      <c r="D63" s="112" t="s">
        <v>98</v>
      </c>
      <c r="E63" s="113"/>
      <c r="F63" s="113"/>
      <c r="G63" s="113"/>
      <c r="H63" s="113"/>
      <c r="I63" s="113"/>
      <c r="J63" s="114">
        <f>J143</f>
        <v>0</v>
      </c>
      <c r="L63" s="111"/>
    </row>
    <row r="64" spans="1:47" s="10" customFormat="1" ht="19.899999999999999" customHeight="1">
      <c r="B64" s="111"/>
      <c r="D64" s="112" t="s">
        <v>99</v>
      </c>
      <c r="E64" s="113"/>
      <c r="F64" s="113"/>
      <c r="G64" s="113"/>
      <c r="H64" s="113"/>
      <c r="I64" s="113"/>
      <c r="J64" s="114">
        <f>J157</f>
        <v>0</v>
      </c>
      <c r="L64" s="111"/>
    </row>
    <row r="65" spans="2:12" s="10" customFormat="1" ht="14.85" customHeight="1">
      <c r="B65" s="111"/>
      <c r="D65" s="112" t="s">
        <v>100</v>
      </c>
      <c r="E65" s="113"/>
      <c r="F65" s="113"/>
      <c r="G65" s="113"/>
      <c r="H65" s="113"/>
      <c r="I65" s="113"/>
      <c r="J65" s="114">
        <f>J158</f>
        <v>0</v>
      </c>
      <c r="L65" s="111"/>
    </row>
    <row r="66" spans="2:12" s="10" customFormat="1" ht="14.85" customHeight="1">
      <c r="B66" s="111"/>
      <c r="D66" s="112" t="s">
        <v>101</v>
      </c>
      <c r="E66" s="113"/>
      <c r="F66" s="113"/>
      <c r="G66" s="113"/>
      <c r="H66" s="113"/>
      <c r="I66" s="113"/>
      <c r="J66" s="114">
        <f>J305</f>
        <v>0</v>
      </c>
      <c r="L66" s="111"/>
    </row>
    <row r="67" spans="2:12" s="10" customFormat="1" ht="14.85" customHeight="1">
      <c r="B67" s="111"/>
      <c r="D67" s="112" t="s">
        <v>102</v>
      </c>
      <c r="E67" s="113"/>
      <c r="F67" s="113"/>
      <c r="G67" s="113"/>
      <c r="H67" s="113"/>
      <c r="I67" s="113"/>
      <c r="J67" s="114">
        <f>J462</f>
        <v>0</v>
      </c>
      <c r="L67" s="111"/>
    </row>
    <row r="68" spans="2:12" s="10" customFormat="1" ht="19.899999999999999" customHeight="1">
      <c r="B68" s="111"/>
      <c r="D68" s="112" t="s">
        <v>103</v>
      </c>
      <c r="E68" s="113"/>
      <c r="F68" s="113"/>
      <c r="G68" s="113"/>
      <c r="H68" s="113"/>
      <c r="I68" s="113"/>
      <c r="J68" s="114">
        <f>J489</f>
        <v>0</v>
      </c>
      <c r="L68" s="111"/>
    </row>
    <row r="69" spans="2:12" s="10" customFormat="1" ht="14.85" customHeight="1">
      <c r="B69" s="111"/>
      <c r="D69" s="112" t="s">
        <v>104</v>
      </c>
      <c r="E69" s="113"/>
      <c r="F69" s="113"/>
      <c r="G69" s="113"/>
      <c r="H69" s="113"/>
      <c r="I69" s="113"/>
      <c r="J69" s="114">
        <f>J490</f>
        <v>0</v>
      </c>
      <c r="L69" s="111"/>
    </row>
    <row r="70" spans="2:12" s="10" customFormat="1" ht="14.85" customHeight="1">
      <c r="B70" s="111"/>
      <c r="D70" s="112" t="s">
        <v>105</v>
      </c>
      <c r="E70" s="113"/>
      <c r="F70" s="113"/>
      <c r="G70" s="113"/>
      <c r="H70" s="113"/>
      <c r="I70" s="113"/>
      <c r="J70" s="114">
        <f>J505</f>
        <v>0</v>
      </c>
      <c r="L70" s="111"/>
    </row>
    <row r="71" spans="2:12" s="10" customFormat="1" ht="14.85" customHeight="1">
      <c r="B71" s="111"/>
      <c r="D71" s="112" t="s">
        <v>106</v>
      </c>
      <c r="E71" s="113"/>
      <c r="F71" s="113"/>
      <c r="G71" s="113"/>
      <c r="H71" s="113"/>
      <c r="I71" s="113"/>
      <c r="J71" s="114">
        <f>J514</f>
        <v>0</v>
      </c>
      <c r="L71" s="111"/>
    </row>
    <row r="72" spans="2:12" s="10" customFormat="1" ht="19.899999999999999" customHeight="1">
      <c r="B72" s="111"/>
      <c r="D72" s="112" t="s">
        <v>107</v>
      </c>
      <c r="E72" s="113"/>
      <c r="F72" s="113"/>
      <c r="G72" s="113"/>
      <c r="H72" s="113"/>
      <c r="I72" s="113"/>
      <c r="J72" s="114">
        <f>J591</f>
        <v>0</v>
      </c>
      <c r="L72" s="111"/>
    </row>
    <row r="73" spans="2:12" s="10" customFormat="1" ht="19.899999999999999" customHeight="1">
      <c r="B73" s="111"/>
      <c r="D73" s="112" t="s">
        <v>108</v>
      </c>
      <c r="E73" s="113"/>
      <c r="F73" s="113"/>
      <c r="G73" s="113"/>
      <c r="H73" s="113"/>
      <c r="I73" s="113"/>
      <c r="J73" s="114">
        <f>J601</f>
        <v>0</v>
      </c>
      <c r="L73" s="111"/>
    </row>
    <row r="74" spans="2:12" s="9" customFormat="1" ht="24.95" customHeight="1">
      <c r="B74" s="107"/>
      <c r="D74" s="108" t="s">
        <v>109</v>
      </c>
      <c r="E74" s="109"/>
      <c r="F74" s="109"/>
      <c r="G74" s="109"/>
      <c r="H74" s="109"/>
      <c r="I74" s="109"/>
      <c r="J74" s="110">
        <f>J604</f>
        <v>0</v>
      </c>
      <c r="L74" s="107"/>
    </row>
    <row r="75" spans="2:12" s="10" customFormat="1" ht="19.899999999999999" customHeight="1">
      <c r="B75" s="111"/>
      <c r="D75" s="112" t="s">
        <v>110</v>
      </c>
      <c r="E75" s="113"/>
      <c r="F75" s="113"/>
      <c r="G75" s="113"/>
      <c r="H75" s="113"/>
      <c r="I75" s="113"/>
      <c r="J75" s="114">
        <f>J605</f>
        <v>0</v>
      </c>
      <c r="L75" s="111"/>
    </row>
    <row r="76" spans="2:12" s="10" customFormat="1" ht="19.899999999999999" customHeight="1">
      <c r="B76" s="111"/>
      <c r="D76" s="112" t="s">
        <v>111</v>
      </c>
      <c r="E76" s="113"/>
      <c r="F76" s="113"/>
      <c r="G76" s="113"/>
      <c r="H76" s="113"/>
      <c r="I76" s="113"/>
      <c r="J76" s="114">
        <f>J612</f>
        <v>0</v>
      </c>
      <c r="L76" s="111"/>
    </row>
    <row r="77" spans="2:12" s="10" customFormat="1" ht="19.899999999999999" customHeight="1">
      <c r="B77" s="111"/>
      <c r="D77" s="112" t="s">
        <v>112</v>
      </c>
      <c r="E77" s="113"/>
      <c r="F77" s="113"/>
      <c r="G77" s="113"/>
      <c r="H77" s="113"/>
      <c r="I77" s="113"/>
      <c r="J77" s="114">
        <f>J623</f>
        <v>0</v>
      </c>
      <c r="L77" s="111"/>
    </row>
    <row r="78" spans="2:12" s="10" customFormat="1" ht="19.899999999999999" customHeight="1">
      <c r="B78" s="111"/>
      <c r="D78" s="112" t="s">
        <v>113</v>
      </c>
      <c r="E78" s="113"/>
      <c r="F78" s="113"/>
      <c r="G78" s="113"/>
      <c r="H78" s="113"/>
      <c r="I78" s="113"/>
      <c r="J78" s="114">
        <f>J627</f>
        <v>0</v>
      </c>
      <c r="L78" s="111"/>
    </row>
    <row r="79" spans="2:12" s="10" customFormat="1" ht="19.899999999999999" customHeight="1">
      <c r="B79" s="111"/>
      <c r="D79" s="112" t="s">
        <v>114</v>
      </c>
      <c r="E79" s="113"/>
      <c r="F79" s="113"/>
      <c r="G79" s="113"/>
      <c r="H79" s="113"/>
      <c r="I79" s="113"/>
      <c r="J79" s="114">
        <f>J629</f>
        <v>0</v>
      </c>
      <c r="L79" s="111"/>
    </row>
    <row r="80" spans="2:12" s="10" customFormat="1" ht="19.899999999999999" customHeight="1">
      <c r="B80" s="111"/>
      <c r="D80" s="112" t="s">
        <v>115</v>
      </c>
      <c r="E80" s="113"/>
      <c r="F80" s="113"/>
      <c r="G80" s="113"/>
      <c r="H80" s="113"/>
      <c r="I80" s="113"/>
      <c r="J80" s="114">
        <f>J649</f>
        <v>0</v>
      </c>
      <c r="L80" s="111"/>
    </row>
    <row r="81" spans="1:31" s="10" customFormat="1" ht="19.899999999999999" customHeight="1">
      <c r="B81" s="111"/>
      <c r="D81" s="112" t="s">
        <v>116</v>
      </c>
      <c r="E81" s="113"/>
      <c r="F81" s="113"/>
      <c r="G81" s="113"/>
      <c r="H81" s="113"/>
      <c r="I81" s="113"/>
      <c r="J81" s="114">
        <f>J700</f>
        <v>0</v>
      </c>
      <c r="L81" s="111"/>
    </row>
    <row r="82" spans="1:31" s="10" customFormat="1" ht="19.899999999999999" customHeight="1">
      <c r="B82" s="111"/>
      <c r="D82" s="112" t="s">
        <v>117</v>
      </c>
      <c r="E82" s="113"/>
      <c r="F82" s="113"/>
      <c r="G82" s="113"/>
      <c r="H82" s="113"/>
      <c r="I82" s="113"/>
      <c r="J82" s="114">
        <f>J794</f>
        <v>0</v>
      </c>
      <c r="L82" s="111"/>
    </row>
    <row r="83" spans="1:31" s="10" customFormat="1" ht="19.899999999999999" customHeight="1">
      <c r="B83" s="111"/>
      <c r="D83" s="112" t="s">
        <v>118</v>
      </c>
      <c r="E83" s="113"/>
      <c r="F83" s="113"/>
      <c r="G83" s="113"/>
      <c r="H83" s="113"/>
      <c r="I83" s="113"/>
      <c r="J83" s="114">
        <f>J843</f>
        <v>0</v>
      </c>
      <c r="L83" s="111"/>
    </row>
    <row r="84" spans="1:31" s="10" customFormat="1" ht="19.899999999999999" customHeight="1">
      <c r="B84" s="111"/>
      <c r="D84" s="112" t="s">
        <v>119</v>
      </c>
      <c r="E84" s="113"/>
      <c r="F84" s="113"/>
      <c r="G84" s="113"/>
      <c r="H84" s="113"/>
      <c r="I84" s="113"/>
      <c r="J84" s="114">
        <f>J845</f>
        <v>0</v>
      </c>
      <c r="L84" s="111"/>
    </row>
    <row r="85" spans="1:31" s="2" customFormat="1" ht="21.75" customHeight="1">
      <c r="A85" s="33"/>
      <c r="B85" s="34"/>
      <c r="C85" s="33"/>
      <c r="D85" s="33"/>
      <c r="E85" s="33"/>
      <c r="F85" s="33"/>
      <c r="G85" s="33"/>
      <c r="H85" s="33"/>
      <c r="I85" s="33"/>
      <c r="J85" s="33"/>
      <c r="K85" s="33"/>
      <c r="L85" s="90"/>
      <c r="S85" s="33"/>
      <c r="T85" s="33"/>
      <c r="U85" s="33"/>
      <c r="V85" s="33"/>
      <c r="W85" s="33"/>
      <c r="X85" s="33"/>
      <c r="Y85" s="33"/>
      <c r="Z85" s="33"/>
      <c r="AA85" s="33"/>
      <c r="AB85" s="33"/>
      <c r="AC85" s="33"/>
      <c r="AD85" s="33"/>
      <c r="AE85" s="33"/>
    </row>
    <row r="86" spans="1:31" s="2" customFormat="1" ht="6.95" customHeight="1">
      <c r="A86" s="33"/>
      <c r="B86" s="43"/>
      <c r="C86" s="44"/>
      <c r="D86" s="44"/>
      <c r="E86" s="44"/>
      <c r="F86" s="44"/>
      <c r="G86" s="44"/>
      <c r="H86" s="44"/>
      <c r="I86" s="44"/>
      <c r="J86" s="44"/>
      <c r="K86" s="44"/>
      <c r="L86" s="90"/>
      <c r="S86" s="33"/>
      <c r="T86" s="33"/>
      <c r="U86" s="33"/>
      <c r="V86" s="33"/>
      <c r="W86" s="33"/>
      <c r="X86" s="33"/>
      <c r="Y86" s="33"/>
      <c r="Z86" s="33"/>
      <c r="AA86" s="33"/>
      <c r="AB86" s="33"/>
      <c r="AC86" s="33"/>
      <c r="AD86" s="33"/>
      <c r="AE86" s="33"/>
    </row>
    <row r="90" spans="1:31" s="2" customFormat="1" ht="6.95" customHeight="1">
      <c r="A90" s="33"/>
      <c r="B90" s="45"/>
      <c r="C90" s="46"/>
      <c r="D90" s="46"/>
      <c r="E90" s="46"/>
      <c r="F90" s="46"/>
      <c r="G90" s="46"/>
      <c r="H90" s="46"/>
      <c r="I90" s="46"/>
      <c r="J90" s="46"/>
      <c r="K90" s="46"/>
      <c r="L90" s="90"/>
      <c r="S90" s="33"/>
      <c r="T90" s="33"/>
      <c r="U90" s="33"/>
      <c r="V90" s="33"/>
      <c r="W90" s="33"/>
      <c r="X90" s="33"/>
      <c r="Y90" s="33"/>
      <c r="Z90" s="33"/>
      <c r="AA90" s="33"/>
      <c r="AB90" s="33"/>
      <c r="AC90" s="33"/>
      <c r="AD90" s="33"/>
      <c r="AE90" s="33"/>
    </row>
    <row r="91" spans="1:31" s="2" customFormat="1" ht="24.95" customHeight="1">
      <c r="A91" s="33"/>
      <c r="B91" s="34"/>
      <c r="C91" s="22" t="s">
        <v>120</v>
      </c>
      <c r="D91" s="33"/>
      <c r="E91" s="33"/>
      <c r="F91" s="33"/>
      <c r="G91" s="33"/>
      <c r="H91" s="33"/>
      <c r="I91" s="33"/>
      <c r="J91" s="33"/>
      <c r="K91" s="33"/>
      <c r="L91" s="90"/>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90"/>
      <c r="S92" s="33"/>
      <c r="T92" s="33"/>
      <c r="U92" s="33"/>
      <c r="V92" s="33"/>
      <c r="W92" s="33"/>
      <c r="X92" s="33"/>
      <c r="Y92" s="33"/>
      <c r="Z92" s="33"/>
      <c r="AA92" s="33"/>
      <c r="AB92" s="33"/>
      <c r="AC92" s="33"/>
      <c r="AD92" s="33"/>
      <c r="AE92" s="33"/>
    </row>
    <row r="93" spans="1:31" s="2" customFormat="1" ht="12" customHeight="1">
      <c r="A93" s="33"/>
      <c r="B93" s="34"/>
      <c r="C93" s="28" t="s">
        <v>17</v>
      </c>
      <c r="D93" s="33"/>
      <c r="E93" s="33"/>
      <c r="F93" s="33"/>
      <c r="G93" s="33"/>
      <c r="H93" s="33"/>
      <c r="I93" s="33"/>
      <c r="J93" s="33"/>
      <c r="K93" s="33"/>
      <c r="L93" s="90"/>
      <c r="S93" s="33"/>
      <c r="T93" s="33"/>
      <c r="U93" s="33"/>
      <c r="V93" s="33"/>
      <c r="W93" s="33"/>
      <c r="X93" s="33"/>
      <c r="Y93" s="33"/>
      <c r="Z93" s="33"/>
      <c r="AA93" s="33"/>
      <c r="AB93" s="33"/>
      <c r="AC93" s="33"/>
      <c r="AD93" s="33"/>
      <c r="AE93" s="33"/>
    </row>
    <row r="94" spans="1:31" s="2" customFormat="1" ht="26.25" customHeight="1">
      <c r="A94" s="33"/>
      <c r="B94" s="34"/>
      <c r="C94" s="33"/>
      <c r="D94" s="33"/>
      <c r="E94" s="319" t="str">
        <f>E7</f>
        <v>ZATEPLENÍ OBJEKTU A VÝMĚNA OTVORŮ OBJEKTU KOLEJE BLANICE</v>
      </c>
      <c r="F94" s="320"/>
      <c r="G94" s="320"/>
      <c r="H94" s="320"/>
      <c r="I94" s="33"/>
      <c r="J94" s="33"/>
      <c r="K94" s="33"/>
      <c r="L94" s="90"/>
      <c r="S94" s="33"/>
      <c r="T94" s="33"/>
      <c r="U94" s="33"/>
      <c r="V94" s="33"/>
      <c r="W94" s="33"/>
      <c r="X94" s="33"/>
      <c r="Y94" s="33"/>
      <c r="Z94" s="33"/>
      <c r="AA94" s="33"/>
      <c r="AB94" s="33"/>
      <c r="AC94" s="33"/>
      <c r="AD94" s="33"/>
      <c r="AE94" s="33"/>
    </row>
    <row r="95" spans="1:31" s="2" customFormat="1" ht="12" customHeight="1">
      <c r="A95" s="33"/>
      <c r="B95" s="34"/>
      <c r="C95" s="28" t="s">
        <v>89</v>
      </c>
      <c r="D95" s="33"/>
      <c r="E95" s="33"/>
      <c r="F95" s="33"/>
      <c r="G95" s="33"/>
      <c r="H95" s="33"/>
      <c r="I95" s="33"/>
      <c r="J95" s="33"/>
      <c r="K95" s="33"/>
      <c r="L95" s="90"/>
      <c r="S95" s="33"/>
      <c r="T95" s="33"/>
      <c r="U95" s="33"/>
      <c r="V95" s="33"/>
      <c r="W95" s="33"/>
      <c r="X95" s="33"/>
      <c r="Y95" s="33"/>
      <c r="Z95" s="33"/>
      <c r="AA95" s="33"/>
      <c r="AB95" s="33"/>
      <c r="AC95" s="33"/>
      <c r="AD95" s="33"/>
      <c r="AE95" s="33"/>
    </row>
    <row r="96" spans="1:31" s="2" customFormat="1" ht="16.5" customHeight="1">
      <c r="A96" s="33"/>
      <c r="B96" s="34"/>
      <c r="C96" s="33"/>
      <c r="D96" s="33"/>
      <c r="E96" s="281" t="str">
        <f>E9</f>
        <v>1 - Zateplení a výměna oken</v>
      </c>
      <c r="F96" s="321"/>
      <c r="G96" s="321"/>
      <c r="H96" s="321"/>
      <c r="I96" s="33"/>
      <c r="J96" s="33"/>
      <c r="K96" s="33"/>
      <c r="L96" s="90"/>
      <c r="S96" s="33"/>
      <c r="T96" s="33"/>
      <c r="U96" s="33"/>
      <c r="V96" s="33"/>
      <c r="W96" s="33"/>
      <c r="X96" s="33"/>
      <c r="Y96" s="33"/>
      <c r="Z96" s="33"/>
      <c r="AA96" s="33"/>
      <c r="AB96" s="33"/>
      <c r="AC96" s="33"/>
      <c r="AD96" s="33"/>
      <c r="AE96" s="33"/>
    </row>
    <row r="97" spans="1:65" s="2" customFormat="1" ht="6.95" customHeight="1">
      <c r="A97" s="33"/>
      <c r="B97" s="34"/>
      <c r="C97" s="33"/>
      <c r="D97" s="33"/>
      <c r="E97" s="33"/>
      <c r="F97" s="33"/>
      <c r="G97" s="33"/>
      <c r="H97" s="33"/>
      <c r="I97" s="33"/>
      <c r="J97" s="33"/>
      <c r="K97" s="33"/>
      <c r="L97" s="90"/>
      <c r="S97" s="33"/>
      <c r="T97" s="33"/>
      <c r="U97" s="33"/>
      <c r="V97" s="33"/>
      <c r="W97" s="33"/>
      <c r="X97" s="33"/>
      <c r="Y97" s="33"/>
      <c r="Z97" s="33"/>
      <c r="AA97" s="33"/>
      <c r="AB97" s="33"/>
      <c r="AC97" s="33"/>
      <c r="AD97" s="33"/>
      <c r="AE97" s="33"/>
    </row>
    <row r="98" spans="1:65" s="2" customFormat="1" ht="12" customHeight="1">
      <c r="A98" s="33"/>
      <c r="B98" s="34"/>
      <c r="C98" s="28" t="s">
        <v>21</v>
      </c>
      <c r="D98" s="33"/>
      <c r="E98" s="33"/>
      <c r="F98" s="26" t="str">
        <f>F12</f>
        <v xml:space="preserve"> </v>
      </c>
      <c r="G98" s="33"/>
      <c r="H98" s="33"/>
      <c r="I98" s="28" t="s">
        <v>23</v>
      </c>
      <c r="J98" s="51" t="str">
        <f>IF(J12="","",J12)</f>
        <v>18. 11. 2022</v>
      </c>
      <c r="K98" s="33"/>
      <c r="L98" s="90"/>
      <c r="S98" s="33"/>
      <c r="T98" s="33"/>
      <c r="U98" s="33"/>
      <c r="V98" s="33"/>
      <c r="W98" s="33"/>
      <c r="X98" s="33"/>
      <c r="Y98" s="33"/>
      <c r="Z98" s="33"/>
      <c r="AA98" s="33"/>
      <c r="AB98" s="33"/>
      <c r="AC98" s="33"/>
      <c r="AD98" s="33"/>
      <c r="AE98" s="33"/>
    </row>
    <row r="99" spans="1:65" s="2" customFormat="1" ht="6.95" customHeight="1">
      <c r="A99" s="33"/>
      <c r="B99" s="34"/>
      <c r="C99" s="33"/>
      <c r="D99" s="33"/>
      <c r="E99" s="33"/>
      <c r="F99" s="33"/>
      <c r="G99" s="33"/>
      <c r="H99" s="33"/>
      <c r="I99" s="33"/>
      <c r="J99" s="33"/>
      <c r="K99" s="33"/>
      <c r="L99" s="90"/>
      <c r="S99" s="33"/>
      <c r="T99" s="33"/>
      <c r="U99" s="33"/>
      <c r="V99" s="33"/>
      <c r="W99" s="33"/>
      <c r="X99" s="33"/>
      <c r="Y99" s="33"/>
      <c r="Z99" s="33"/>
      <c r="AA99" s="33"/>
      <c r="AB99" s="33"/>
      <c r="AC99" s="33"/>
      <c r="AD99" s="33"/>
      <c r="AE99" s="33"/>
    </row>
    <row r="100" spans="1:65" s="2" customFormat="1" ht="15.2" customHeight="1">
      <c r="A100" s="33"/>
      <c r="B100" s="34"/>
      <c r="C100" s="28" t="s">
        <v>25</v>
      </c>
      <c r="D100" s="33"/>
      <c r="E100" s="33"/>
      <c r="F100" s="26" t="str">
        <f>E15</f>
        <v>Vysoká škola ekonomická v Praze</v>
      </c>
      <c r="G100" s="33"/>
      <c r="H100" s="33"/>
      <c r="I100" s="28" t="s">
        <v>31</v>
      </c>
      <c r="J100" s="31" t="str">
        <f>E21</f>
        <v>RAFPRO s.r.o.</v>
      </c>
      <c r="K100" s="33"/>
      <c r="L100" s="90"/>
      <c r="S100" s="33"/>
      <c r="T100" s="33"/>
      <c r="U100" s="33"/>
      <c r="V100" s="33"/>
      <c r="W100" s="33"/>
      <c r="X100" s="33"/>
      <c r="Y100" s="33"/>
      <c r="Z100" s="33"/>
      <c r="AA100" s="33"/>
      <c r="AB100" s="33"/>
      <c r="AC100" s="33"/>
      <c r="AD100" s="33"/>
      <c r="AE100" s="33"/>
    </row>
    <row r="101" spans="1:65" s="2" customFormat="1" ht="15.2" customHeight="1">
      <c r="A101" s="33"/>
      <c r="B101" s="34"/>
      <c r="C101" s="28" t="s">
        <v>29</v>
      </c>
      <c r="D101" s="33"/>
      <c r="E101" s="33"/>
      <c r="F101" s="26" t="str">
        <f>IF(E18="","",E18)</f>
        <v>Vyplň údaj</v>
      </c>
      <c r="G101" s="33"/>
      <c r="H101" s="33"/>
      <c r="I101" s="28" t="s">
        <v>34</v>
      </c>
      <c r="J101" s="31" t="str">
        <f>E24</f>
        <v xml:space="preserve"> </v>
      </c>
      <c r="K101" s="33"/>
      <c r="L101" s="90"/>
      <c r="S101" s="33"/>
      <c r="T101" s="33"/>
      <c r="U101" s="33"/>
      <c r="V101" s="33"/>
      <c r="W101" s="33"/>
      <c r="X101" s="33"/>
      <c r="Y101" s="33"/>
      <c r="Z101" s="33"/>
      <c r="AA101" s="33"/>
      <c r="AB101" s="33"/>
      <c r="AC101" s="33"/>
      <c r="AD101" s="33"/>
      <c r="AE101" s="33"/>
    </row>
    <row r="102" spans="1:65" s="2" customFormat="1" ht="10.35" customHeight="1">
      <c r="A102" s="33"/>
      <c r="B102" s="34"/>
      <c r="C102" s="33"/>
      <c r="D102" s="33"/>
      <c r="E102" s="33"/>
      <c r="F102" s="33"/>
      <c r="G102" s="33"/>
      <c r="H102" s="33"/>
      <c r="I102" s="33"/>
      <c r="J102" s="33"/>
      <c r="K102" s="33"/>
      <c r="L102" s="90"/>
      <c r="S102" s="33"/>
      <c r="T102" s="33"/>
      <c r="U102" s="33"/>
      <c r="V102" s="33"/>
      <c r="W102" s="33"/>
      <c r="X102" s="33"/>
      <c r="Y102" s="33"/>
      <c r="Z102" s="33"/>
      <c r="AA102" s="33"/>
      <c r="AB102" s="33"/>
      <c r="AC102" s="33"/>
      <c r="AD102" s="33"/>
      <c r="AE102" s="33"/>
    </row>
    <row r="103" spans="1:65" s="11" customFormat="1" ht="29.25" customHeight="1">
      <c r="A103" s="115"/>
      <c r="B103" s="116"/>
      <c r="C103" s="117" t="s">
        <v>121</v>
      </c>
      <c r="D103" s="118" t="s">
        <v>56</v>
      </c>
      <c r="E103" s="118" t="s">
        <v>52</v>
      </c>
      <c r="F103" s="118" t="s">
        <v>53</v>
      </c>
      <c r="G103" s="118" t="s">
        <v>122</v>
      </c>
      <c r="H103" s="118" t="s">
        <v>123</v>
      </c>
      <c r="I103" s="118" t="s">
        <v>124</v>
      </c>
      <c r="J103" s="118" t="s">
        <v>93</v>
      </c>
      <c r="K103" s="119" t="s">
        <v>125</v>
      </c>
      <c r="L103" s="120"/>
      <c r="M103" s="58" t="s">
        <v>3</v>
      </c>
      <c r="N103" s="59" t="s">
        <v>41</v>
      </c>
      <c r="O103" s="59" t="s">
        <v>126</v>
      </c>
      <c r="P103" s="59" t="s">
        <v>127</v>
      </c>
      <c r="Q103" s="59" t="s">
        <v>128</v>
      </c>
      <c r="R103" s="59" t="s">
        <v>129</v>
      </c>
      <c r="S103" s="59" t="s">
        <v>130</v>
      </c>
      <c r="T103" s="60" t="s">
        <v>131</v>
      </c>
      <c r="U103" s="115"/>
      <c r="V103" s="115"/>
      <c r="W103" s="115"/>
      <c r="X103" s="115"/>
      <c r="Y103" s="115"/>
      <c r="Z103" s="115"/>
      <c r="AA103" s="115"/>
      <c r="AB103" s="115"/>
      <c r="AC103" s="115"/>
      <c r="AD103" s="115"/>
      <c r="AE103" s="115"/>
    </row>
    <row r="104" spans="1:65" s="2" customFormat="1" ht="22.9" customHeight="1">
      <c r="A104" s="33"/>
      <c r="B104" s="34"/>
      <c r="C104" s="65" t="s">
        <v>132</v>
      </c>
      <c r="D104" s="33"/>
      <c r="E104" s="33"/>
      <c r="F104" s="33"/>
      <c r="G104" s="33"/>
      <c r="H104" s="33"/>
      <c r="I104" s="33"/>
      <c r="J104" s="121">
        <f>BK104</f>
        <v>0</v>
      </c>
      <c r="K104" s="33"/>
      <c r="L104" s="34"/>
      <c r="M104" s="61"/>
      <c r="N104" s="52"/>
      <c r="O104" s="62"/>
      <c r="P104" s="122">
        <f>P105+P604</f>
        <v>0</v>
      </c>
      <c r="Q104" s="62"/>
      <c r="R104" s="122">
        <f>R105+R604</f>
        <v>1193.8576374199999</v>
      </c>
      <c r="S104" s="62"/>
      <c r="T104" s="123">
        <f>T105+T604</f>
        <v>640.41648700000007</v>
      </c>
      <c r="U104" s="33"/>
      <c r="V104" s="33"/>
      <c r="W104" s="33"/>
      <c r="X104" s="33"/>
      <c r="Y104" s="33"/>
      <c r="Z104" s="33"/>
      <c r="AA104" s="33"/>
      <c r="AB104" s="33"/>
      <c r="AC104" s="33"/>
      <c r="AD104" s="33"/>
      <c r="AE104" s="33"/>
      <c r="AT104" s="18" t="s">
        <v>70</v>
      </c>
      <c r="AU104" s="18" t="s">
        <v>94</v>
      </c>
      <c r="BK104" s="124">
        <f>BK105+BK604</f>
        <v>0</v>
      </c>
    </row>
    <row r="105" spans="1:65" s="12" customFormat="1" ht="25.9" customHeight="1">
      <c r="B105" s="125"/>
      <c r="D105" s="126" t="s">
        <v>70</v>
      </c>
      <c r="E105" s="127" t="s">
        <v>133</v>
      </c>
      <c r="F105" s="127" t="s">
        <v>134</v>
      </c>
      <c r="I105" s="128"/>
      <c r="J105" s="129">
        <f>BK105</f>
        <v>0</v>
      </c>
      <c r="L105" s="125"/>
      <c r="M105" s="130"/>
      <c r="N105" s="131"/>
      <c r="O105" s="131"/>
      <c r="P105" s="132">
        <f>P106+P129+P143+P157+P489+P591+P601</f>
        <v>0</v>
      </c>
      <c r="Q105" s="131"/>
      <c r="R105" s="132">
        <f>R106+R129+R143+R157+R489+R591+R601</f>
        <v>1159.5062454199999</v>
      </c>
      <c r="S105" s="131"/>
      <c r="T105" s="133">
        <f>T106+T129+T143+T157+T489+T591+T601</f>
        <v>496.96805500000005</v>
      </c>
      <c r="AR105" s="126" t="s">
        <v>15</v>
      </c>
      <c r="AT105" s="134" t="s">
        <v>70</v>
      </c>
      <c r="AU105" s="134" t="s">
        <v>71</v>
      </c>
      <c r="AY105" s="126" t="s">
        <v>135</v>
      </c>
      <c r="BK105" s="135">
        <f>BK106+BK129+BK143+BK157+BK489+BK591+BK601</f>
        <v>0</v>
      </c>
    </row>
    <row r="106" spans="1:65" s="12" customFormat="1" ht="22.9" customHeight="1">
      <c r="B106" s="125"/>
      <c r="D106" s="126" t="s">
        <v>70</v>
      </c>
      <c r="E106" s="136" t="s">
        <v>15</v>
      </c>
      <c r="F106" s="136" t="s">
        <v>136</v>
      </c>
      <c r="I106" s="128"/>
      <c r="J106" s="137">
        <f>BK106</f>
        <v>0</v>
      </c>
      <c r="L106" s="125"/>
      <c r="M106" s="130"/>
      <c r="N106" s="131"/>
      <c r="O106" s="131"/>
      <c r="P106" s="132">
        <f>SUM(P107:P128)</f>
        <v>0</v>
      </c>
      <c r="Q106" s="131"/>
      <c r="R106" s="132">
        <f>SUM(R107:R128)</f>
        <v>129.6</v>
      </c>
      <c r="S106" s="131"/>
      <c r="T106" s="133">
        <f>SUM(T107:T128)</f>
        <v>51.86</v>
      </c>
      <c r="AR106" s="126" t="s">
        <v>15</v>
      </c>
      <c r="AT106" s="134" t="s">
        <v>70</v>
      </c>
      <c r="AU106" s="134" t="s">
        <v>15</v>
      </c>
      <c r="AY106" s="126" t="s">
        <v>135</v>
      </c>
      <c r="BK106" s="135">
        <f>SUM(BK107:BK128)</f>
        <v>0</v>
      </c>
    </row>
    <row r="107" spans="1:65" s="2" customFormat="1" ht="76.349999999999994" customHeight="1">
      <c r="A107" s="33"/>
      <c r="B107" s="138"/>
      <c r="C107" s="139" t="s">
        <v>15</v>
      </c>
      <c r="D107" s="139" t="s">
        <v>137</v>
      </c>
      <c r="E107" s="140" t="s">
        <v>138</v>
      </c>
      <c r="F107" s="141" t="s">
        <v>139</v>
      </c>
      <c r="G107" s="142" t="s">
        <v>140</v>
      </c>
      <c r="H107" s="143">
        <v>160</v>
      </c>
      <c r="I107" s="144"/>
      <c r="J107" s="145">
        <f>ROUND(I107*H107,2)</f>
        <v>0</v>
      </c>
      <c r="K107" s="141" t="s">
        <v>141</v>
      </c>
      <c r="L107" s="34"/>
      <c r="M107" s="146" t="s">
        <v>3</v>
      </c>
      <c r="N107" s="147" t="s">
        <v>42</v>
      </c>
      <c r="O107" s="54"/>
      <c r="P107" s="148">
        <f>O107*H107</f>
        <v>0</v>
      </c>
      <c r="Q107" s="148">
        <v>0</v>
      </c>
      <c r="R107" s="148">
        <f>Q107*H107</f>
        <v>0</v>
      </c>
      <c r="S107" s="148">
        <v>0.255</v>
      </c>
      <c r="T107" s="149">
        <f>S107*H107</f>
        <v>40.799999999999997</v>
      </c>
      <c r="U107" s="33"/>
      <c r="V107" s="33"/>
      <c r="W107" s="33"/>
      <c r="X107" s="33"/>
      <c r="Y107" s="33"/>
      <c r="Z107" s="33"/>
      <c r="AA107" s="33"/>
      <c r="AB107" s="33"/>
      <c r="AC107" s="33"/>
      <c r="AD107" s="33"/>
      <c r="AE107" s="33"/>
      <c r="AR107" s="150" t="s">
        <v>82</v>
      </c>
      <c r="AT107" s="150" t="s">
        <v>137</v>
      </c>
      <c r="AU107" s="150" t="s">
        <v>79</v>
      </c>
      <c r="AY107" s="18" t="s">
        <v>135</v>
      </c>
      <c r="BE107" s="151">
        <f>IF(N107="základní",J107,0)</f>
        <v>0</v>
      </c>
      <c r="BF107" s="151">
        <f>IF(N107="snížená",J107,0)</f>
        <v>0</v>
      </c>
      <c r="BG107" s="151">
        <f>IF(N107="zákl. přenesená",J107,0)</f>
        <v>0</v>
      </c>
      <c r="BH107" s="151">
        <f>IF(N107="sníž. přenesená",J107,0)</f>
        <v>0</v>
      </c>
      <c r="BI107" s="151">
        <f>IF(N107="nulová",J107,0)</f>
        <v>0</v>
      </c>
      <c r="BJ107" s="18" t="s">
        <v>15</v>
      </c>
      <c r="BK107" s="151">
        <f>ROUND(I107*H107,2)</f>
        <v>0</v>
      </c>
      <c r="BL107" s="18" t="s">
        <v>82</v>
      </c>
      <c r="BM107" s="150" t="s">
        <v>142</v>
      </c>
    </row>
    <row r="108" spans="1:65" s="2" customFormat="1" ht="11.25">
      <c r="A108" s="33"/>
      <c r="B108" s="34"/>
      <c r="C108" s="33"/>
      <c r="D108" s="152" t="s">
        <v>143</v>
      </c>
      <c r="E108" s="33"/>
      <c r="F108" s="153" t="s">
        <v>144</v>
      </c>
      <c r="G108" s="33"/>
      <c r="H108" s="33"/>
      <c r="I108" s="154"/>
      <c r="J108" s="33"/>
      <c r="K108" s="33"/>
      <c r="L108" s="34"/>
      <c r="M108" s="155"/>
      <c r="N108" s="156"/>
      <c r="O108" s="54"/>
      <c r="P108" s="54"/>
      <c r="Q108" s="54"/>
      <c r="R108" s="54"/>
      <c r="S108" s="54"/>
      <c r="T108" s="55"/>
      <c r="U108" s="33"/>
      <c r="V108" s="33"/>
      <c r="W108" s="33"/>
      <c r="X108" s="33"/>
      <c r="Y108" s="33"/>
      <c r="Z108" s="33"/>
      <c r="AA108" s="33"/>
      <c r="AB108" s="33"/>
      <c r="AC108" s="33"/>
      <c r="AD108" s="33"/>
      <c r="AE108" s="33"/>
      <c r="AT108" s="18" t="s">
        <v>143</v>
      </c>
      <c r="AU108" s="18" t="s">
        <v>79</v>
      </c>
    </row>
    <row r="109" spans="1:65" s="2" customFormat="1" ht="55.5" customHeight="1">
      <c r="A109" s="33"/>
      <c r="B109" s="138"/>
      <c r="C109" s="139" t="s">
        <v>79</v>
      </c>
      <c r="D109" s="139" t="s">
        <v>137</v>
      </c>
      <c r="E109" s="140" t="s">
        <v>145</v>
      </c>
      <c r="F109" s="141" t="s">
        <v>146</v>
      </c>
      <c r="G109" s="142" t="s">
        <v>140</v>
      </c>
      <c r="H109" s="143">
        <v>35</v>
      </c>
      <c r="I109" s="144"/>
      <c r="J109" s="145">
        <f>ROUND(I109*H109,2)</f>
        <v>0</v>
      </c>
      <c r="K109" s="141" t="s">
        <v>141</v>
      </c>
      <c r="L109" s="34"/>
      <c r="M109" s="146" t="s">
        <v>3</v>
      </c>
      <c r="N109" s="147" t="s">
        <v>42</v>
      </c>
      <c r="O109" s="54"/>
      <c r="P109" s="148">
        <f>O109*H109</f>
        <v>0</v>
      </c>
      <c r="Q109" s="148">
        <v>0</v>
      </c>
      <c r="R109" s="148">
        <f>Q109*H109</f>
        <v>0</v>
      </c>
      <c r="S109" s="148">
        <v>0.316</v>
      </c>
      <c r="T109" s="149">
        <f>S109*H109</f>
        <v>11.06</v>
      </c>
      <c r="U109" s="33"/>
      <c r="V109" s="33"/>
      <c r="W109" s="33"/>
      <c r="X109" s="33"/>
      <c r="Y109" s="33"/>
      <c r="Z109" s="33"/>
      <c r="AA109" s="33"/>
      <c r="AB109" s="33"/>
      <c r="AC109" s="33"/>
      <c r="AD109" s="33"/>
      <c r="AE109" s="33"/>
      <c r="AR109" s="150" t="s">
        <v>82</v>
      </c>
      <c r="AT109" s="150" t="s">
        <v>137</v>
      </c>
      <c r="AU109" s="150" t="s">
        <v>79</v>
      </c>
      <c r="AY109" s="18" t="s">
        <v>135</v>
      </c>
      <c r="BE109" s="151">
        <f>IF(N109="základní",J109,0)</f>
        <v>0</v>
      </c>
      <c r="BF109" s="151">
        <f>IF(N109="snížená",J109,0)</f>
        <v>0</v>
      </c>
      <c r="BG109" s="151">
        <f>IF(N109="zákl. přenesená",J109,0)</f>
        <v>0</v>
      </c>
      <c r="BH109" s="151">
        <f>IF(N109="sníž. přenesená",J109,0)</f>
        <v>0</v>
      </c>
      <c r="BI109" s="151">
        <f>IF(N109="nulová",J109,0)</f>
        <v>0</v>
      </c>
      <c r="BJ109" s="18" t="s">
        <v>15</v>
      </c>
      <c r="BK109" s="151">
        <f>ROUND(I109*H109,2)</f>
        <v>0</v>
      </c>
      <c r="BL109" s="18" t="s">
        <v>82</v>
      </c>
      <c r="BM109" s="150" t="s">
        <v>147</v>
      </c>
    </row>
    <row r="110" spans="1:65" s="2" customFormat="1" ht="11.25">
      <c r="A110" s="33"/>
      <c r="B110" s="34"/>
      <c r="C110" s="33"/>
      <c r="D110" s="152" t="s">
        <v>143</v>
      </c>
      <c r="E110" s="33"/>
      <c r="F110" s="153" t="s">
        <v>148</v>
      </c>
      <c r="G110" s="33"/>
      <c r="H110" s="33"/>
      <c r="I110" s="154"/>
      <c r="J110" s="33"/>
      <c r="K110" s="33"/>
      <c r="L110" s="34"/>
      <c r="M110" s="155"/>
      <c r="N110" s="156"/>
      <c r="O110" s="54"/>
      <c r="P110" s="54"/>
      <c r="Q110" s="54"/>
      <c r="R110" s="54"/>
      <c r="S110" s="54"/>
      <c r="T110" s="55"/>
      <c r="U110" s="33"/>
      <c r="V110" s="33"/>
      <c r="W110" s="33"/>
      <c r="X110" s="33"/>
      <c r="Y110" s="33"/>
      <c r="Z110" s="33"/>
      <c r="AA110" s="33"/>
      <c r="AB110" s="33"/>
      <c r="AC110" s="33"/>
      <c r="AD110" s="33"/>
      <c r="AE110" s="33"/>
      <c r="AT110" s="18" t="s">
        <v>143</v>
      </c>
      <c r="AU110" s="18" t="s">
        <v>79</v>
      </c>
    </row>
    <row r="111" spans="1:65" s="2" customFormat="1" ht="44.25" customHeight="1">
      <c r="A111" s="33"/>
      <c r="B111" s="138"/>
      <c r="C111" s="139" t="s">
        <v>149</v>
      </c>
      <c r="D111" s="139" t="s">
        <v>137</v>
      </c>
      <c r="E111" s="140" t="s">
        <v>150</v>
      </c>
      <c r="F111" s="141" t="s">
        <v>151</v>
      </c>
      <c r="G111" s="142" t="s">
        <v>152</v>
      </c>
      <c r="H111" s="143">
        <v>216</v>
      </c>
      <c r="I111" s="144"/>
      <c r="J111" s="145">
        <f>ROUND(I111*H111,2)</f>
        <v>0</v>
      </c>
      <c r="K111" s="141" t="s">
        <v>141</v>
      </c>
      <c r="L111" s="34"/>
      <c r="M111" s="146" t="s">
        <v>3</v>
      </c>
      <c r="N111" s="147" t="s">
        <v>42</v>
      </c>
      <c r="O111" s="54"/>
      <c r="P111" s="148">
        <f>O111*H111</f>
        <v>0</v>
      </c>
      <c r="Q111" s="148">
        <v>0</v>
      </c>
      <c r="R111" s="148">
        <f>Q111*H111</f>
        <v>0</v>
      </c>
      <c r="S111" s="148">
        <v>0</v>
      </c>
      <c r="T111" s="149">
        <f>S111*H111</f>
        <v>0</v>
      </c>
      <c r="U111" s="33"/>
      <c r="V111" s="33"/>
      <c r="W111" s="33"/>
      <c r="X111" s="33"/>
      <c r="Y111" s="33"/>
      <c r="Z111" s="33"/>
      <c r="AA111" s="33"/>
      <c r="AB111" s="33"/>
      <c r="AC111" s="33"/>
      <c r="AD111" s="33"/>
      <c r="AE111" s="33"/>
      <c r="AR111" s="150" t="s">
        <v>82</v>
      </c>
      <c r="AT111" s="150" t="s">
        <v>137</v>
      </c>
      <c r="AU111" s="150" t="s">
        <v>79</v>
      </c>
      <c r="AY111" s="18" t="s">
        <v>135</v>
      </c>
      <c r="BE111" s="151">
        <f>IF(N111="základní",J111,0)</f>
        <v>0</v>
      </c>
      <c r="BF111" s="151">
        <f>IF(N111="snížená",J111,0)</f>
        <v>0</v>
      </c>
      <c r="BG111" s="151">
        <f>IF(N111="zákl. přenesená",J111,0)</f>
        <v>0</v>
      </c>
      <c r="BH111" s="151">
        <f>IF(N111="sníž. přenesená",J111,0)</f>
        <v>0</v>
      </c>
      <c r="BI111" s="151">
        <f>IF(N111="nulová",J111,0)</f>
        <v>0</v>
      </c>
      <c r="BJ111" s="18" t="s">
        <v>15</v>
      </c>
      <c r="BK111" s="151">
        <f>ROUND(I111*H111,2)</f>
        <v>0</v>
      </c>
      <c r="BL111" s="18" t="s">
        <v>82</v>
      </c>
      <c r="BM111" s="150" t="s">
        <v>153</v>
      </c>
    </row>
    <row r="112" spans="1:65" s="2" customFormat="1" ht="11.25">
      <c r="A112" s="33"/>
      <c r="B112" s="34"/>
      <c r="C112" s="33"/>
      <c r="D112" s="152" t="s">
        <v>143</v>
      </c>
      <c r="E112" s="33"/>
      <c r="F112" s="153" t="s">
        <v>154</v>
      </c>
      <c r="G112" s="33"/>
      <c r="H112" s="33"/>
      <c r="I112" s="154"/>
      <c r="J112" s="33"/>
      <c r="K112" s="33"/>
      <c r="L112" s="34"/>
      <c r="M112" s="155"/>
      <c r="N112" s="156"/>
      <c r="O112" s="54"/>
      <c r="P112" s="54"/>
      <c r="Q112" s="54"/>
      <c r="R112" s="54"/>
      <c r="S112" s="54"/>
      <c r="T112" s="55"/>
      <c r="U112" s="33"/>
      <c r="V112" s="33"/>
      <c r="W112" s="33"/>
      <c r="X112" s="33"/>
      <c r="Y112" s="33"/>
      <c r="Z112" s="33"/>
      <c r="AA112" s="33"/>
      <c r="AB112" s="33"/>
      <c r="AC112" s="33"/>
      <c r="AD112" s="33"/>
      <c r="AE112" s="33"/>
      <c r="AT112" s="18" t="s">
        <v>143</v>
      </c>
      <c r="AU112" s="18" t="s">
        <v>79</v>
      </c>
    </row>
    <row r="113" spans="1:65" s="2" customFormat="1" ht="62.65" customHeight="1">
      <c r="A113" s="33"/>
      <c r="B113" s="138"/>
      <c r="C113" s="139" t="s">
        <v>82</v>
      </c>
      <c r="D113" s="139" t="s">
        <v>137</v>
      </c>
      <c r="E113" s="140" t="s">
        <v>155</v>
      </c>
      <c r="F113" s="141" t="s">
        <v>156</v>
      </c>
      <c r="G113" s="142" t="s">
        <v>152</v>
      </c>
      <c r="H113" s="143">
        <v>151.19999999999999</v>
      </c>
      <c r="I113" s="144"/>
      <c r="J113" s="145">
        <f>ROUND(I113*H113,2)</f>
        <v>0</v>
      </c>
      <c r="K113" s="141" t="s">
        <v>141</v>
      </c>
      <c r="L113" s="34"/>
      <c r="M113" s="146" t="s">
        <v>3</v>
      </c>
      <c r="N113" s="147" t="s">
        <v>42</v>
      </c>
      <c r="O113" s="54"/>
      <c r="P113" s="148">
        <f>O113*H113</f>
        <v>0</v>
      </c>
      <c r="Q113" s="148">
        <v>0</v>
      </c>
      <c r="R113" s="148">
        <f>Q113*H113</f>
        <v>0</v>
      </c>
      <c r="S113" s="148">
        <v>0</v>
      </c>
      <c r="T113" s="149">
        <f>S113*H113</f>
        <v>0</v>
      </c>
      <c r="U113" s="33"/>
      <c r="V113" s="33"/>
      <c r="W113" s="33"/>
      <c r="X113" s="33"/>
      <c r="Y113" s="33"/>
      <c r="Z113" s="33"/>
      <c r="AA113" s="33"/>
      <c r="AB113" s="33"/>
      <c r="AC113" s="33"/>
      <c r="AD113" s="33"/>
      <c r="AE113" s="33"/>
      <c r="AR113" s="150" t="s">
        <v>82</v>
      </c>
      <c r="AT113" s="150" t="s">
        <v>137</v>
      </c>
      <c r="AU113" s="150" t="s">
        <v>79</v>
      </c>
      <c r="AY113" s="18" t="s">
        <v>135</v>
      </c>
      <c r="BE113" s="151">
        <f>IF(N113="základní",J113,0)</f>
        <v>0</v>
      </c>
      <c r="BF113" s="151">
        <f>IF(N113="snížená",J113,0)</f>
        <v>0</v>
      </c>
      <c r="BG113" s="151">
        <f>IF(N113="zákl. přenesená",J113,0)</f>
        <v>0</v>
      </c>
      <c r="BH113" s="151">
        <f>IF(N113="sníž. přenesená",J113,0)</f>
        <v>0</v>
      </c>
      <c r="BI113" s="151">
        <f>IF(N113="nulová",J113,0)</f>
        <v>0</v>
      </c>
      <c r="BJ113" s="18" t="s">
        <v>15</v>
      </c>
      <c r="BK113" s="151">
        <f>ROUND(I113*H113,2)</f>
        <v>0</v>
      </c>
      <c r="BL113" s="18" t="s">
        <v>82</v>
      </c>
      <c r="BM113" s="150" t="s">
        <v>157</v>
      </c>
    </row>
    <row r="114" spans="1:65" s="2" customFormat="1" ht="11.25">
      <c r="A114" s="33"/>
      <c r="B114" s="34"/>
      <c r="C114" s="33"/>
      <c r="D114" s="152" t="s">
        <v>143</v>
      </c>
      <c r="E114" s="33"/>
      <c r="F114" s="153" t="s">
        <v>158</v>
      </c>
      <c r="G114" s="33"/>
      <c r="H114" s="33"/>
      <c r="I114" s="154"/>
      <c r="J114" s="33"/>
      <c r="K114" s="33"/>
      <c r="L114" s="34"/>
      <c r="M114" s="155"/>
      <c r="N114" s="156"/>
      <c r="O114" s="54"/>
      <c r="P114" s="54"/>
      <c r="Q114" s="54"/>
      <c r="R114" s="54"/>
      <c r="S114" s="54"/>
      <c r="T114" s="55"/>
      <c r="U114" s="33"/>
      <c r="V114" s="33"/>
      <c r="W114" s="33"/>
      <c r="X114" s="33"/>
      <c r="Y114" s="33"/>
      <c r="Z114" s="33"/>
      <c r="AA114" s="33"/>
      <c r="AB114" s="33"/>
      <c r="AC114" s="33"/>
      <c r="AD114" s="33"/>
      <c r="AE114" s="33"/>
      <c r="AT114" s="18" t="s">
        <v>143</v>
      </c>
      <c r="AU114" s="18" t="s">
        <v>79</v>
      </c>
    </row>
    <row r="115" spans="1:65" s="2" customFormat="1" ht="66.75" customHeight="1">
      <c r="A115" s="33"/>
      <c r="B115" s="138"/>
      <c r="C115" s="139" t="s">
        <v>159</v>
      </c>
      <c r="D115" s="139" t="s">
        <v>137</v>
      </c>
      <c r="E115" s="140" t="s">
        <v>160</v>
      </c>
      <c r="F115" s="141" t="s">
        <v>161</v>
      </c>
      <c r="G115" s="142" t="s">
        <v>152</v>
      </c>
      <c r="H115" s="143">
        <v>1512</v>
      </c>
      <c r="I115" s="144"/>
      <c r="J115" s="145">
        <f>ROUND(I115*H115,2)</f>
        <v>0</v>
      </c>
      <c r="K115" s="141" t="s">
        <v>141</v>
      </c>
      <c r="L115" s="34"/>
      <c r="M115" s="146" t="s">
        <v>3</v>
      </c>
      <c r="N115" s="147" t="s">
        <v>42</v>
      </c>
      <c r="O115" s="54"/>
      <c r="P115" s="148">
        <f>O115*H115</f>
        <v>0</v>
      </c>
      <c r="Q115" s="148">
        <v>0</v>
      </c>
      <c r="R115" s="148">
        <f>Q115*H115</f>
        <v>0</v>
      </c>
      <c r="S115" s="148">
        <v>0</v>
      </c>
      <c r="T115" s="149">
        <f>S115*H115</f>
        <v>0</v>
      </c>
      <c r="U115" s="33"/>
      <c r="V115" s="33"/>
      <c r="W115" s="33"/>
      <c r="X115" s="33"/>
      <c r="Y115" s="33"/>
      <c r="Z115" s="33"/>
      <c r="AA115" s="33"/>
      <c r="AB115" s="33"/>
      <c r="AC115" s="33"/>
      <c r="AD115" s="33"/>
      <c r="AE115" s="33"/>
      <c r="AR115" s="150" t="s">
        <v>82</v>
      </c>
      <c r="AT115" s="150" t="s">
        <v>137</v>
      </c>
      <c r="AU115" s="150" t="s">
        <v>79</v>
      </c>
      <c r="AY115" s="18" t="s">
        <v>135</v>
      </c>
      <c r="BE115" s="151">
        <f>IF(N115="základní",J115,0)</f>
        <v>0</v>
      </c>
      <c r="BF115" s="151">
        <f>IF(N115="snížená",J115,0)</f>
        <v>0</v>
      </c>
      <c r="BG115" s="151">
        <f>IF(N115="zákl. přenesená",J115,0)</f>
        <v>0</v>
      </c>
      <c r="BH115" s="151">
        <f>IF(N115="sníž. přenesená",J115,0)</f>
        <v>0</v>
      </c>
      <c r="BI115" s="151">
        <f>IF(N115="nulová",J115,0)</f>
        <v>0</v>
      </c>
      <c r="BJ115" s="18" t="s">
        <v>15</v>
      </c>
      <c r="BK115" s="151">
        <f>ROUND(I115*H115,2)</f>
        <v>0</v>
      </c>
      <c r="BL115" s="18" t="s">
        <v>82</v>
      </c>
      <c r="BM115" s="150" t="s">
        <v>162</v>
      </c>
    </row>
    <row r="116" spans="1:65" s="2" customFormat="1" ht="11.25">
      <c r="A116" s="33"/>
      <c r="B116" s="34"/>
      <c r="C116" s="33"/>
      <c r="D116" s="152" t="s">
        <v>143</v>
      </c>
      <c r="E116" s="33"/>
      <c r="F116" s="153" t="s">
        <v>163</v>
      </c>
      <c r="G116" s="33"/>
      <c r="H116" s="33"/>
      <c r="I116" s="154"/>
      <c r="J116" s="33"/>
      <c r="K116" s="33"/>
      <c r="L116" s="34"/>
      <c r="M116" s="155"/>
      <c r="N116" s="156"/>
      <c r="O116" s="54"/>
      <c r="P116" s="54"/>
      <c r="Q116" s="54"/>
      <c r="R116" s="54"/>
      <c r="S116" s="54"/>
      <c r="T116" s="55"/>
      <c r="U116" s="33"/>
      <c r="V116" s="33"/>
      <c r="W116" s="33"/>
      <c r="X116" s="33"/>
      <c r="Y116" s="33"/>
      <c r="Z116" s="33"/>
      <c r="AA116" s="33"/>
      <c r="AB116" s="33"/>
      <c r="AC116" s="33"/>
      <c r="AD116" s="33"/>
      <c r="AE116" s="33"/>
      <c r="AT116" s="18" t="s">
        <v>143</v>
      </c>
      <c r="AU116" s="18" t="s">
        <v>79</v>
      </c>
    </row>
    <row r="117" spans="1:65" s="13" customFormat="1" ht="11.25">
      <c r="B117" s="157"/>
      <c r="D117" s="158" t="s">
        <v>164</v>
      </c>
      <c r="F117" s="159" t="s">
        <v>165</v>
      </c>
      <c r="H117" s="160">
        <v>1512</v>
      </c>
      <c r="I117" s="161"/>
      <c r="L117" s="157"/>
      <c r="M117" s="162"/>
      <c r="N117" s="163"/>
      <c r="O117" s="163"/>
      <c r="P117" s="163"/>
      <c r="Q117" s="163"/>
      <c r="R117" s="163"/>
      <c r="S117" s="163"/>
      <c r="T117" s="164"/>
      <c r="AT117" s="165" t="s">
        <v>164</v>
      </c>
      <c r="AU117" s="165" t="s">
        <v>79</v>
      </c>
      <c r="AV117" s="13" t="s">
        <v>79</v>
      </c>
      <c r="AW117" s="13" t="s">
        <v>4</v>
      </c>
      <c r="AX117" s="13" t="s">
        <v>15</v>
      </c>
      <c r="AY117" s="165" t="s">
        <v>135</v>
      </c>
    </row>
    <row r="118" spans="1:65" s="2" customFormat="1" ht="37.9" customHeight="1">
      <c r="A118" s="33"/>
      <c r="B118" s="138"/>
      <c r="C118" s="139" t="s">
        <v>166</v>
      </c>
      <c r="D118" s="139" t="s">
        <v>137</v>
      </c>
      <c r="E118" s="140" t="s">
        <v>167</v>
      </c>
      <c r="F118" s="141" t="s">
        <v>168</v>
      </c>
      <c r="G118" s="142" t="s">
        <v>152</v>
      </c>
      <c r="H118" s="143">
        <v>151.19999999999999</v>
      </c>
      <c r="I118" s="144"/>
      <c r="J118" s="145">
        <f>ROUND(I118*H118,2)</f>
        <v>0</v>
      </c>
      <c r="K118" s="141" t="s">
        <v>141</v>
      </c>
      <c r="L118" s="34"/>
      <c r="M118" s="146" t="s">
        <v>3</v>
      </c>
      <c r="N118" s="147" t="s">
        <v>42</v>
      </c>
      <c r="O118" s="54"/>
      <c r="P118" s="148">
        <f>O118*H118</f>
        <v>0</v>
      </c>
      <c r="Q118" s="148">
        <v>0</v>
      </c>
      <c r="R118" s="148">
        <f>Q118*H118</f>
        <v>0</v>
      </c>
      <c r="S118" s="148">
        <v>0</v>
      </c>
      <c r="T118" s="149">
        <f>S118*H118</f>
        <v>0</v>
      </c>
      <c r="U118" s="33"/>
      <c r="V118" s="33"/>
      <c r="W118" s="33"/>
      <c r="X118" s="33"/>
      <c r="Y118" s="33"/>
      <c r="Z118" s="33"/>
      <c r="AA118" s="33"/>
      <c r="AB118" s="33"/>
      <c r="AC118" s="33"/>
      <c r="AD118" s="33"/>
      <c r="AE118" s="33"/>
      <c r="AR118" s="150" t="s">
        <v>82</v>
      </c>
      <c r="AT118" s="150" t="s">
        <v>137</v>
      </c>
      <c r="AU118" s="150" t="s">
        <v>79</v>
      </c>
      <c r="AY118" s="18" t="s">
        <v>135</v>
      </c>
      <c r="BE118" s="151">
        <f>IF(N118="základní",J118,0)</f>
        <v>0</v>
      </c>
      <c r="BF118" s="151">
        <f>IF(N118="snížená",J118,0)</f>
        <v>0</v>
      </c>
      <c r="BG118" s="151">
        <f>IF(N118="zákl. přenesená",J118,0)</f>
        <v>0</v>
      </c>
      <c r="BH118" s="151">
        <f>IF(N118="sníž. přenesená",J118,0)</f>
        <v>0</v>
      </c>
      <c r="BI118" s="151">
        <f>IF(N118="nulová",J118,0)</f>
        <v>0</v>
      </c>
      <c r="BJ118" s="18" t="s">
        <v>15</v>
      </c>
      <c r="BK118" s="151">
        <f>ROUND(I118*H118,2)</f>
        <v>0</v>
      </c>
      <c r="BL118" s="18" t="s">
        <v>82</v>
      </c>
      <c r="BM118" s="150" t="s">
        <v>169</v>
      </c>
    </row>
    <row r="119" spans="1:65" s="2" customFormat="1" ht="11.25">
      <c r="A119" s="33"/>
      <c r="B119" s="34"/>
      <c r="C119" s="33"/>
      <c r="D119" s="152" t="s">
        <v>143</v>
      </c>
      <c r="E119" s="33"/>
      <c r="F119" s="153" t="s">
        <v>170</v>
      </c>
      <c r="G119" s="33"/>
      <c r="H119" s="33"/>
      <c r="I119" s="154"/>
      <c r="J119" s="33"/>
      <c r="K119" s="33"/>
      <c r="L119" s="34"/>
      <c r="M119" s="155"/>
      <c r="N119" s="156"/>
      <c r="O119" s="54"/>
      <c r="P119" s="54"/>
      <c r="Q119" s="54"/>
      <c r="R119" s="54"/>
      <c r="S119" s="54"/>
      <c r="T119" s="55"/>
      <c r="U119" s="33"/>
      <c r="V119" s="33"/>
      <c r="W119" s="33"/>
      <c r="X119" s="33"/>
      <c r="Y119" s="33"/>
      <c r="Z119" s="33"/>
      <c r="AA119" s="33"/>
      <c r="AB119" s="33"/>
      <c r="AC119" s="33"/>
      <c r="AD119" s="33"/>
      <c r="AE119" s="33"/>
      <c r="AT119" s="18" t="s">
        <v>143</v>
      </c>
      <c r="AU119" s="18" t="s">
        <v>79</v>
      </c>
    </row>
    <row r="120" spans="1:65" s="2" customFormat="1" ht="44.25" customHeight="1">
      <c r="A120" s="33"/>
      <c r="B120" s="138"/>
      <c r="C120" s="139" t="s">
        <v>171</v>
      </c>
      <c r="D120" s="139" t="s">
        <v>137</v>
      </c>
      <c r="E120" s="140" t="s">
        <v>172</v>
      </c>
      <c r="F120" s="141" t="s">
        <v>173</v>
      </c>
      <c r="G120" s="142" t="s">
        <v>174</v>
      </c>
      <c r="H120" s="143">
        <v>302.39999999999998</v>
      </c>
      <c r="I120" s="144"/>
      <c r="J120" s="145">
        <f>ROUND(I120*H120,2)</f>
        <v>0</v>
      </c>
      <c r="K120" s="141" t="s">
        <v>141</v>
      </c>
      <c r="L120" s="34"/>
      <c r="M120" s="146" t="s">
        <v>3</v>
      </c>
      <c r="N120" s="147" t="s">
        <v>42</v>
      </c>
      <c r="O120" s="54"/>
      <c r="P120" s="148">
        <f>O120*H120</f>
        <v>0</v>
      </c>
      <c r="Q120" s="148">
        <v>0</v>
      </c>
      <c r="R120" s="148">
        <f>Q120*H120</f>
        <v>0</v>
      </c>
      <c r="S120" s="148">
        <v>0</v>
      </c>
      <c r="T120" s="149">
        <f>S120*H120</f>
        <v>0</v>
      </c>
      <c r="U120" s="33"/>
      <c r="V120" s="33"/>
      <c r="W120" s="33"/>
      <c r="X120" s="33"/>
      <c r="Y120" s="33"/>
      <c r="Z120" s="33"/>
      <c r="AA120" s="33"/>
      <c r="AB120" s="33"/>
      <c r="AC120" s="33"/>
      <c r="AD120" s="33"/>
      <c r="AE120" s="33"/>
      <c r="AR120" s="150" t="s">
        <v>82</v>
      </c>
      <c r="AT120" s="150" t="s">
        <v>137</v>
      </c>
      <c r="AU120" s="150" t="s">
        <v>79</v>
      </c>
      <c r="AY120" s="18" t="s">
        <v>135</v>
      </c>
      <c r="BE120" s="151">
        <f>IF(N120="základní",J120,0)</f>
        <v>0</v>
      </c>
      <c r="BF120" s="151">
        <f>IF(N120="snížená",J120,0)</f>
        <v>0</v>
      </c>
      <c r="BG120" s="151">
        <f>IF(N120="zákl. přenesená",J120,0)</f>
        <v>0</v>
      </c>
      <c r="BH120" s="151">
        <f>IF(N120="sníž. přenesená",J120,0)</f>
        <v>0</v>
      </c>
      <c r="BI120" s="151">
        <f>IF(N120="nulová",J120,0)</f>
        <v>0</v>
      </c>
      <c r="BJ120" s="18" t="s">
        <v>15</v>
      </c>
      <c r="BK120" s="151">
        <f>ROUND(I120*H120,2)</f>
        <v>0</v>
      </c>
      <c r="BL120" s="18" t="s">
        <v>82</v>
      </c>
      <c r="BM120" s="150" t="s">
        <v>175</v>
      </c>
    </row>
    <row r="121" spans="1:65" s="2" customFormat="1" ht="11.25">
      <c r="A121" s="33"/>
      <c r="B121" s="34"/>
      <c r="C121" s="33"/>
      <c r="D121" s="152" t="s">
        <v>143</v>
      </c>
      <c r="E121" s="33"/>
      <c r="F121" s="153" t="s">
        <v>176</v>
      </c>
      <c r="G121" s="33"/>
      <c r="H121" s="33"/>
      <c r="I121" s="154"/>
      <c r="J121" s="33"/>
      <c r="K121" s="33"/>
      <c r="L121" s="34"/>
      <c r="M121" s="155"/>
      <c r="N121" s="156"/>
      <c r="O121" s="54"/>
      <c r="P121" s="54"/>
      <c r="Q121" s="54"/>
      <c r="R121" s="54"/>
      <c r="S121" s="54"/>
      <c r="T121" s="55"/>
      <c r="U121" s="33"/>
      <c r="V121" s="33"/>
      <c r="W121" s="33"/>
      <c r="X121" s="33"/>
      <c r="Y121" s="33"/>
      <c r="Z121" s="33"/>
      <c r="AA121" s="33"/>
      <c r="AB121" s="33"/>
      <c r="AC121" s="33"/>
      <c r="AD121" s="33"/>
      <c r="AE121" s="33"/>
      <c r="AT121" s="18" t="s">
        <v>143</v>
      </c>
      <c r="AU121" s="18" t="s">
        <v>79</v>
      </c>
    </row>
    <row r="122" spans="1:65" s="13" customFormat="1" ht="11.25">
      <c r="B122" s="157"/>
      <c r="D122" s="158" t="s">
        <v>164</v>
      </c>
      <c r="F122" s="159" t="s">
        <v>177</v>
      </c>
      <c r="H122" s="160">
        <v>302.39999999999998</v>
      </c>
      <c r="I122" s="161"/>
      <c r="L122" s="157"/>
      <c r="M122" s="162"/>
      <c r="N122" s="163"/>
      <c r="O122" s="163"/>
      <c r="P122" s="163"/>
      <c r="Q122" s="163"/>
      <c r="R122" s="163"/>
      <c r="S122" s="163"/>
      <c r="T122" s="164"/>
      <c r="AT122" s="165" t="s">
        <v>164</v>
      </c>
      <c r="AU122" s="165" t="s">
        <v>79</v>
      </c>
      <c r="AV122" s="13" t="s">
        <v>79</v>
      </c>
      <c r="AW122" s="13" t="s">
        <v>4</v>
      </c>
      <c r="AX122" s="13" t="s">
        <v>15</v>
      </c>
      <c r="AY122" s="165" t="s">
        <v>135</v>
      </c>
    </row>
    <row r="123" spans="1:65" s="2" customFormat="1" ht="44.25" customHeight="1">
      <c r="A123" s="33"/>
      <c r="B123" s="138"/>
      <c r="C123" s="139" t="s">
        <v>178</v>
      </c>
      <c r="D123" s="139" t="s">
        <v>137</v>
      </c>
      <c r="E123" s="140" t="s">
        <v>179</v>
      </c>
      <c r="F123" s="141" t="s">
        <v>180</v>
      </c>
      <c r="G123" s="142" t="s">
        <v>152</v>
      </c>
      <c r="H123" s="143">
        <v>151.19999999999999</v>
      </c>
      <c r="I123" s="144"/>
      <c r="J123" s="145">
        <f>ROUND(I123*H123,2)</f>
        <v>0</v>
      </c>
      <c r="K123" s="141" t="s">
        <v>141</v>
      </c>
      <c r="L123" s="34"/>
      <c r="M123" s="146" t="s">
        <v>3</v>
      </c>
      <c r="N123" s="147" t="s">
        <v>42</v>
      </c>
      <c r="O123" s="54"/>
      <c r="P123" s="148">
        <f>O123*H123</f>
        <v>0</v>
      </c>
      <c r="Q123" s="148">
        <v>0</v>
      </c>
      <c r="R123" s="148">
        <f>Q123*H123</f>
        <v>0</v>
      </c>
      <c r="S123" s="148">
        <v>0</v>
      </c>
      <c r="T123" s="149">
        <f>S123*H123</f>
        <v>0</v>
      </c>
      <c r="U123" s="33"/>
      <c r="V123" s="33"/>
      <c r="W123" s="33"/>
      <c r="X123" s="33"/>
      <c r="Y123" s="33"/>
      <c r="Z123" s="33"/>
      <c r="AA123" s="33"/>
      <c r="AB123" s="33"/>
      <c r="AC123" s="33"/>
      <c r="AD123" s="33"/>
      <c r="AE123" s="33"/>
      <c r="AR123" s="150" t="s">
        <v>82</v>
      </c>
      <c r="AT123" s="150" t="s">
        <v>137</v>
      </c>
      <c r="AU123" s="150" t="s">
        <v>79</v>
      </c>
      <c r="AY123" s="18" t="s">
        <v>135</v>
      </c>
      <c r="BE123" s="151">
        <f>IF(N123="základní",J123,0)</f>
        <v>0</v>
      </c>
      <c r="BF123" s="151">
        <f>IF(N123="snížená",J123,0)</f>
        <v>0</v>
      </c>
      <c r="BG123" s="151">
        <f>IF(N123="zákl. přenesená",J123,0)</f>
        <v>0</v>
      </c>
      <c r="BH123" s="151">
        <f>IF(N123="sníž. přenesená",J123,0)</f>
        <v>0</v>
      </c>
      <c r="BI123" s="151">
        <f>IF(N123="nulová",J123,0)</f>
        <v>0</v>
      </c>
      <c r="BJ123" s="18" t="s">
        <v>15</v>
      </c>
      <c r="BK123" s="151">
        <f>ROUND(I123*H123,2)</f>
        <v>0</v>
      </c>
      <c r="BL123" s="18" t="s">
        <v>82</v>
      </c>
      <c r="BM123" s="150" t="s">
        <v>181</v>
      </c>
    </row>
    <row r="124" spans="1:65" s="2" customFormat="1" ht="11.25">
      <c r="A124" s="33"/>
      <c r="B124" s="34"/>
      <c r="C124" s="33"/>
      <c r="D124" s="152" t="s">
        <v>143</v>
      </c>
      <c r="E124" s="33"/>
      <c r="F124" s="153" t="s">
        <v>182</v>
      </c>
      <c r="G124" s="33"/>
      <c r="H124" s="33"/>
      <c r="I124" s="154"/>
      <c r="J124" s="33"/>
      <c r="K124" s="33"/>
      <c r="L124" s="34"/>
      <c r="M124" s="155"/>
      <c r="N124" s="156"/>
      <c r="O124" s="54"/>
      <c r="P124" s="54"/>
      <c r="Q124" s="54"/>
      <c r="R124" s="54"/>
      <c r="S124" s="54"/>
      <c r="T124" s="55"/>
      <c r="U124" s="33"/>
      <c r="V124" s="33"/>
      <c r="W124" s="33"/>
      <c r="X124" s="33"/>
      <c r="Y124" s="33"/>
      <c r="Z124" s="33"/>
      <c r="AA124" s="33"/>
      <c r="AB124" s="33"/>
      <c r="AC124" s="33"/>
      <c r="AD124" s="33"/>
      <c r="AE124" s="33"/>
      <c r="AT124" s="18" t="s">
        <v>143</v>
      </c>
      <c r="AU124" s="18" t="s">
        <v>79</v>
      </c>
    </row>
    <row r="125" spans="1:65" s="2" customFormat="1" ht="16.5" customHeight="1">
      <c r="A125" s="33"/>
      <c r="B125" s="138"/>
      <c r="C125" s="166" t="s">
        <v>183</v>
      </c>
      <c r="D125" s="166" t="s">
        <v>184</v>
      </c>
      <c r="E125" s="167" t="s">
        <v>185</v>
      </c>
      <c r="F125" s="168" t="s">
        <v>186</v>
      </c>
      <c r="G125" s="169" t="s">
        <v>174</v>
      </c>
      <c r="H125" s="170">
        <v>129.6</v>
      </c>
      <c r="I125" s="171"/>
      <c r="J125" s="172">
        <f>ROUND(I125*H125,2)</f>
        <v>0</v>
      </c>
      <c r="K125" s="168" t="s">
        <v>3</v>
      </c>
      <c r="L125" s="173"/>
      <c r="M125" s="174" t="s">
        <v>3</v>
      </c>
      <c r="N125" s="175" t="s">
        <v>42</v>
      </c>
      <c r="O125" s="54"/>
      <c r="P125" s="148">
        <f>O125*H125</f>
        <v>0</v>
      </c>
      <c r="Q125" s="148">
        <v>1</v>
      </c>
      <c r="R125" s="148">
        <f>Q125*H125</f>
        <v>129.6</v>
      </c>
      <c r="S125" s="148">
        <v>0</v>
      </c>
      <c r="T125" s="149">
        <f>S125*H125</f>
        <v>0</v>
      </c>
      <c r="U125" s="33"/>
      <c r="V125" s="33"/>
      <c r="W125" s="33"/>
      <c r="X125" s="33"/>
      <c r="Y125" s="33"/>
      <c r="Z125" s="33"/>
      <c r="AA125" s="33"/>
      <c r="AB125" s="33"/>
      <c r="AC125" s="33"/>
      <c r="AD125" s="33"/>
      <c r="AE125" s="33"/>
      <c r="AR125" s="150" t="s">
        <v>178</v>
      </c>
      <c r="AT125" s="150" t="s">
        <v>184</v>
      </c>
      <c r="AU125" s="150" t="s">
        <v>79</v>
      </c>
      <c r="AY125" s="18" t="s">
        <v>135</v>
      </c>
      <c r="BE125" s="151">
        <f>IF(N125="základní",J125,0)</f>
        <v>0</v>
      </c>
      <c r="BF125" s="151">
        <f>IF(N125="snížená",J125,0)</f>
        <v>0</v>
      </c>
      <c r="BG125" s="151">
        <f>IF(N125="zákl. přenesená",J125,0)</f>
        <v>0</v>
      </c>
      <c r="BH125" s="151">
        <f>IF(N125="sníž. přenesená",J125,0)</f>
        <v>0</v>
      </c>
      <c r="BI125" s="151">
        <f>IF(N125="nulová",J125,0)</f>
        <v>0</v>
      </c>
      <c r="BJ125" s="18" t="s">
        <v>15</v>
      </c>
      <c r="BK125" s="151">
        <f>ROUND(I125*H125,2)</f>
        <v>0</v>
      </c>
      <c r="BL125" s="18" t="s">
        <v>82</v>
      </c>
      <c r="BM125" s="150" t="s">
        <v>187</v>
      </c>
    </row>
    <row r="126" spans="1:65" s="13" customFormat="1" ht="11.25">
      <c r="B126" s="157"/>
      <c r="D126" s="158" t="s">
        <v>164</v>
      </c>
      <c r="F126" s="159" t="s">
        <v>188</v>
      </c>
      <c r="H126" s="160">
        <v>129.6</v>
      </c>
      <c r="I126" s="161"/>
      <c r="L126" s="157"/>
      <c r="M126" s="162"/>
      <c r="N126" s="163"/>
      <c r="O126" s="163"/>
      <c r="P126" s="163"/>
      <c r="Q126" s="163"/>
      <c r="R126" s="163"/>
      <c r="S126" s="163"/>
      <c r="T126" s="164"/>
      <c r="AT126" s="165" t="s">
        <v>164</v>
      </c>
      <c r="AU126" s="165" t="s">
        <v>79</v>
      </c>
      <c r="AV126" s="13" t="s">
        <v>79</v>
      </c>
      <c r="AW126" s="13" t="s">
        <v>4</v>
      </c>
      <c r="AX126" s="13" t="s">
        <v>15</v>
      </c>
      <c r="AY126" s="165" t="s">
        <v>135</v>
      </c>
    </row>
    <row r="127" spans="1:65" s="2" customFormat="1" ht="16.5" customHeight="1">
      <c r="A127" s="33"/>
      <c r="B127" s="138"/>
      <c r="C127" s="139" t="s">
        <v>189</v>
      </c>
      <c r="D127" s="139" t="s">
        <v>137</v>
      </c>
      <c r="E127" s="140" t="s">
        <v>190</v>
      </c>
      <c r="F127" s="141" t="s">
        <v>191</v>
      </c>
      <c r="G127" s="142" t="s">
        <v>192</v>
      </c>
      <c r="H127" s="143">
        <v>1</v>
      </c>
      <c r="I127" s="144"/>
      <c r="J127" s="145">
        <f>ROUND(I127*H127,2)</f>
        <v>0</v>
      </c>
      <c r="K127" s="141" t="s">
        <v>3</v>
      </c>
      <c r="L127" s="34"/>
      <c r="M127" s="146" t="s">
        <v>3</v>
      </c>
      <c r="N127" s="147" t="s">
        <v>42</v>
      </c>
      <c r="O127" s="54"/>
      <c r="P127" s="148">
        <f>O127*H127</f>
        <v>0</v>
      </c>
      <c r="Q127" s="148">
        <v>0</v>
      </c>
      <c r="R127" s="148">
        <f>Q127*H127</f>
        <v>0</v>
      </c>
      <c r="S127" s="148">
        <v>0</v>
      </c>
      <c r="T127" s="149">
        <f>S127*H127</f>
        <v>0</v>
      </c>
      <c r="U127" s="33"/>
      <c r="V127" s="33"/>
      <c r="W127" s="33"/>
      <c r="X127" s="33"/>
      <c r="Y127" s="33"/>
      <c r="Z127" s="33"/>
      <c r="AA127" s="33"/>
      <c r="AB127" s="33"/>
      <c r="AC127" s="33"/>
      <c r="AD127" s="33"/>
      <c r="AE127" s="33"/>
      <c r="AR127" s="150" t="s">
        <v>82</v>
      </c>
      <c r="AT127" s="150" t="s">
        <v>137</v>
      </c>
      <c r="AU127" s="150" t="s">
        <v>79</v>
      </c>
      <c r="AY127" s="18" t="s">
        <v>135</v>
      </c>
      <c r="BE127" s="151">
        <f>IF(N127="základní",J127,0)</f>
        <v>0</v>
      </c>
      <c r="BF127" s="151">
        <f>IF(N127="snížená",J127,0)</f>
        <v>0</v>
      </c>
      <c r="BG127" s="151">
        <f>IF(N127="zákl. přenesená",J127,0)</f>
        <v>0</v>
      </c>
      <c r="BH127" s="151">
        <f>IF(N127="sníž. přenesená",J127,0)</f>
        <v>0</v>
      </c>
      <c r="BI127" s="151">
        <f>IF(N127="nulová",J127,0)</f>
        <v>0</v>
      </c>
      <c r="BJ127" s="18" t="s">
        <v>15</v>
      </c>
      <c r="BK127" s="151">
        <f>ROUND(I127*H127,2)</f>
        <v>0</v>
      </c>
      <c r="BL127" s="18" t="s">
        <v>82</v>
      </c>
      <c r="BM127" s="150" t="s">
        <v>193</v>
      </c>
    </row>
    <row r="128" spans="1:65" s="2" customFormat="1" ht="16.5" customHeight="1">
      <c r="A128" s="33"/>
      <c r="B128" s="138"/>
      <c r="C128" s="139" t="s">
        <v>194</v>
      </c>
      <c r="D128" s="139" t="s">
        <v>137</v>
      </c>
      <c r="E128" s="140" t="s">
        <v>195</v>
      </c>
      <c r="F128" s="141" t="s">
        <v>196</v>
      </c>
      <c r="G128" s="142" t="s">
        <v>197</v>
      </c>
      <c r="H128" s="143">
        <v>10</v>
      </c>
      <c r="I128" s="144"/>
      <c r="J128" s="145">
        <f>ROUND(I128*H128,2)</f>
        <v>0</v>
      </c>
      <c r="K128" s="141" t="s">
        <v>3</v>
      </c>
      <c r="L128" s="34"/>
      <c r="M128" s="146" t="s">
        <v>3</v>
      </c>
      <c r="N128" s="147" t="s">
        <v>42</v>
      </c>
      <c r="O128" s="54"/>
      <c r="P128" s="148">
        <f>O128*H128</f>
        <v>0</v>
      </c>
      <c r="Q128" s="148">
        <v>0</v>
      </c>
      <c r="R128" s="148">
        <f>Q128*H128</f>
        <v>0</v>
      </c>
      <c r="S128" s="148">
        <v>0</v>
      </c>
      <c r="T128" s="149">
        <f>S128*H128</f>
        <v>0</v>
      </c>
      <c r="U128" s="33"/>
      <c r="V128" s="33"/>
      <c r="W128" s="33"/>
      <c r="X128" s="33"/>
      <c r="Y128" s="33"/>
      <c r="Z128" s="33"/>
      <c r="AA128" s="33"/>
      <c r="AB128" s="33"/>
      <c r="AC128" s="33"/>
      <c r="AD128" s="33"/>
      <c r="AE128" s="33"/>
      <c r="AR128" s="150" t="s">
        <v>82</v>
      </c>
      <c r="AT128" s="150" t="s">
        <v>137</v>
      </c>
      <c r="AU128" s="150" t="s">
        <v>79</v>
      </c>
      <c r="AY128" s="18" t="s">
        <v>135</v>
      </c>
      <c r="BE128" s="151">
        <f>IF(N128="základní",J128,0)</f>
        <v>0</v>
      </c>
      <c r="BF128" s="151">
        <f>IF(N128="snížená",J128,0)</f>
        <v>0</v>
      </c>
      <c r="BG128" s="151">
        <f>IF(N128="zákl. přenesená",J128,0)</f>
        <v>0</v>
      </c>
      <c r="BH128" s="151">
        <f>IF(N128="sníž. přenesená",J128,0)</f>
        <v>0</v>
      </c>
      <c r="BI128" s="151">
        <f>IF(N128="nulová",J128,0)</f>
        <v>0</v>
      </c>
      <c r="BJ128" s="18" t="s">
        <v>15</v>
      </c>
      <c r="BK128" s="151">
        <f>ROUND(I128*H128,2)</f>
        <v>0</v>
      </c>
      <c r="BL128" s="18" t="s">
        <v>82</v>
      </c>
      <c r="BM128" s="150" t="s">
        <v>198</v>
      </c>
    </row>
    <row r="129" spans="1:65" s="12" customFormat="1" ht="22.9" customHeight="1">
      <c r="B129" s="125"/>
      <c r="D129" s="126" t="s">
        <v>70</v>
      </c>
      <c r="E129" s="136" t="s">
        <v>149</v>
      </c>
      <c r="F129" s="136" t="s">
        <v>199</v>
      </c>
      <c r="I129" s="128"/>
      <c r="J129" s="137">
        <f>BK129</f>
        <v>0</v>
      </c>
      <c r="L129" s="125"/>
      <c r="M129" s="130"/>
      <c r="N129" s="131"/>
      <c r="O129" s="131"/>
      <c r="P129" s="132">
        <f>SUM(P130:P142)</f>
        <v>0</v>
      </c>
      <c r="Q129" s="131"/>
      <c r="R129" s="132">
        <f>SUM(R130:R142)</f>
        <v>54.803111999999999</v>
      </c>
      <c r="S129" s="131"/>
      <c r="T129" s="133">
        <f>SUM(T130:T142)</f>
        <v>0</v>
      </c>
      <c r="AR129" s="126" t="s">
        <v>15</v>
      </c>
      <c r="AT129" s="134" t="s">
        <v>70</v>
      </c>
      <c r="AU129" s="134" t="s">
        <v>15</v>
      </c>
      <c r="AY129" s="126" t="s">
        <v>135</v>
      </c>
      <c r="BK129" s="135">
        <f>SUM(BK130:BK142)</f>
        <v>0</v>
      </c>
    </row>
    <row r="130" spans="1:65" s="2" customFormat="1" ht="44.25" customHeight="1">
      <c r="A130" s="33"/>
      <c r="B130" s="138"/>
      <c r="C130" s="139" t="s">
        <v>200</v>
      </c>
      <c r="D130" s="139" t="s">
        <v>137</v>
      </c>
      <c r="E130" s="140" t="s">
        <v>201</v>
      </c>
      <c r="F130" s="141" t="s">
        <v>202</v>
      </c>
      <c r="G130" s="142" t="s">
        <v>140</v>
      </c>
      <c r="H130" s="143">
        <v>358.8</v>
      </c>
      <c r="I130" s="144"/>
      <c r="J130" s="145">
        <f>ROUND(I130*H130,2)</f>
        <v>0</v>
      </c>
      <c r="K130" s="141" t="s">
        <v>141</v>
      </c>
      <c r="L130" s="34"/>
      <c r="M130" s="146" t="s">
        <v>3</v>
      </c>
      <c r="N130" s="147" t="s">
        <v>42</v>
      </c>
      <c r="O130" s="54"/>
      <c r="P130" s="148">
        <f>O130*H130</f>
        <v>0</v>
      </c>
      <c r="Q130" s="148">
        <v>0.15273999999999999</v>
      </c>
      <c r="R130" s="148">
        <f>Q130*H130</f>
        <v>54.803111999999999</v>
      </c>
      <c r="S130" s="148">
        <v>0</v>
      </c>
      <c r="T130" s="149">
        <f>S130*H130</f>
        <v>0</v>
      </c>
      <c r="U130" s="33"/>
      <c r="V130" s="33"/>
      <c r="W130" s="33"/>
      <c r="X130" s="33"/>
      <c r="Y130" s="33"/>
      <c r="Z130" s="33"/>
      <c r="AA130" s="33"/>
      <c r="AB130" s="33"/>
      <c r="AC130" s="33"/>
      <c r="AD130" s="33"/>
      <c r="AE130" s="33"/>
      <c r="AR130" s="150" t="s">
        <v>82</v>
      </c>
      <c r="AT130" s="150" t="s">
        <v>137</v>
      </c>
      <c r="AU130" s="150" t="s">
        <v>79</v>
      </c>
      <c r="AY130" s="18" t="s">
        <v>135</v>
      </c>
      <c r="BE130" s="151">
        <f>IF(N130="základní",J130,0)</f>
        <v>0</v>
      </c>
      <c r="BF130" s="151">
        <f>IF(N130="snížená",J130,0)</f>
        <v>0</v>
      </c>
      <c r="BG130" s="151">
        <f>IF(N130="zákl. přenesená",J130,0)</f>
        <v>0</v>
      </c>
      <c r="BH130" s="151">
        <f>IF(N130="sníž. přenesená",J130,0)</f>
        <v>0</v>
      </c>
      <c r="BI130" s="151">
        <f>IF(N130="nulová",J130,0)</f>
        <v>0</v>
      </c>
      <c r="BJ130" s="18" t="s">
        <v>15</v>
      </c>
      <c r="BK130" s="151">
        <f>ROUND(I130*H130,2)</f>
        <v>0</v>
      </c>
      <c r="BL130" s="18" t="s">
        <v>82</v>
      </c>
      <c r="BM130" s="150" t="s">
        <v>203</v>
      </c>
    </row>
    <row r="131" spans="1:65" s="2" customFormat="1" ht="11.25">
      <c r="A131" s="33"/>
      <c r="B131" s="34"/>
      <c r="C131" s="33"/>
      <c r="D131" s="152" t="s">
        <v>143</v>
      </c>
      <c r="E131" s="33"/>
      <c r="F131" s="153" t="s">
        <v>204</v>
      </c>
      <c r="G131" s="33"/>
      <c r="H131" s="33"/>
      <c r="I131" s="154"/>
      <c r="J131" s="33"/>
      <c r="K131" s="33"/>
      <c r="L131" s="34"/>
      <c r="M131" s="155"/>
      <c r="N131" s="156"/>
      <c r="O131" s="54"/>
      <c r="P131" s="54"/>
      <c r="Q131" s="54"/>
      <c r="R131" s="54"/>
      <c r="S131" s="54"/>
      <c r="T131" s="55"/>
      <c r="U131" s="33"/>
      <c r="V131" s="33"/>
      <c r="W131" s="33"/>
      <c r="X131" s="33"/>
      <c r="Y131" s="33"/>
      <c r="Z131" s="33"/>
      <c r="AA131" s="33"/>
      <c r="AB131" s="33"/>
      <c r="AC131" s="33"/>
      <c r="AD131" s="33"/>
      <c r="AE131" s="33"/>
      <c r="AT131" s="18" t="s">
        <v>143</v>
      </c>
      <c r="AU131" s="18" t="s">
        <v>79</v>
      </c>
    </row>
    <row r="132" spans="1:65" s="2" customFormat="1" ht="16.5" customHeight="1">
      <c r="A132" s="33"/>
      <c r="B132" s="138"/>
      <c r="C132" s="139" t="s">
        <v>205</v>
      </c>
      <c r="D132" s="139" t="s">
        <v>137</v>
      </c>
      <c r="E132" s="140" t="s">
        <v>206</v>
      </c>
      <c r="F132" s="141" t="s">
        <v>207</v>
      </c>
      <c r="G132" s="142" t="s">
        <v>197</v>
      </c>
      <c r="H132" s="143">
        <v>268</v>
      </c>
      <c r="I132" s="144"/>
      <c r="J132" s="145">
        <f>ROUND(I132*H132,2)</f>
        <v>0</v>
      </c>
      <c r="K132" s="141" t="s">
        <v>3</v>
      </c>
      <c r="L132" s="34"/>
      <c r="M132" s="146" t="s">
        <v>3</v>
      </c>
      <c r="N132" s="147" t="s">
        <v>42</v>
      </c>
      <c r="O132" s="54"/>
      <c r="P132" s="148">
        <f>O132*H132</f>
        <v>0</v>
      </c>
      <c r="Q132" s="148">
        <v>0</v>
      </c>
      <c r="R132" s="148">
        <f>Q132*H132</f>
        <v>0</v>
      </c>
      <c r="S132" s="148">
        <v>0</v>
      </c>
      <c r="T132" s="149">
        <f>S132*H132</f>
        <v>0</v>
      </c>
      <c r="U132" s="33"/>
      <c r="V132" s="33"/>
      <c r="W132" s="33"/>
      <c r="X132" s="33"/>
      <c r="Y132" s="33"/>
      <c r="Z132" s="33"/>
      <c r="AA132" s="33"/>
      <c r="AB132" s="33"/>
      <c r="AC132" s="33"/>
      <c r="AD132" s="33"/>
      <c r="AE132" s="33"/>
      <c r="AR132" s="150" t="s">
        <v>82</v>
      </c>
      <c r="AT132" s="150" t="s">
        <v>137</v>
      </c>
      <c r="AU132" s="150" t="s">
        <v>79</v>
      </c>
      <c r="AY132" s="18" t="s">
        <v>135</v>
      </c>
      <c r="BE132" s="151">
        <f>IF(N132="základní",J132,0)</f>
        <v>0</v>
      </c>
      <c r="BF132" s="151">
        <f>IF(N132="snížená",J132,0)</f>
        <v>0</v>
      </c>
      <c r="BG132" s="151">
        <f>IF(N132="zákl. přenesená",J132,0)</f>
        <v>0</v>
      </c>
      <c r="BH132" s="151">
        <f>IF(N132="sníž. přenesená",J132,0)</f>
        <v>0</v>
      </c>
      <c r="BI132" s="151">
        <f>IF(N132="nulová",J132,0)</f>
        <v>0</v>
      </c>
      <c r="BJ132" s="18" t="s">
        <v>15</v>
      </c>
      <c r="BK132" s="151">
        <f>ROUND(I132*H132,2)</f>
        <v>0</v>
      </c>
      <c r="BL132" s="18" t="s">
        <v>82</v>
      </c>
      <c r="BM132" s="150" t="s">
        <v>208</v>
      </c>
    </row>
    <row r="133" spans="1:65" s="14" customFormat="1" ht="11.25">
      <c r="B133" s="176"/>
      <c r="D133" s="158" t="s">
        <v>164</v>
      </c>
      <c r="E133" s="177" t="s">
        <v>3</v>
      </c>
      <c r="F133" s="178" t="s">
        <v>209</v>
      </c>
      <c r="H133" s="177" t="s">
        <v>3</v>
      </c>
      <c r="I133" s="179"/>
      <c r="L133" s="176"/>
      <c r="M133" s="180"/>
      <c r="N133" s="181"/>
      <c r="O133" s="181"/>
      <c r="P133" s="181"/>
      <c r="Q133" s="181"/>
      <c r="R133" s="181"/>
      <c r="S133" s="181"/>
      <c r="T133" s="182"/>
      <c r="AT133" s="177" t="s">
        <v>164</v>
      </c>
      <c r="AU133" s="177" t="s">
        <v>79</v>
      </c>
      <c r="AV133" s="14" t="s">
        <v>15</v>
      </c>
      <c r="AW133" s="14" t="s">
        <v>33</v>
      </c>
      <c r="AX133" s="14" t="s">
        <v>71</v>
      </c>
      <c r="AY133" s="177" t="s">
        <v>135</v>
      </c>
    </row>
    <row r="134" spans="1:65" s="13" customFormat="1" ht="11.25">
      <c r="B134" s="157"/>
      <c r="D134" s="158" t="s">
        <v>164</v>
      </c>
      <c r="E134" s="165" t="s">
        <v>3</v>
      </c>
      <c r="F134" s="159" t="s">
        <v>210</v>
      </c>
      <c r="H134" s="160">
        <v>114</v>
      </c>
      <c r="I134" s="161"/>
      <c r="L134" s="157"/>
      <c r="M134" s="162"/>
      <c r="N134" s="163"/>
      <c r="O134" s="163"/>
      <c r="P134" s="163"/>
      <c r="Q134" s="163"/>
      <c r="R134" s="163"/>
      <c r="S134" s="163"/>
      <c r="T134" s="164"/>
      <c r="AT134" s="165" t="s">
        <v>164</v>
      </c>
      <c r="AU134" s="165" t="s">
        <v>79</v>
      </c>
      <c r="AV134" s="13" t="s">
        <v>79</v>
      </c>
      <c r="AW134" s="13" t="s">
        <v>33</v>
      </c>
      <c r="AX134" s="13" t="s">
        <v>71</v>
      </c>
      <c r="AY134" s="165" t="s">
        <v>135</v>
      </c>
    </row>
    <row r="135" spans="1:65" s="14" customFormat="1" ht="11.25">
      <c r="B135" s="176"/>
      <c r="D135" s="158" t="s">
        <v>164</v>
      </c>
      <c r="E135" s="177" t="s">
        <v>3</v>
      </c>
      <c r="F135" s="178" t="s">
        <v>211</v>
      </c>
      <c r="H135" s="177" t="s">
        <v>3</v>
      </c>
      <c r="I135" s="179"/>
      <c r="L135" s="176"/>
      <c r="M135" s="180"/>
      <c r="N135" s="181"/>
      <c r="O135" s="181"/>
      <c r="P135" s="181"/>
      <c r="Q135" s="181"/>
      <c r="R135" s="181"/>
      <c r="S135" s="181"/>
      <c r="T135" s="182"/>
      <c r="AT135" s="177" t="s">
        <v>164</v>
      </c>
      <c r="AU135" s="177" t="s">
        <v>79</v>
      </c>
      <c r="AV135" s="14" t="s">
        <v>15</v>
      </c>
      <c r="AW135" s="14" t="s">
        <v>33</v>
      </c>
      <c r="AX135" s="14" t="s">
        <v>71</v>
      </c>
      <c r="AY135" s="177" t="s">
        <v>135</v>
      </c>
    </row>
    <row r="136" spans="1:65" s="13" customFormat="1" ht="11.25">
      <c r="B136" s="157"/>
      <c r="D136" s="158" t="s">
        <v>164</v>
      </c>
      <c r="E136" s="165" t="s">
        <v>3</v>
      </c>
      <c r="F136" s="159" t="s">
        <v>212</v>
      </c>
      <c r="H136" s="160">
        <v>110</v>
      </c>
      <c r="I136" s="161"/>
      <c r="L136" s="157"/>
      <c r="M136" s="162"/>
      <c r="N136" s="163"/>
      <c r="O136" s="163"/>
      <c r="P136" s="163"/>
      <c r="Q136" s="163"/>
      <c r="R136" s="163"/>
      <c r="S136" s="163"/>
      <c r="T136" s="164"/>
      <c r="AT136" s="165" t="s">
        <v>164</v>
      </c>
      <c r="AU136" s="165" t="s">
        <v>79</v>
      </c>
      <c r="AV136" s="13" t="s">
        <v>79</v>
      </c>
      <c r="AW136" s="13" t="s">
        <v>33</v>
      </c>
      <c r="AX136" s="13" t="s">
        <v>71</v>
      </c>
      <c r="AY136" s="165" t="s">
        <v>135</v>
      </c>
    </row>
    <row r="137" spans="1:65" s="14" customFormat="1" ht="11.25">
      <c r="B137" s="176"/>
      <c r="D137" s="158" t="s">
        <v>164</v>
      </c>
      <c r="E137" s="177" t="s">
        <v>3</v>
      </c>
      <c r="F137" s="178" t="s">
        <v>213</v>
      </c>
      <c r="H137" s="177" t="s">
        <v>3</v>
      </c>
      <c r="I137" s="179"/>
      <c r="L137" s="176"/>
      <c r="M137" s="180"/>
      <c r="N137" s="181"/>
      <c r="O137" s="181"/>
      <c r="P137" s="181"/>
      <c r="Q137" s="181"/>
      <c r="R137" s="181"/>
      <c r="S137" s="181"/>
      <c r="T137" s="182"/>
      <c r="AT137" s="177" t="s">
        <v>164</v>
      </c>
      <c r="AU137" s="177" t="s">
        <v>79</v>
      </c>
      <c r="AV137" s="14" t="s">
        <v>15</v>
      </c>
      <c r="AW137" s="14" t="s">
        <v>33</v>
      </c>
      <c r="AX137" s="14" t="s">
        <v>71</v>
      </c>
      <c r="AY137" s="177" t="s">
        <v>135</v>
      </c>
    </row>
    <row r="138" spans="1:65" s="13" customFormat="1" ht="11.25">
      <c r="B138" s="157"/>
      <c r="D138" s="158" t="s">
        <v>164</v>
      </c>
      <c r="E138" s="165" t="s">
        <v>3</v>
      </c>
      <c r="F138" s="159" t="s">
        <v>214</v>
      </c>
      <c r="H138" s="160">
        <v>44</v>
      </c>
      <c r="I138" s="161"/>
      <c r="L138" s="157"/>
      <c r="M138" s="162"/>
      <c r="N138" s="163"/>
      <c r="O138" s="163"/>
      <c r="P138" s="163"/>
      <c r="Q138" s="163"/>
      <c r="R138" s="163"/>
      <c r="S138" s="163"/>
      <c r="T138" s="164"/>
      <c r="AT138" s="165" t="s">
        <v>164</v>
      </c>
      <c r="AU138" s="165" t="s">
        <v>79</v>
      </c>
      <c r="AV138" s="13" t="s">
        <v>79</v>
      </c>
      <c r="AW138" s="13" t="s">
        <v>33</v>
      </c>
      <c r="AX138" s="13" t="s">
        <v>71</v>
      </c>
      <c r="AY138" s="165" t="s">
        <v>135</v>
      </c>
    </row>
    <row r="139" spans="1:65" s="15" customFormat="1" ht="11.25">
      <c r="B139" s="183"/>
      <c r="D139" s="158" t="s">
        <v>164</v>
      </c>
      <c r="E139" s="184" t="s">
        <v>3</v>
      </c>
      <c r="F139" s="185" t="s">
        <v>215</v>
      </c>
      <c r="H139" s="186">
        <v>268</v>
      </c>
      <c r="I139" s="187"/>
      <c r="L139" s="183"/>
      <c r="M139" s="188"/>
      <c r="N139" s="189"/>
      <c r="O139" s="189"/>
      <c r="P139" s="189"/>
      <c r="Q139" s="189"/>
      <c r="R139" s="189"/>
      <c r="S139" s="189"/>
      <c r="T139" s="190"/>
      <c r="AT139" s="184" t="s">
        <v>164</v>
      </c>
      <c r="AU139" s="184" t="s">
        <v>79</v>
      </c>
      <c r="AV139" s="15" t="s">
        <v>82</v>
      </c>
      <c r="AW139" s="15" t="s">
        <v>33</v>
      </c>
      <c r="AX139" s="15" t="s">
        <v>15</v>
      </c>
      <c r="AY139" s="184" t="s">
        <v>135</v>
      </c>
    </row>
    <row r="140" spans="1:65" s="2" customFormat="1" ht="21.75" customHeight="1">
      <c r="A140" s="33"/>
      <c r="B140" s="138"/>
      <c r="C140" s="139" t="s">
        <v>216</v>
      </c>
      <c r="D140" s="139" t="s">
        <v>137</v>
      </c>
      <c r="E140" s="140" t="s">
        <v>217</v>
      </c>
      <c r="F140" s="141" t="s">
        <v>218</v>
      </c>
      <c r="G140" s="142" t="s">
        <v>197</v>
      </c>
      <c r="H140" s="143">
        <v>9</v>
      </c>
      <c r="I140" s="144"/>
      <c r="J140" s="145">
        <f>ROUND(I140*H140,2)</f>
        <v>0</v>
      </c>
      <c r="K140" s="141" t="s">
        <v>3</v>
      </c>
      <c r="L140" s="34"/>
      <c r="M140" s="146" t="s">
        <v>3</v>
      </c>
      <c r="N140" s="147" t="s">
        <v>42</v>
      </c>
      <c r="O140" s="54"/>
      <c r="P140" s="148">
        <f>O140*H140</f>
        <v>0</v>
      </c>
      <c r="Q140" s="148">
        <v>0</v>
      </c>
      <c r="R140" s="148">
        <f>Q140*H140</f>
        <v>0</v>
      </c>
      <c r="S140" s="148">
        <v>0</v>
      </c>
      <c r="T140" s="149">
        <f>S140*H140</f>
        <v>0</v>
      </c>
      <c r="U140" s="33"/>
      <c r="V140" s="33"/>
      <c r="W140" s="33"/>
      <c r="X140" s="33"/>
      <c r="Y140" s="33"/>
      <c r="Z140" s="33"/>
      <c r="AA140" s="33"/>
      <c r="AB140" s="33"/>
      <c r="AC140" s="33"/>
      <c r="AD140" s="33"/>
      <c r="AE140" s="33"/>
      <c r="AR140" s="150" t="s">
        <v>82</v>
      </c>
      <c r="AT140" s="150" t="s">
        <v>137</v>
      </c>
      <c r="AU140" s="150" t="s">
        <v>79</v>
      </c>
      <c r="AY140" s="18" t="s">
        <v>135</v>
      </c>
      <c r="BE140" s="151">
        <f>IF(N140="základní",J140,0)</f>
        <v>0</v>
      </c>
      <c r="BF140" s="151">
        <f>IF(N140="snížená",J140,0)</f>
        <v>0</v>
      </c>
      <c r="BG140" s="151">
        <f>IF(N140="zákl. přenesená",J140,0)</f>
        <v>0</v>
      </c>
      <c r="BH140" s="151">
        <f>IF(N140="sníž. přenesená",J140,0)</f>
        <v>0</v>
      </c>
      <c r="BI140" s="151">
        <f>IF(N140="nulová",J140,0)</f>
        <v>0</v>
      </c>
      <c r="BJ140" s="18" t="s">
        <v>15</v>
      </c>
      <c r="BK140" s="151">
        <f>ROUND(I140*H140,2)</f>
        <v>0</v>
      </c>
      <c r="BL140" s="18" t="s">
        <v>82</v>
      </c>
      <c r="BM140" s="150" t="s">
        <v>219</v>
      </c>
    </row>
    <row r="141" spans="1:65" s="14" customFormat="1" ht="11.25">
      <c r="B141" s="176"/>
      <c r="D141" s="158" t="s">
        <v>164</v>
      </c>
      <c r="E141" s="177" t="s">
        <v>3</v>
      </c>
      <c r="F141" s="178" t="s">
        <v>220</v>
      </c>
      <c r="H141" s="177" t="s">
        <v>3</v>
      </c>
      <c r="I141" s="179"/>
      <c r="L141" s="176"/>
      <c r="M141" s="180"/>
      <c r="N141" s="181"/>
      <c r="O141" s="181"/>
      <c r="P141" s="181"/>
      <c r="Q141" s="181"/>
      <c r="R141" s="181"/>
      <c r="S141" s="181"/>
      <c r="T141" s="182"/>
      <c r="AT141" s="177" t="s">
        <v>164</v>
      </c>
      <c r="AU141" s="177" t="s">
        <v>79</v>
      </c>
      <c r="AV141" s="14" t="s">
        <v>15</v>
      </c>
      <c r="AW141" s="14" t="s">
        <v>33</v>
      </c>
      <c r="AX141" s="14" t="s">
        <v>71</v>
      </c>
      <c r="AY141" s="177" t="s">
        <v>135</v>
      </c>
    </row>
    <row r="142" spans="1:65" s="13" customFormat="1" ht="11.25">
      <c r="B142" s="157"/>
      <c r="D142" s="158" t="s">
        <v>164</v>
      </c>
      <c r="E142" s="165" t="s">
        <v>3</v>
      </c>
      <c r="F142" s="159" t="s">
        <v>183</v>
      </c>
      <c r="H142" s="160">
        <v>9</v>
      </c>
      <c r="I142" s="161"/>
      <c r="L142" s="157"/>
      <c r="M142" s="162"/>
      <c r="N142" s="163"/>
      <c r="O142" s="163"/>
      <c r="P142" s="163"/>
      <c r="Q142" s="163"/>
      <c r="R142" s="163"/>
      <c r="S142" s="163"/>
      <c r="T142" s="164"/>
      <c r="AT142" s="165" t="s">
        <v>164</v>
      </c>
      <c r="AU142" s="165" t="s">
        <v>79</v>
      </c>
      <c r="AV142" s="13" t="s">
        <v>79</v>
      </c>
      <c r="AW142" s="13" t="s">
        <v>33</v>
      </c>
      <c r="AX142" s="13" t="s">
        <v>15</v>
      </c>
      <c r="AY142" s="165" t="s">
        <v>135</v>
      </c>
    </row>
    <row r="143" spans="1:65" s="12" customFormat="1" ht="22.9" customHeight="1">
      <c r="B143" s="125"/>
      <c r="D143" s="126" t="s">
        <v>70</v>
      </c>
      <c r="E143" s="136" t="s">
        <v>159</v>
      </c>
      <c r="F143" s="136" t="s">
        <v>221</v>
      </c>
      <c r="I143" s="128"/>
      <c r="J143" s="137">
        <f>BK143</f>
        <v>0</v>
      </c>
      <c r="L143" s="125"/>
      <c r="M143" s="130"/>
      <c r="N143" s="131"/>
      <c r="O143" s="131"/>
      <c r="P143" s="132">
        <f>SUM(P144:P156)</f>
        <v>0</v>
      </c>
      <c r="Q143" s="131"/>
      <c r="R143" s="132">
        <f>SUM(R144:R156)</f>
        <v>99.64425</v>
      </c>
      <c r="S143" s="131"/>
      <c r="T143" s="133">
        <f>SUM(T144:T156)</f>
        <v>0</v>
      </c>
      <c r="AR143" s="126" t="s">
        <v>15</v>
      </c>
      <c r="AT143" s="134" t="s">
        <v>70</v>
      </c>
      <c r="AU143" s="134" t="s">
        <v>15</v>
      </c>
      <c r="AY143" s="126" t="s">
        <v>135</v>
      </c>
      <c r="BK143" s="135">
        <f>SUM(BK144:BK156)</f>
        <v>0</v>
      </c>
    </row>
    <row r="144" spans="1:65" s="2" customFormat="1" ht="24.2" customHeight="1">
      <c r="A144" s="33"/>
      <c r="B144" s="138"/>
      <c r="C144" s="139" t="s">
        <v>9</v>
      </c>
      <c r="D144" s="139" t="s">
        <v>137</v>
      </c>
      <c r="E144" s="140" t="s">
        <v>222</v>
      </c>
      <c r="F144" s="141" t="s">
        <v>223</v>
      </c>
      <c r="G144" s="142" t="s">
        <v>140</v>
      </c>
      <c r="H144" s="143">
        <v>360</v>
      </c>
      <c r="I144" s="144"/>
      <c r="J144" s="145">
        <f>ROUND(I144*H144,2)</f>
        <v>0</v>
      </c>
      <c r="K144" s="141" t="s">
        <v>141</v>
      </c>
      <c r="L144" s="34"/>
      <c r="M144" s="146" t="s">
        <v>3</v>
      </c>
      <c r="N144" s="147" t="s">
        <v>42</v>
      </c>
      <c r="O144" s="54"/>
      <c r="P144" s="148">
        <f>O144*H144</f>
        <v>0</v>
      </c>
      <c r="Q144" s="148">
        <v>6.8999999999999997E-4</v>
      </c>
      <c r="R144" s="148">
        <f>Q144*H144</f>
        <v>0.24839999999999998</v>
      </c>
      <c r="S144" s="148">
        <v>0</v>
      </c>
      <c r="T144" s="149">
        <f>S144*H144</f>
        <v>0</v>
      </c>
      <c r="U144" s="33"/>
      <c r="V144" s="33"/>
      <c r="W144" s="33"/>
      <c r="X144" s="33"/>
      <c r="Y144" s="33"/>
      <c r="Z144" s="33"/>
      <c r="AA144" s="33"/>
      <c r="AB144" s="33"/>
      <c r="AC144" s="33"/>
      <c r="AD144" s="33"/>
      <c r="AE144" s="33"/>
      <c r="AR144" s="150" t="s">
        <v>82</v>
      </c>
      <c r="AT144" s="150" t="s">
        <v>137</v>
      </c>
      <c r="AU144" s="150" t="s">
        <v>79</v>
      </c>
      <c r="AY144" s="18" t="s">
        <v>135</v>
      </c>
      <c r="BE144" s="151">
        <f>IF(N144="základní",J144,0)</f>
        <v>0</v>
      </c>
      <c r="BF144" s="151">
        <f>IF(N144="snížená",J144,0)</f>
        <v>0</v>
      </c>
      <c r="BG144" s="151">
        <f>IF(N144="zákl. přenesená",J144,0)</f>
        <v>0</v>
      </c>
      <c r="BH144" s="151">
        <f>IF(N144="sníž. přenesená",J144,0)</f>
        <v>0</v>
      </c>
      <c r="BI144" s="151">
        <f>IF(N144="nulová",J144,0)</f>
        <v>0</v>
      </c>
      <c r="BJ144" s="18" t="s">
        <v>15</v>
      </c>
      <c r="BK144" s="151">
        <f>ROUND(I144*H144,2)</f>
        <v>0</v>
      </c>
      <c r="BL144" s="18" t="s">
        <v>82</v>
      </c>
      <c r="BM144" s="150" t="s">
        <v>224</v>
      </c>
    </row>
    <row r="145" spans="1:65" s="2" customFormat="1" ht="11.25">
      <c r="A145" s="33"/>
      <c r="B145" s="34"/>
      <c r="C145" s="33"/>
      <c r="D145" s="152" t="s">
        <v>143</v>
      </c>
      <c r="E145" s="33"/>
      <c r="F145" s="153" t="s">
        <v>225</v>
      </c>
      <c r="G145" s="33"/>
      <c r="H145" s="33"/>
      <c r="I145" s="154"/>
      <c r="J145" s="33"/>
      <c r="K145" s="33"/>
      <c r="L145" s="34"/>
      <c r="M145" s="155"/>
      <c r="N145" s="156"/>
      <c r="O145" s="54"/>
      <c r="P145" s="54"/>
      <c r="Q145" s="54"/>
      <c r="R145" s="54"/>
      <c r="S145" s="54"/>
      <c r="T145" s="55"/>
      <c r="U145" s="33"/>
      <c r="V145" s="33"/>
      <c r="W145" s="33"/>
      <c r="X145" s="33"/>
      <c r="Y145" s="33"/>
      <c r="Z145" s="33"/>
      <c r="AA145" s="33"/>
      <c r="AB145" s="33"/>
      <c r="AC145" s="33"/>
      <c r="AD145" s="33"/>
      <c r="AE145" s="33"/>
      <c r="AT145" s="18" t="s">
        <v>143</v>
      </c>
      <c r="AU145" s="18" t="s">
        <v>79</v>
      </c>
    </row>
    <row r="146" spans="1:65" s="2" customFormat="1" ht="33" customHeight="1">
      <c r="A146" s="33"/>
      <c r="B146" s="138"/>
      <c r="C146" s="139" t="s">
        <v>226</v>
      </c>
      <c r="D146" s="139" t="s">
        <v>137</v>
      </c>
      <c r="E146" s="140" t="s">
        <v>227</v>
      </c>
      <c r="F146" s="141" t="s">
        <v>228</v>
      </c>
      <c r="G146" s="142" t="s">
        <v>140</v>
      </c>
      <c r="H146" s="143">
        <v>160</v>
      </c>
      <c r="I146" s="144"/>
      <c r="J146" s="145">
        <f>ROUND(I146*H146,2)</f>
        <v>0</v>
      </c>
      <c r="K146" s="141" t="s">
        <v>141</v>
      </c>
      <c r="L146" s="34"/>
      <c r="M146" s="146" t="s">
        <v>3</v>
      </c>
      <c r="N146" s="147" t="s">
        <v>42</v>
      </c>
      <c r="O146" s="54"/>
      <c r="P146" s="148">
        <f>O146*H146</f>
        <v>0</v>
      </c>
      <c r="Q146" s="148">
        <v>0</v>
      </c>
      <c r="R146" s="148">
        <f>Q146*H146</f>
        <v>0</v>
      </c>
      <c r="S146" s="148">
        <v>0</v>
      </c>
      <c r="T146" s="149">
        <f>S146*H146</f>
        <v>0</v>
      </c>
      <c r="U146" s="33"/>
      <c r="V146" s="33"/>
      <c r="W146" s="33"/>
      <c r="X146" s="33"/>
      <c r="Y146" s="33"/>
      <c r="Z146" s="33"/>
      <c r="AA146" s="33"/>
      <c r="AB146" s="33"/>
      <c r="AC146" s="33"/>
      <c r="AD146" s="33"/>
      <c r="AE146" s="33"/>
      <c r="AR146" s="150" t="s">
        <v>82</v>
      </c>
      <c r="AT146" s="150" t="s">
        <v>137</v>
      </c>
      <c r="AU146" s="150" t="s">
        <v>79</v>
      </c>
      <c r="AY146" s="18" t="s">
        <v>135</v>
      </c>
      <c r="BE146" s="151">
        <f>IF(N146="základní",J146,0)</f>
        <v>0</v>
      </c>
      <c r="BF146" s="151">
        <f>IF(N146="snížená",J146,0)</f>
        <v>0</v>
      </c>
      <c r="BG146" s="151">
        <f>IF(N146="zákl. přenesená",J146,0)</f>
        <v>0</v>
      </c>
      <c r="BH146" s="151">
        <f>IF(N146="sníž. přenesená",J146,0)</f>
        <v>0</v>
      </c>
      <c r="BI146" s="151">
        <f>IF(N146="nulová",J146,0)</f>
        <v>0</v>
      </c>
      <c r="BJ146" s="18" t="s">
        <v>15</v>
      </c>
      <c r="BK146" s="151">
        <f>ROUND(I146*H146,2)</f>
        <v>0</v>
      </c>
      <c r="BL146" s="18" t="s">
        <v>82</v>
      </c>
      <c r="BM146" s="150" t="s">
        <v>229</v>
      </c>
    </row>
    <row r="147" spans="1:65" s="2" customFormat="1" ht="11.25">
      <c r="A147" s="33"/>
      <c r="B147" s="34"/>
      <c r="C147" s="33"/>
      <c r="D147" s="152" t="s">
        <v>143</v>
      </c>
      <c r="E147" s="33"/>
      <c r="F147" s="153" t="s">
        <v>230</v>
      </c>
      <c r="G147" s="33"/>
      <c r="H147" s="33"/>
      <c r="I147" s="154"/>
      <c r="J147" s="33"/>
      <c r="K147" s="33"/>
      <c r="L147" s="34"/>
      <c r="M147" s="155"/>
      <c r="N147" s="156"/>
      <c r="O147" s="54"/>
      <c r="P147" s="54"/>
      <c r="Q147" s="54"/>
      <c r="R147" s="54"/>
      <c r="S147" s="54"/>
      <c r="T147" s="55"/>
      <c r="U147" s="33"/>
      <c r="V147" s="33"/>
      <c r="W147" s="33"/>
      <c r="X147" s="33"/>
      <c r="Y147" s="33"/>
      <c r="Z147" s="33"/>
      <c r="AA147" s="33"/>
      <c r="AB147" s="33"/>
      <c r="AC147" s="33"/>
      <c r="AD147" s="33"/>
      <c r="AE147" s="33"/>
      <c r="AT147" s="18" t="s">
        <v>143</v>
      </c>
      <c r="AU147" s="18" t="s">
        <v>79</v>
      </c>
    </row>
    <row r="148" spans="1:65" s="2" customFormat="1" ht="33" customHeight="1">
      <c r="A148" s="33"/>
      <c r="B148" s="138"/>
      <c r="C148" s="139" t="s">
        <v>231</v>
      </c>
      <c r="D148" s="139" t="s">
        <v>137</v>
      </c>
      <c r="E148" s="140" t="s">
        <v>232</v>
      </c>
      <c r="F148" s="141" t="s">
        <v>233</v>
      </c>
      <c r="G148" s="142" t="s">
        <v>140</v>
      </c>
      <c r="H148" s="143">
        <v>160</v>
      </c>
      <c r="I148" s="144"/>
      <c r="J148" s="145">
        <f>ROUND(I148*H148,2)</f>
        <v>0</v>
      </c>
      <c r="K148" s="141" t="s">
        <v>141</v>
      </c>
      <c r="L148" s="34"/>
      <c r="M148" s="146" t="s">
        <v>3</v>
      </c>
      <c r="N148" s="147" t="s">
        <v>42</v>
      </c>
      <c r="O148" s="54"/>
      <c r="P148" s="148">
        <f>O148*H148</f>
        <v>0</v>
      </c>
      <c r="Q148" s="148">
        <v>0.28361999999999998</v>
      </c>
      <c r="R148" s="148">
        <f>Q148*H148</f>
        <v>45.379199999999997</v>
      </c>
      <c r="S148" s="148">
        <v>0</v>
      </c>
      <c r="T148" s="149">
        <f>S148*H148</f>
        <v>0</v>
      </c>
      <c r="U148" s="33"/>
      <c r="V148" s="33"/>
      <c r="W148" s="33"/>
      <c r="X148" s="33"/>
      <c r="Y148" s="33"/>
      <c r="Z148" s="33"/>
      <c r="AA148" s="33"/>
      <c r="AB148" s="33"/>
      <c r="AC148" s="33"/>
      <c r="AD148" s="33"/>
      <c r="AE148" s="33"/>
      <c r="AR148" s="150" t="s">
        <v>82</v>
      </c>
      <c r="AT148" s="150" t="s">
        <v>137</v>
      </c>
      <c r="AU148" s="150" t="s">
        <v>79</v>
      </c>
      <c r="AY148" s="18" t="s">
        <v>135</v>
      </c>
      <c r="BE148" s="151">
        <f>IF(N148="základní",J148,0)</f>
        <v>0</v>
      </c>
      <c r="BF148" s="151">
        <f>IF(N148="snížená",J148,0)</f>
        <v>0</v>
      </c>
      <c r="BG148" s="151">
        <f>IF(N148="zákl. přenesená",J148,0)</f>
        <v>0</v>
      </c>
      <c r="BH148" s="151">
        <f>IF(N148="sníž. přenesená",J148,0)</f>
        <v>0</v>
      </c>
      <c r="BI148" s="151">
        <f>IF(N148="nulová",J148,0)</f>
        <v>0</v>
      </c>
      <c r="BJ148" s="18" t="s">
        <v>15</v>
      </c>
      <c r="BK148" s="151">
        <f>ROUND(I148*H148,2)</f>
        <v>0</v>
      </c>
      <c r="BL148" s="18" t="s">
        <v>82</v>
      </c>
      <c r="BM148" s="150" t="s">
        <v>234</v>
      </c>
    </row>
    <row r="149" spans="1:65" s="2" customFormat="1" ht="11.25">
      <c r="A149" s="33"/>
      <c r="B149" s="34"/>
      <c r="C149" s="33"/>
      <c r="D149" s="152" t="s">
        <v>143</v>
      </c>
      <c r="E149" s="33"/>
      <c r="F149" s="153" t="s">
        <v>235</v>
      </c>
      <c r="G149" s="33"/>
      <c r="H149" s="33"/>
      <c r="I149" s="154"/>
      <c r="J149" s="33"/>
      <c r="K149" s="33"/>
      <c r="L149" s="34"/>
      <c r="M149" s="155"/>
      <c r="N149" s="156"/>
      <c r="O149" s="54"/>
      <c r="P149" s="54"/>
      <c r="Q149" s="54"/>
      <c r="R149" s="54"/>
      <c r="S149" s="54"/>
      <c r="T149" s="55"/>
      <c r="U149" s="33"/>
      <c r="V149" s="33"/>
      <c r="W149" s="33"/>
      <c r="X149" s="33"/>
      <c r="Y149" s="33"/>
      <c r="Z149" s="33"/>
      <c r="AA149" s="33"/>
      <c r="AB149" s="33"/>
      <c r="AC149" s="33"/>
      <c r="AD149" s="33"/>
      <c r="AE149" s="33"/>
      <c r="AT149" s="18" t="s">
        <v>143</v>
      </c>
      <c r="AU149" s="18" t="s">
        <v>79</v>
      </c>
    </row>
    <row r="150" spans="1:65" s="2" customFormat="1" ht="37.9" customHeight="1">
      <c r="A150" s="33"/>
      <c r="B150" s="138"/>
      <c r="C150" s="139" t="s">
        <v>236</v>
      </c>
      <c r="D150" s="139" t="s">
        <v>137</v>
      </c>
      <c r="E150" s="140" t="s">
        <v>237</v>
      </c>
      <c r="F150" s="141" t="s">
        <v>238</v>
      </c>
      <c r="G150" s="142" t="s">
        <v>239</v>
      </c>
      <c r="H150" s="143">
        <v>327</v>
      </c>
      <c r="I150" s="144"/>
      <c r="J150" s="145">
        <f>ROUND(I150*H150,2)</f>
        <v>0</v>
      </c>
      <c r="K150" s="141" t="s">
        <v>141</v>
      </c>
      <c r="L150" s="34"/>
      <c r="M150" s="146" t="s">
        <v>3</v>
      </c>
      <c r="N150" s="147" t="s">
        <v>42</v>
      </c>
      <c r="O150" s="54"/>
      <c r="P150" s="148">
        <f>O150*H150</f>
        <v>0</v>
      </c>
      <c r="Q150" s="148">
        <v>0.12895000000000001</v>
      </c>
      <c r="R150" s="148">
        <f>Q150*H150</f>
        <v>42.166650000000004</v>
      </c>
      <c r="S150" s="148">
        <v>0</v>
      </c>
      <c r="T150" s="149">
        <f>S150*H150</f>
        <v>0</v>
      </c>
      <c r="U150" s="33"/>
      <c r="V150" s="33"/>
      <c r="W150" s="33"/>
      <c r="X150" s="33"/>
      <c r="Y150" s="33"/>
      <c r="Z150" s="33"/>
      <c r="AA150" s="33"/>
      <c r="AB150" s="33"/>
      <c r="AC150" s="33"/>
      <c r="AD150" s="33"/>
      <c r="AE150" s="33"/>
      <c r="AR150" s="150" t="s">
        <v>82</v>
      </c>
      <c r="AT150" s="150" t="s">
        <v>137</v>
      </c>
      <c r="AU150" s="150" t="s">
        <v>79</v>
      </c>
      <c r="AY150" s="18" t="s">
        <v>135</v>
      </c>
      <c r="BE150" s="151">
        <f>IF(N150="základní",J150,0)</f>
        <v>0</v>
      </c>
      <c r="BF150" s="151">
        <f>IF(N150="snížená",J150,0)</f>
        <v>0</v>
      </c>
      <c r="BG150" s="151">
        <f>IF(N150="zákl. přenesená",J150,0)</f>
        <v>0</v>
      </c>
      <c r="BH150" s="151">
        <f>IF(N150="sníž. přenesená",J150,0)</f>
        <v>0</v>
      </c>
      <c r="BI150" s="151">
        <f>IF(N150="nulová",J150,0)</f>
        <v>0</v>
      </c>
      <c r="BJ150" s="18" t="s">
        <v>15</v>
      </c>
      <c r="BK150" s="151">
        <f>ROUND(I150*H150,2)</f>
        <v>0</v>
      </c>
      <c r="BL150" s="18" t="s">
        <v>82</v>
      </c>
      <c r="BM150" s="150" t="s">
        <v>240</v>
      </c>
    </row>
    <row r="151" spans="1:65" s="2" customFormat="1" ht="11.25">
      <c r="A151" s="33"/>
      <c r="B151" s="34"/>
      <c r="C151" s="33"/>
      <c r="D151" s="152" t="s">
        <v>143</v>
      </c>
      <c r="E151" s="33"/>
      <c r="F151" s="153" t="s">
        <v>241</v>
      </c>
      <c r="G151" s="33"/>
      <c r="H151" s="33"/>
      <c r="I151" s="154"/>
      <c r="J151" s="33"/>
      <c r="K151" s="33"/>
      <c r="L151" s="34"/>
      <c r="M151" s="155"/>
      <c r="N151" s="156"/>
      <c r="O151" s="54"/>
      <c r="P151" s="54"/>
      <c r="Q151" s="54"/>
      <c r="R151" s="54"/>
      <c r="S151" s="54"/>
      <c r="T151" s="55"/>
      <c r="U151" s="33"/>
      <c r="V151" s="33"/>
      <c r="W151" s="33"/>
      <c r="X151" s="33"/>
      <c r="Y151" s="33"/>
      <c r="Z151" s="33"/>
      <c r="AA151" s="33"/>
      <c r="AB151" s="33"/>
      <c r="AC151" s="33"/>
      <c r="AD151" s="33"/>
      <c r="AE151" s="33"/>
      <c r="AT151" s="18" t="s">
        <v>143</v>
      </c>
      <c r="AU151" s="18" t="s">
        <v>79</v>
      </c>
    </row>
    <row r="152" spans="1:65" s="2" customFormat="1" ht="49.15" customHeight="1">
      <c r="A152" s="33"/>
      <c r="B152" s="138"/>
      <c r="C152" s="139" t="s">
        <v>242</v>
      </c>
      <c r="D152" s="139" t="s">
        <v>137</v>
      </c>
      <c r="E152" s="140" t="s">
        <v>243</v>
      </c>
      <c r="F152" s="141" t="s">
        <v>244</v>
      </c>
      <c r="G152" s="142" t="s">
        <v>239</v>
      </c>
      <c r="H152" s="143">
        <v>50</v>
      </c>
      <c r="I152" s="144"/>
      <c r="J152" s="145">
        <f>ROUND(I152*H152,2)</f>
        <v>0</v>
      </c>
      <c r="K152" s="141" t="s">
        <v>141</v>
      </c>
      <c r="L152" s="34"/>
      <c r="M152" s="146" t="s">
        <v>3</v>
      </c>
      <c r="N152" s="147" t="s">
        <v>42</v>
      </c>
      <c r="O152" s="54"/>
      <c r="P152" s="148">
        <f>O152*H152</f>
        <v>0</v>
      </c>
      <c r="Q152" s="148">
        <v>0.15540000000000001</v>
      </c>
      <c r="R152" s="148">
        <f>Q152*H152</f>
        <v>7.7700000000000005</v>
      </c>
      <c r="S152" s="148">
        <v>0</v>
      </c>
      <c r="T152" s="149">
        <f>S152*H152</f>
        <v>0</v>
      </c>
      <c r="U152" s="33"/>
      <c r="V152" s="33"/>
      <c r="W152" s="33"/>
      <c r="X152" s="33"/>
      <c r="Y152" s="33"/>
      <c r="Z152" s="33"/>
      <c r="AA152" s="33"/>
      <c r="AB152" s="33"/>
      <c r="AC152" s="33"/>
      <c r="AD152" s="33"/>
      <c r="AE152" s="33"/>
      <c r="AR152" s="150" t="s">
        <v>82</v>
      </c>
      <c r="AT152" s="150" t="s">
        <v>137</v>
      </c>
      <c r="AU152" s="150" t="s">
        <v>79</v>
      </c>
      <c r="AY152" s="18" t="s">
        <v>135</v>
      </c>
      <c r="BE152" s="151">
        <f>IF(N152="základní",J152,0)</f>
        <v>0</v>
      </c>
      <c r="BF152" s="151">
        <f>IF(N152="snížená",J152,0)</f>
        <v>0</v>
      </c>
      <c r="BG152" s="151">
        <f>IF(N152="zákl. přenesená",J152,0)</f>
        <v>0</v>
      </c>
      <c r="BH152" s="151">
        <f>IF(N152="sníž. přenesená",J152,0)</f>
        <v>0</v>
      </c>
      <c r="BI152" s="151">
        <f>IF(N152="nulová",J152,0)</f>
        <v>0</v>
      </c>
      <c r="BJ152" s="18" t="s">
        <v>15</v>
      </c>
      <c r="BK152" s="151">
        <f>ROUND(I152*H152,2)</f>
        <v>0</v>
      </c>
      <c r="BL152" s="18" t="s">
        <v>82</v>
      </c>
      <c r="BM152" s="150" t="s">
        <v>245</v>
      </c>
    </row>
    <row r="153" spans="1:65" s="2" customFormat="1" ht="11.25">
      <c r="A153" s="33"/>
      <c r="B153" s="34"/>
      <c r="C153" s="33"/>
      <c r="D153" s="152" t="s">
        <v>143</v>
      </c>
      <c r="E153" s="33"/>
      <c r="F153" s="153" t="s">
        <v>246</v>
      </c>
      <c r="G153" s="33"/>
      <c r="H153" s="33"/>
      <c r="I153" s="154"/>
      <c r="J153" s="33"/>
      <c r="K153" s="33"/>
      <c r="L153" s="34"/>
      <c r="M153" s="155"/>
      <c r="N153" s="156"/>
      <c r="O153" s="54"/>
      <c r="P153" s="54"/>
      <c r="Q153" s="54"/>
      <c r="R153" s="54"/>
      <c r="S153" s="54"/>
      <c r="T153" s="55"/>
      <c r="U153" s="33"/>
      <c r="V153" s="33"/>
      <c r="W153" s="33"/>
      <c r="X153" s="33"/>
      <c r="Y153" s="33"/>
      <c r="Z153" s="33"/>
      <c r="AA153" s="33"/>
      <c r="AB153" s="33"/>
      <c r="AC153" s="33"/>
      <c r="AD153" s="33"/>
      <c r="AE153" s="33"/>
      <c r="AT153" s="18" t="s">
        <v>143</v>
      </c>
      <c r="AU153" s="18" t="s">
        <v>79</v>
      </c>
    </row>
    <row r="154" spans="1:65" s="2" customFormat="1" ht="16.5" customHeight="1">
      <c r="A154" s="33"/>
      <c r="B154" s="138"/>
      <c r="C154" s="166" t="s">
        <v>247</v>
      </c>
      <c r="D154" s="166" t="s">
        <v>184</v>
      </c>
      <c r="E154" s="167" t="s">
        <v>248</v>
      </c>
      <c r="F154" s="168" t="s">
        <v>249</v>
      </c>
      <c r="G154" s="169" t="s">
        <v>239</v>
      </c>
      <c r="H154" s="170">
        <v>51</v>
      </c>
      <c r="I154" s="171"/>
      <c r="J154" s="172">
        <f>ROUND(I154*H154,2)</f>
        <v>0</v>
      </c>
      <c r="K154" s="168" t="s">
        <v>141</v>
      </c>
      <c r="L154" s="173"/>
      <c r="M154" s="174" t="s">
        <v>3</v>
      </c>
      <c r="N154" s="175" t="s">
        <v>42</v>
      </c>
      <c r="O154" s="54"/>
      <c r="P154" s="148">
        <f>O154*H154</f>
        <v>0</v>
      </c>
      <c r="Q154" s="148">
        <v>0.08</v>
      </c>
      <c r="R154" s="148">
        <f>Q154*H154</f>
        <v>4.08</v>
      </c>
      <c r="S154" s="148">
        <v>0</v>
      </c>
      <c r="T154" s="149">
        <f>S154*H154</f>
        <v>0</v>
      </c>
      <c r="U154" s="33"/>
      <c r="V154" s="33"/>
      <c r="W154" s="33"/>
      <c r="X154" s="33"/>
      <c r="Y154" s="33"/>
      <c r="Z154" s="33"/>
      <c r="AA154" s="33"/>
      <c r="AB154" s="33"/>
      <c r="AC154" s="33"/>
      <c r="AD154" s="33"/>
      <c r="AE154" s="33"/>
      <c r="AR154" s="150" t="s">
        <v>178</v>
      </c>
      <c r="AT154" s="150" t="s">
        <v>184</v>
      </c>
      <c r="AU154" s="150" t="s">
        <v>79</v>
      </c>
      <c r="AY154" s="18" t="s">
        <v>135</v>
      </c>
      <c r="BE154" s="151">
        <f>IF(N154="základní",J154,0)</f>
        <v>0</v>
      </c>
      <c r="BF154" s="151">
        <f>IF(N154="snížená",J154,0)</f>
        <v>0</v>
      </c>
      <c r="BG154" s="151">
        <f>IF(N154="zákl. přenesená",J154,0)</f>
        <v>0</v>
      </c>
      <c r="BH154" s="151">
        <f>IF(N154="sníž. přenesená",J154,0)</f>
        <v>0</v>
      </c>
      <c r="BI154" s="151">
        <f>IF(N154="nulová",J154,0)</f>
        <v>0</v>
      </c>
      <c r="BJ154" s="18" t="s">
        <v>15</v>
      </c>
      <c r="BK154" s="151">
        <f>ROUND(I154*H154,2)</f>
        <v>0</v>
      </c>
      <c r="BL154" s="18" t="s">
        <v>82</v>
      </c>
      <c r="BM154" s="150" t="s">
        <v>250</v>
      </c>
    </row>
    <row r="155" spans="1:65" s="13" customFormat="1" ht="11.25">
      <c r="B155" s="157"/>
      <c r="D155" s="158" t="s">
        <v>164</v>
      </c>
      <c r="F155" s="159" t="s">
        <v>251</v>
      </c>
      <c r="H155" s="160">
        <v>51</v>
      </c>
      <c r="I155" s="161"/>
      <c r="L155" s="157"/>
      <c r="M155" s="162"/>
      <c r="N155" s="163"/>
      <c r="O155" s="163"/>
      <c r="P155" s="163"/>
      <c r="Q155" s="163"/>
      <c r="R155" s="163"/>
      <c r="S155" s="163"/>
      <c r="T155" s="164"/>
      <c r="AT155" s="165" t="s">
        <v>164</v>
      </c>
      <c r="AU155" s="165" t="s">
        <v>79</v>
      </c>
      <c r="AV155" s="13" t="s">
        <v>79</v>
      </c>
      <c r="AW155" s="13" t="s">
        <v>4</v>
      </c>
      <c r="AX155" s="13" t="s">
        <v>15</v>
      </c>
      <c r="AY155" s="165" t="s">
        <v>135</v>
      </c>
    </row>
    <row r="156" spans="1:65" s="2" customFormat="1" ht="16.5" customHeight="1">
      <c r="A156" s="33"/>
      <c r="B156" s="138"/>
      <c r="C156" s="139" t="s">
        <v>8</v>
      </c>
      <c r="D156" s="139" t="s">
        <v>137</v>
      </c>
      <c r="E156" s="140" t="s">
        <v>252</v>
      </c>
      <c r="F156" s="141" t="s">
        <v>253</v>
      </c>
      <c r="G156" s="142" t="s">
        <v>140</v>
      </c>
      <c r="H156" s="143">
        <v>35</v>
      </c>
      <c r="I156" s="144"/>
      <c r="J156" s="145">
        <f>ROUND(I156*H156,2)</f>
        <v>0</v>
      </c>
      <c r="K156" s="141" t="s">
        <v>3</v>
      </c>
      <c r="L156" s="34"/>
      <c r="M156" s="146" t="s">
        <v>3</v>
      </c>
      <c r="N156" s="147" t="s">
        <v>42</v>
      </c>
      <c r="O156" s="54"/>
      <c r="P156" s="148">
        <f>O156*H156</f>
        <v>0</v>
      </c>
      <c r="Q156" s="148">
        <v>0</v>
      </c>
      <c r="R156" s="148">
        <f>Q156*H156</f>
        <v>0</v>
      </c>
      <c r="S156" s="148">
        <v>0</v>
      </c>
      <c r="T156" s="149">
        <f>S156*H156</f>
        <v>0</v>
      </c>
      <c r="U156" s="33"/>
      <c r="V156" s="33"/>
      <c r="W156" s="33"/>
      <c r="X156" s="33"/>
      <c r="Y156" s="33"/>
      <c r="Z156" s="33"/>
      <c r="AA156" s="33"/>
      <c r="AB156" s="33"/>
      <c r="AC156" s="33"/>
      <c r="AD156" s="33"/>
      <c r="AE156" s="33"/>
      <c r="AR156" s="150" t="s">
        <v>82</v>
      </c>
      <c r="AT156" s="150" t="s">
        <v>137</v>
      </c>
      <c r="AU156" s="150" t="s">
        <v>79</v>
      </c>
      <c r="AY156" s="18" t="s">
        <v>135</v>
      </c>
      <c r="BE156" s="151">
        <f>IF(N156="základní",J156,0)</f>
        <v>0</v>
      </c>
      <c r="BF156" s="151">
        <f>IF(N156="snížená",J156,0)</f>
        <v>0</v>
      </c>
      <c r="BG156" s="151">
        <f>IF(N156="zákl. přenesená",J156,0)</f>
        <v>0</v>
      </c>
      <c r="BH156" s="151">
        <f>IF(N156="sníž. přenesená",J156,0)</f>
        <v>0</v>
      </c>
      <c r="BI156" s="151">
        <f>IF(N156="nulová",J156,0)</f>
        <v>0</v>
      </c>
      <c r="BJ156" s="18" t="s">
        <v>15</v>
      </c>
      <c r="BK156" s="151">
        <f>ROUND(I156*H156,2)</f>
        <v>0</v>
      </c>
      <c r="BL156" s="18" t="s">
        <v>82</v>
      </c>
      <c r="BM156" s="150" t="s">
        <v>254</v>
      </c>
    </row>
    <row r="157" spans="1:65" s="12" customFormat="1" ht="22.9" customHeight="1">
      <c r="B157" s="125"/>
      <c r="D157" s="126" t="s">
        <v>70</v>
      </c>
      <c r="E157" s="136" t="s">
        <v>166</v>
      </c>
      <c r="F157" s="136" t="s">
        <v>255</v>
      </c>
      <c r="I157" s="128"/>
      <c r="J157" s="137">
        <f>BK157</f>
        <v>0</v>
      </c>
      <c r="L157" s="125"/>
      <c r="M157" s="130"/>
      <c r="N157" s="131"/>
      <c r="O157" s="131"/>
      <c r="P157" s="132">
        <f>P158+P305+P462</f>
        <v>0</v>
      </c>
      <c r="Q157" s="131"/>
      <c r="R157" s="132">
        <f>R158+R305+R462</f>
        <v>875.33600342</v>
      </c>
      <c r="S157" s="131"/>
      <c r="T157" s="133">
        <f>T158+T305+T462</f>
        <v>0</v>
      </c>
      <c r="AR157" s="126" t="s">
        <v>15</v>
      </c>
      <c r="AT157" s="134" t="s">
        <v>70</v>
      </c>
      <c r="AU157" s="134" t="s">
        <v>15</v>
      </c>
      <c r="AY157" s="126" t="s">
        <v>135</v>
      </c>
      <c r="BK157" s="135">
        <f>BK158+BK305+BK462</f>
        <v>0</v>
      </c>
    </row>
    <row r="158" spans="1:65" s="12" customFormat="1" ht="20.85" customHeight="1">
      <c r="B158" s="125"/>
      <c r="D158" s="126" t="s">
        <v>70</v>
      </c>
      <c r="E158" s="136" t="s">
        <v>256</v>
      </c>
      <c r="F158" s="136" t="s">
        <v>257</v>
      </c>
      <c r="I158" s="128"/>
      <c r="J158" s="137">
        <f>BK158</f>
        <v>0</v>
      </c>
      <c r="L158" s="125"/>
      <c r="M158" s="130"/>
      <c r="N158" s="131"/>
      <c r="O158" s="131"/>
      <c r="P158" s="132">
        <f>SUM(P159:P304)</f>
        <v>0</v>
      </c>
      <c r="Q158" s="131"/>
      <c r="R158" s="132">
        <f>SUM(R159:R304)</f>
        <v>166.76691780000002</v>
      </c>
      <c r="S158" s="131"/>
      <c r="T158" s="133">
        <f>SUM(T159:T304)</f>
        <v>0</v>
      </c>
      <c r="AR158" s="126" t="s">
        <v>15</v>
      </c>
      <c r="AT158" s="134" t="s">
        <v>70</v>
      </c>
      <c r="AU158" s="134" t="s">
        <v>79</v>
      </c>
      <c r="AY158" s="126" t="s">
        <v>135</v>
      </c>
      <c r="BK158" s="135">
        <f>SUM(BK159:BK304)</f>
        <v>0</v>
      </c>
    </row>
    <row r="159" spans="1:65" s="2" customFormat="1" ht="24.2" customHeight="1">
      <c r="A159" s="33"/>
      <c r="B159" s="138"/>
      <c r="C159" s="139" t="s">
        <v>258</v>
      </c>
      <c r="D159" s="139" t="s">
        <v>137</v>
      </c>
      <c r="E159" s="140" t="s">
        <v>259</v>
      </c>
      <c r="F159" s="141" t="s">
        <v>260</v>
      </c>
      <c r="G159" s="142" t="s">
        <v>140</v>
      </c>
      <c r="H159" s="143">
        <v>2814.5</v>
      </c>
      <c r="I159" s="144"/>
      <c r="J159" s="145">
        <f>ROUND(I159*H159,2)</f>
        <v>0</v>
      </c>
      <c r="K159" s="141" t="s">
        <v>141</v>
      </c>
      <c r="L159" s="34"/>
      <c r="M159" s="146" t="s">
        <v>3</v>
      </c>
      <c r="N159" s="147" t="s">
        <v>42</v>
      </c>
      <c r="O159" s="54"/>
      <c r="P159" s="148">
        <f>O159*H159</f>
        <v>0</v>
      </c>
      <c r="Q159" s="148">
        <v>2.5999999999999998E-4</v>
      </c>
      <c r="R159" s="148">
        <f>Q159*H159</f>
        <v>0.73176999999999992</v>
      </c>
      <c r="S159" s="148">
        <v>0</v>
      </c>
      <c r="T159" s="149">
        <f>S159*H159</f>
        <v>0</v>
      </c>
      <c r="U159" s="33"/>
      <c r="V159" s="33"/>
      <c r="W159" s="33"/>
      <c r="X159" s="33"/>
      <c r="Y159" s="33"/>
      <c r="Z159" s="33"/>
      <c r="AA159" s="33"/>
      <c r="AB159" s="33"/>
      <c r="AC159" s="33"/>
      <c r="AD159" s="33"/>
      <c r="AE159" s="33"/>
      <c r="AR159" s="150" t="s">
        <v>82</v>
      </c>
      <c r="AT159" s="150" t="s">
        <v>137</v>
      </c>
      <c r="AU159" s="150" t="s">
        <v>149</v>
      </c>
      <c r="AY159" s="18" t="s">
        <v>135</v>
      </c>
      <c r="BE159" s="151">
        <f>IF(N159="základní",J159,0)</f>
        <v>0</v>
      </c>
      <c r="BF159" s="151">
        <f>IF(N159="snížená",J159,0)</f>
        <v>0</v>
      </c>
      <c r="BG159" s="151">
        <f>IF(N159="zákl. přenesená",J159,0)</f>
        <v>0</v>
      </c>
      <c r="BH159" s="151">
        <f>IF(N159="sníž. přenesená",J159,0)</f>
        <v>0</v>
      </c>
      <c r="BI159" s="151">
        <f>IF(N159="nulová",J159,0)</f>
        <v>0</v>
      </c>
      <c r="BJ159" s="18" t="s">
        <v>15</v>
      </c>
      <c r="BK159" s="151">
        <f>ROUND(I159*H159,2)</f>
        <v>0</v>
      </c>
      <c r="BL159" s="18" t="s">
        <v>82</v>
      </c>
      <c r="BM159" s="150" t="s">
        <v>261</v>
      </c>
    </row>
    <row r="160" spans="1:65" s="2" customFormat="1" ht="11.25">
      <c r="A160" s="33"/>
      <c r="B160" s="34"/>
      <c r="C160" s="33"/>
      <c r="D160" s="152" t="s">
        <v>143</v>
      </c>
      <c r="E160" s="33"/>
      <c r="F160" s="153" t="s">
        <v>262</v>
      </c>
      <c r="G160" s="33"/>
      <c r="H160" s="33"/>
      <c r="I160" s="154"/>
      <c r="J160" s="33"/>
      <c r="K160" s="33"/>
      <c r="L160" s="34"/>
      <c r="M160" s="155"/>
      <c r="N160" s="156"/>
      <c r="O160" s="54"/>
      <c r="P160" s="54"/>
      <c r="Q160" s="54"/>
      <c r="R160" s="54"/>
      <c r="S160" s="54"/>
      <c r="T160" s="55"/>
      <c r="U160" s="33"/>
      <c r="V160" s="33"/>
      <c r="W160" s="33"/>
      <c r="X160" s="33"/>
      <c r="Y160" s="33"/>
      <c r="Z160" s="33"/>
      <c r="AA160" s="33"/>
      <c r="AB160" s="33"/>
      <c r="AC160" s="33"/>
      <c r="AD160" s="33"/>
      <c r="AE160" s="33"/>
      <c r="AT160" s="18" t="s">
        <v>143</v>
      </c>
      <c r="AU160" s="18" t="s">
        <v>149</v>
      </c>
    </row>
    <row r="161" spans="1:65" s="2" customFormat="1" ht="37.9" customHeight="1">
      <c r="A161" s="33"/>
      <c r="B161" s="138"/>
      <c r="C161" s="139" t="s">
        <v>263</v>
      </c>
      <c r="D161" s="139" t="s">
        <v>137</v>
      </c>
      <c r="E161" s="140" t="s">
        <v>264</v>
      </c>
      <c r="F161" s="141" t="s">
        <v>265</v>
      </c>
      <c r="G161" s="142" t="s">
        <v>140</v>
      </c>
      <c r="H161" s="143">
        <v>2814.5</v>
      </c>
      <c r="I161" s="144"/>
      <c r="J161" s="145">
        <f>ROUND(I161*H161,2)</f>
        <v>0</v>
      </c>
      <c r="K161" s="141" t="s">
        <v>141</v>
      </c>
      <c r="L161" s="34"/>
      <c r="M161" s="146" t="s">
        <v>3</v>
      </c>
      <c r="N161" s="147" t="s">
        <v>42</v>
      </c>
      <c r="O161" s="54"/>
      <c r="P161" s="148">
        <f>O161*H161</f>
        <v>0</v>
      </c>
      <c r="Q161" s="148">
        <v>4.3800000000000002E-3</v>
      </c>
      <c r="R161" s="148">
        <f>Q161*H161</f>
        <v>12.32751</v>
      </c>
      <c r="S161" s="148">
        <v>0</v>
      </c>
      <c r="T161" s="149">
        <f>S161*H161</f>
        <v>0</v>
      </c>
      <c r="U161" s="33"/>
      <c r="V161" s="33"/>
      <c r="W161" s="33"/>
      <c r="X161" s="33"/>
      <c r="Y161" s="33"/>
      <c r="Z161" s="33"/>
      <c r="AA161" s="33"/>
      <c r="AB161" s="33"/>
      <c r="AC161" s="33"/>
      <c r="AD161" s="33"/>
      <c r="AE161" s="33"/>
      <c r="AR161" s="150" t="s">
        <v>82</v>
      </c>
      <c r="AT161" s="150" t="s">
        <v>137</v>
      </c>
      <c r="AU161" s="150" t="s">
        <v>149</v>
      </c>
      <c r="AY161" s="18" t="s">
        <v>135</v>
      </c>
      <c r="BE161" s="151">
        <f>IF(N161="základní",J161,0)</f>
        <v>0</v>
      </c>
      <c r="BF161" s="151">
        <f>IF(N161="snížená",J161,0)</f>
        <v>0</v>
      </c>
      <c r="BG161" s="151">
        <f>IF(N161="zákl. přenesená",J161,0)</f>
        <v>0</v>
      </c>
      <c r="BH161" s="151">
        <f>IF(N161="sníž. přenesená",J161,0)</f>
        <v>0</v>
      </c>
      <c r="BI161" s="151">
        <f>IF(N161="nulová",J161,0)</f>
        <v>0</v>
      </c>
      <c r="BJ161" s="18" t="s">
        <v>15</v>
      </c>
      <c r="BK161" s="151">
        <f>ROUND(I161*H161,2)</f>
        <v>0</v>
      </c>
      <c r="BL161" s="18" t="s">
        <v>82</v>
      </c>
      <c r="BM161" s="150" t="s">
        <v>266</v>
      </c>
    </row>
    <row r="162" spans="1:65" s="2" customFormat="1" ht="11.25">
      <c r="A162" s="33"/>
      <c r="B162" s="34"/>
      <c r="C162" s="33"/>
      <c r="D162" s="152" t="s">
        <v>143</v>
      </c>
      <c r="E162" s="33"/>
      <c r="F162" s="153" t="s">
        <v>267</v>
      </c>
      <c r="G162" s="33"/>
      <c r="H162" s="33"/>
      <c r="I162" s="154"/>
      <c r="J162" s="33"/>
      <c r="K162" s="33"/>
      <c r="L162" s="34"/>
      <c r="M162" s="155"/>
      <c r="N162" s="156"/>
      <c r="O162" s="54"/>
      <c r="P162" s="54"/>
      <c r="Q162" s="54"/>
      <c r="R162" s="54"/>
      <c r="S162" s="54"/>
      <c r="T162" s="55"/>
      <c r="U162" s="33"/>
      <c r="V162" s="33"/>
      <c r="W162" s="33"/>
      <c r="X162" s="33"/>
      <c r="Y162" s="33"/>
      <c r="Z162" s="33"/>
      <c r="AA162" s="33"/>
      <c r="AB162" s="33"/>
      <c r="AC162" s="33"/>
      <c r="AD162" s="33"/>
      <c r="AE162" s="33"/>
      <c r="AT162" s="18" t="s">
        <v>143</v>
      </c>
      <c r="AU162" s="18" t="s">
        <v>149</v>
      </c>
    </row>
    <row r="163" spans="1:65" s="2" customFormat="1" ht="24.2" customHeight="1">
      <c r="A163" s="33"/>
      <c r="B163" s="138"/>
      <c r="C163" s="139" t="s">
        <v>268</v>
      </c>
      <c r="D163" s="139" t="s">
        <v>137</v>
      </c>
      <c r="E163" s="140" t="s">
        <v>269</v>
      </c>
      <c r="F163" s="141" t="s">
        <v>270</v>
      </c>
      <c r="G163" s="142" t="s">
        <v>140</v>
      </c>
      <c r="H163" s="143">
        <v>2814.5</v>
      </c>
      <c r="I163" s="144"/>
      <c r="J163" s="145">
        <f>ROUND(I163*H163,2)</f>
        <v>0</v>
      </c>
      <c r="K163" s="141" t="s">
        <v>141</v>
      </c>
      <c r="L163" s="34"/>
      <c r="M163" s="146" t="s">
        <v>3</v>
      </c>
      <c r="N163" s="147" t="s">
        <v>42</v>
      </c>
      <c r="O163" s="54"/>
      <c r="P163" s="148">
        <f>O163*H163</f>
        <v>0</v>
      </c>
      <c r="Q163" s="148">
        <v>4.0000000000000001E-3</v>
      </c>
      <c r="R163" s="148">
        <f>Q163*H163</f>
        <v>11.258000000000001</v>
      </c>
      <c r="S163" s="148">
        <v>0</v>
      </c>
      <c r="T163" s="149">
        <f>S163*H163</f>
        <v>0</v>
      </c>
      <c r="U163" s="33"/>
      <c r="V163" s="33"/>
      <c r="W163" s="33"/>
      <c r="X163" s="33"/>
      <c r="Y163" s="33"/>
      <c r="Z163" s="33"/>
      <c r="AA163" s="33"/>
      <c r="AB163" s="33"/>
      <c r="AC163" s="33"/>
      <c r="AD163" s="33"/>
      <c r="AE163" s="33"/>
      <c r="AR163" s="150" t="s">
        <v>82</v>
      </c>
      <c r="AT163" s="150" t="s">
        <v>137</v>
      </c>
      <c r="AU163" s="150" t="s">
        <v>149</v>
      </c>
      <c r="AY163" s="18" t="s">
        <v>135</v>
      </c>
      <c r="BE163" s="151">
        <f>IF(N163="základní",J163,0)</f>
        <v>0</v>
      </c>
      <c r="BF163" s="151">
        <f>IF(N163="snížená",J163,0)</f>
        <v>0</v>
      </c>
      <c r="BG163" s="151">
        <f>IF(N163="zákl. přenesená",J163,0)</f>
        <v>0</v>
      </c>
      <c r="BH163" s="151">
        <f>IF(N163="sníž. přenesená",J163,0)</f>
        <v>0</v>
      </c>
      <c r="BI163" s="151">
        <f>IF(N163="nulová",J163,0)</f>
        <v>0</v>
      </c>
      <c r="BJ163" s="18" t="s">
        <v>15</v>
      </c>
      <c r="BK163" s="151">
        <f>ROUND(I163*H163,2)</f>
        <v>0</v>
      </c>
      <c r="BL163" s="18" t="s">
        <v>82</v>
      </c>
      <c r="BM163" s="150" t="s">
        <v>271</v>
      </c>
    </row>
    <row r="164" spans="1:65" s="2" customFormat="1" ht="11.25">
      <c r="A164" s="33"/>
      <c r="B164" s="34"/>
      <c r="C164" s="33"/>
      <c r="D164" s="152" t="s">
        <v>143</v>
      </c>
      <c r="E164" s="33"/>
      <c r="F164" s="153" t="s">
        <v>272</v>
      </c>
      <c r="G164" s="33"/>
      <c r="H164" s="33"/>
      <c r="I164" s="154"/>
      <c r="J164" s="33"/>
      <c r="K164" s="33"/>
      <c r="L164" s="34"/>
      <c r="M164" s="155"/>
      <c r="N164" s="156"/>
      <c r="O164" s="54"/>
      <c r="P164" s="54"/>
      <c r="Q164" s="54"/>
      <c r="R164" s="54"/>
      <c r="S164" s="54"/>
      <c r="T164" s="55"/>
      <c r="U164" s="33"/>
      <c r="V164" s="33"/>
      <c r="W164" s="33"/>
      <c r="X164" s="33"/>
      <c r="Y164" s="33"/>
      <c r="Z164" s="33"/>
      <c r="AA164" s="33"/>
      <c r="AB164" s="33"/>
      <c r="AC164" s="33"/>
      <c r="AD164" s="33"/>
      <c r="AE164" s="33"/>
      <c r="AT164" s="18" t="s">
        <v>143</v>
      </c>
      <c r="AU164" s="18" t="s">
        <v>149</v>
      </c>
    </row>
    <row r="165" spans="1:65" s="2" customFormat="1" ht="24.2" customHeight="1">
      <c r="A165" s="33"/>
      <c r="B165" s="138"/>
      <c r="C165" s="139" t="s">
        <v>273</v>
      </c>
      <c r="D165" s="139" t="s">
        <v>137</v>
      </c>
      <c r="E165" s="140" t="s">
        <v>274</v>
      </c>
      <c r="F165" s="141" t="s">
        <v>275</v>
      </c>
      <c r="G165" s="142" t="s">
        <v>140</v>
      </c>
      <c r="H165" s="143">
        <v>4221.75</v>
      </c>
      <c r="I165" s="144"/>
      <c r="J165" s="145">
        <f>ROUND(I165*H165,2)</f>
        <v>0</v>
      </c>
      <c r="K165" s="141" t="s">
        <v>141</v>
      </c>
      <c r="L165" s="34"/>
      <c r="M165" s="146" t="s">
        <v>3</v>
      </c>
      <c r="N165" s="147" t="s">
        <v>42</v>
      </c>
      <c r="O165" s="54"/>
      <c r="P165" s="148">
        <f>O165*H165</f>
        <v>0</v>
      </c>
      <c r="Q165" s="148">
        <v>3.3579999999999999E-2</v>
      </c>
      <c r="R165" s="148">
        <f>Q165*H165</f>
        <v>141.76636500000001</v>
      </c>
      <c r="S165" s="148">
        <v>0</v>
      </c>
      <c r="T165" s="149">
        <f>S165*H165</f>
        <v>0</v>
      </c>
      <c r="U165" s="33"/>
      <c r="V165" s="33"/>
      <c r="W165" s="33"/>
      <c r="X165" s="33"/>
      <c r="Y165" s="33"/>
      <c r="Z165" s="33"/>
      <c r="AA165" s="33"/>
      <c r="AB165" s="33"/>
      <c r="AC165" s="33"/>
      <c r="AD165" s="33"/>
      <c r="AE165" s="33"/>
      <c r="AR165" s="150" t="s">
        <v>82</v>
      </c>
      <c r="AT165" s="150" t="s">
        <v>137</v>
      </c>
      <c r="AU165" s="150" t="s">
        <v>149</v>
      </c>
      <c r="AY165" s="18" t="s">
        <v>135</v>
      </c>
      <c r="BE165" s="151">
        <f>IF(N165="základní",J165,0)</f>
        <v>0</v>
      </c>
      <c r="BF165" s="151">
        <f>IF(N165="snížená",J165,0)</f>
        <v>0</v>
      </c>
      <c r="BG165" s="151">
        <f>IF(N165="zákl. přenesená",J165,0)</f>
        <v>0</v>
      </c>
      <c r="BH165" s="151">
        <f>IF(N165="sníž. přenesená",J165,0)</f>
        <v>0</v>
      </c>
      <c r="BI165" s="151">
        <f>IF(N165="nulová",J165,0)</f>
        <v>0</v>
      </c>
      <c r="BJ165" s="18" t="s">
        <v>15</v>
      </c>
      <c r="BK165" s="151">
        <f>ROUND(I165*H165,2)</f>
        <v>0</v>
      </c>
      <c r="BL165" s="18" t="s">
        <v>82</v>
      </c>
      <c r="BM165" s="150" t="s">
        <v>276</v>
      </c>
    </row>
    <row r="166" spans="1:65" s="2" customFormat="1" ht="11.25">
      <c r="A166" s="33"/>
      <c r="B166" s="34"/>
      <c r="C166" s="33"/>
      <c r="D166" s="152" t="s">
        <v>143</v>
      </c>
      <c r="E166" s="33"/>
      <c r="F166" s="153" t="s">
        <v>277</v>
      </c>
      <c r="G166" s="33"/>
      <c r="H166" s="33"/>
      <c r="I166" s="154"/>
      <c r="J166" s="33"/>
      <c r="K166" s="33"/>
      <c r="L166" s="34"/>
      <c r="M166" s="155"/>
      <c r="N166" s="156"/>
      <c r="O166" s="54"/>
      <c r="P166" s="54"/>
      <c r="Q166" s="54"/>
      <c r="R166" s="54"/>
      <c r="S166" s="54"/>
      <c r="T166" s="55"/>
      <c r="U166" s="33"/>
      <c r="V166" s="33"/>
      <c r="W166" s="33"/>
      <c r="X166" s="33"/>
      <c r="Y166" s="33"/>
      <c r="Z166" s="33"/>
      <c r="AA166" s="33"/>
      <c r="AB166" s="33"/>
      <c r="AC166" s="33"/>
      <c r="AD166" s="33"/>
      <c r="AE166" s="33"/>
      <c r="AT166" s="18" t="s">
        <v>143</v>
      </c>
      <c r="AU166" s="18" t="s">
        <v>149</v>
      </c>
    </row>
    <row r="167" spans="1:65" s="2" customFormat="1" ht="33" customHeight="1">
      <c r="A167" s="33"/>
      <c r="B167" s="138"/>
      <c r="C167" s="139" t="s">
        <v>278</v>
      </c>
      <c r="D167" s="139" t="s">
        <v>137</v>
      </c>
      <c r="E167" s="140" t="s">
        <v>279</v>
      </c>
      <c r="F167" s="141" t="s">
        <v>280</v>
      </c>
      <c r="G167" s="142" t="s">
        <v>140</v>
      </c>
      <c r="H167" s="143">
        <v>1659.2</v>
      </c>
      <c r="I167" s="144"/>
      <c r="J167" s="145">
        <f>ROUND(I167*H167,2)</f>
        <v>0</v>
      </c>
      <c r="K167" s="141" t="s">
        <v>141</v>
      </c>
      <c r="L167" s="34"/>
      <c r="M167" s="146" t="s">
        <v>3</v>
      </c>
      <c r="N167" s="147" t="s">
        <v>42</v>
      </c>
      <c r="O167" s="54"/>
      <c r="P167" s="148">
        <f>O167*H167</f>
        <v>0</v>
      </c>
      <c r="Q167" s="148">
        <v>0</v>
      </c>
      <c r="R167" s="148">
        <f>Q167*H167</f>
        <v>0</v>
      </c>
      <c r="S167" s="148">
        <v>0</v>
      </c>
      <c r="T167" s="149">
        <f>S167*H167</f>
        <v>0</v>
      </c>
      <c r="U167" s="33"/>
      <c r="V167" s="33"/>
      <c r="W167" s="33"/>
      <c r="X167" s="33"/>
      <c r="Y167" s="33"/>
      <c r="Z167" s="33"/>
      <c r="AA167" s="33"/>
      <c r="AB167" s="33"/>
      <c r="AC167" s="33"/>
      <c r="AD167" s="33"/>
      <c r="AE167" s="33"/>
      <c r="AR167" s="150" t="s">
        <v>82</v>
      </c>
      <c r="AT167" s="150" t="s">
        <v>137</v>
      </c>
      <c r="AU167" s="150" t="s">
        <v>149</v>
      </c>
      <c r="AY167" s="18" t="s">
        <v>135</v>
      </c>
      <c r="BE167" s="151">
        <f>IF(N167="základní",J167,0)</f>
        <v>0</v>
      </c>
      <c r="BF167" s="151">
        <f>IF(N167="snížená",J167,0)</f>
        <v>0</v>
      </c>
      <c r="BG167" s="151">
        <f>IF(N167="zákl. přenesená",J167,0)</f>
        <v>0</v>
      </c>
      <c r="BH167" s="151">
        <f>IF(N167="sníž. přenesená",J167,0)</f>
        <v>0</v>
      </c>
      <c r="BI167" s="151">
        <f>IF(N167="nulová",J167,0)</f>
        <v>0</v>
      </c>
      <c r="BJ167" s="18" t="s">
        <v>15</v>
      </c>
      <c r="BK167" s="151">
        <f>ROUND(I167*H167,2)</f>
        <v>0</v>
      </c>
      <c r="BL167" s="18" t="s">
        <v>82</v>
      </c>
      <c r="BM167" s="150" t="s">
        <v>281</v>
      </c>
    </row>
    <row r="168" spans="1:65" s="2" customFormat="1" ht="11.25">
      <c r="A168" s="33"/>
      <c r="B168" s="34"/>
      <c r="C168" s="33"/>
      <c r="D168" s="152" t="s">
        <v>143</v>
      </c>
      <c r="E168" s="33"/>
      <c r="F168" s="153" t="s">
        <v>282</v>
      </c>
      <c r="G168" s="33"/>
      <c r="H168" s="33"/>
      <c r="I168" s="154"/>
      <c r="J168" s="33"/>
      <c r="K168" s="33"/>
      <c r="L168" s="34"/>
      <c r="M168" s="155"/>
      <c r="N168" s="156"/>
      <c r="O168" s="54"/>
      <c r="P168" s="54"/>
      <c r="Q168" s="54"/>
      <c r="R168" s="54"/>
      <c r="S168" s="54"/>
      <c r="T168" s="55"/>
      <c r="U168" s="33"/>
      <c r="V168" s="33"/>
      <c r="W168" s="33"/>
      <c r="X168" s="33"/>
      <c r="Y168" s="33"/>
      <c r="Z168" s="33"/>
      <c r="AA168" s="33"/>
      <c r="AB168" s="33"/>
      <c r="AC168" s="33"/>
      <c r="AD168" s="33"/>
      <c r="AE168" s="33"/>
      <c r="AT168" s="18" t="s">
        <v>143</v>
      </c>
      <c r="AU168" s="18" t="s">
        <v>149</v>
      </c>
    </row>
    <row r="169" spans="1:65" s="14" customFormat="1" ht="11.25">
      <c r="B169" s="176"/>
      <c r="D169" s="158" t="s">
        <v>164</v>
      </c>
      <c r="E169" s="177" t="s">
        <v>3</v>
      </c>
      <c r="F169" s="178" t="s">
        <v>283</v>
      </c>
      <c r="H169" s="177" t="s">
        <v>3</v>
      </c>
      <c r="I169" s="179"/>
      <c r="L169" s="176"/>
      <c r="M169" s="180"/>
      <c r="N169" s="181"/>
      <c r="O169" s="181"/>
      <c r="P169" s="181"/>
      <c r="Q169" s="181"/>
      <c r="R169" s="181"/>
      <c r="S169" s="181"/>
      <c r="T169" s="182"/>
      <c r="AT169" s="177" t="s">
        <v>164</v>
      </c>
      <c r="AU169" s="177" t="s">
        <v>149</v>
      </c>
      <c r="AV169" s="14" t="s">
        <v>15</v>
      </c>
      <c r="AW169" s="14" t="s">
        <v>33</v>
      </c>
      <c r="AX169" s="14" t="s">
        <v>71</v>
      </c>
      <c r="AY169" s="177" t="s">
        <v>135</v>
      </c>
    </row>
    <row r="170" spans="1:65" s="13" customFormat="1" ht="11.25">
      <c r="B170" s="157"/>
      <c r="D170" s="158" t="s">
        <v>164</v>
      </c>
      <c r="E170" s="165" t="s">
        <v>3</v>
      </c>
      <c r="F170" s="159" t="s">
        <v>284</v>
      </c>
      <c r="H170" s="160">
        <v>218.4</v>
      </c>
      <c r="I170" s="161"/>
      <c r="L170" s="157"/>
      <c r="M170" s="162"/>
      <c r="N170" s="163"/>
      <c r="O170" s="163"/>
      <c r="P170" s="163"/>
      <c r="Q170" s="163"/>
      <c r="R170" s="163"/>
      <c r="S170" s="163"/>
      <c r="T170" s="164"/>
      <c r="AT170" s="165" t="s">
        <v>164</v>
      </c>
      <c r="AU170" s="165" t="s">
        <v>149</v>
      </c>
      <c r="AV170" s="13" t="s">
        <v>79</v>
      </c>
      <c r="AW170" s="13" t="s">
        <v>33</v>
      </c>
      <c r="AX170" s="13" t="s">
        <v>71</v>
      </c>
      <c r="AY170" s="165" t="s">
        <v>135</v>
      </c>
    </row>
    <row r="171" spans="1:65" s="14" customFormat="1" ht="11.25">
      <c r="B171" s="176"/>
      <c r="D171" s="158" t="s">
        <v>164</v>
      </c>
      <c r="E171" s="177" t="s">
        <v>3</v>
      </c>
      <c r="F171" s="178" t="s">
        <v>285</v>
      </c>
      <c r="H171" s="177" t="s">
        <v>3</v>
      </c>
      <c r="I171" s="179"/>
      <c r="L171" s="176"/>
      <c r="M171" s="180"/>
      <c r="N171" s="181"/>
      <c r="O171" s="181"/>
      <c r="P171" s="181"/>
      <c r="Q171" s="181"/>
      <c r="R171" s="181"/>
      <c r="S171" s="181"/>
      <c r="T171" s="182"/>
      <c r="AT171" s="177" t="s">
        <v>164</v>
      </c>
      <c r="AU171" s="177" t="s">
        <v>149</v>
      </c>
      <c r="AV171" s="14" t="s">
        <v>15</v>
      </c>
      <c r="AW171" s="14" t="s">
        <v>33</v>
      </c>
      <c r="AX171" s="14" t="s">
        <v>71</v>
      </c>
      <c r="AY171" s="177" t="s">
        <v>135</v>
      </c>
    </row>
    <row r="172" spans="1:65" s="13" customFormat="1" ht="11.25">
      <c r="B172" s="157"/>
      <c r="D172" s="158" t="s">
        <v>164</v>
      </c>
      <c r="E172" s="165" t="s">
        <v>3</v>
      </c>
      <c r="F172" s="159" t="s">
        <v>286</v>
      </c>
      <c r="H172" s="160">
        <v>237.3</v>
      </c>
      <c r="I172" s="161"/>
      <c r="L172" s="157"/>
      <c r="M172" s="162"/>
      <c r="N172" s="163"/>
      <c r="O172" s="163"/>
      <c r="P172" s="163"/>
      <c r="Q172" s="163"/>
      <c r="R172" s="163"/>
      <c r="S172" s="163"/>
      <c r="T172" s="164"/>
      <c r="AT172" s="165" t="s">
        <v>164</v>
      </c>
      <c r="AU172" s="165" t="s">
        <v>149</v>
      </c>
      <c r="AV172" s="13" t="s">
        <v>79</v>
      </c>
      <c r="AW172" s="13" t="s">
        <v>33</v>
      </c>
      <c r="AX172" s="13" t="s">
        <v>71</v>
      </c>
      <c r="AY172" s="165" t="s">
        <v>135</v>
      </c>
    </row>
    <row r="173" spans="1:65" s="14" customFormat="1" ht="11.25">
      <c r="B173" s="176"/>
      <c r="D173" s="158" t="s">
        <v>164</v>
      </c>
      <c r="E173" s="177" t="s">
        <v>3</v>
      </c>
      <c r="F173" s="178" t="s">
        <v>287</v>
      </c>
      <c r="H173" s="177" t="s">
        <v>3</v>
      </c>
      <c r="I173" s="179"/>
      <c r="L173" s="176"/>
      <c r="M173" s="180"/>
      <c r="N173" s="181"/>
      <c r="O173" s="181"/>
      <c r="P173" s="181"/>
      <c r="Q173" s="181"/>
      <c r="R173" s="181"/>
      <c r="S173" s="181"/>
      <c r="T173" s="182"/>
      <c r="AT173" s="177" t="s">
        <v>164</v>
      </c>
      <c r="AU173" s="177" t="s">
        <v>149</v>
      </c>
      <c r="AV173" s="14" t="s">
        <v>15</v>
      </c>
      <c r="AW173" s="14" t="s">
        <v>33</v>
      </c>
      <c r="AX173" s="14" t="s">
        <v>71</v>
      </c>
      <c r="AY173" s="177" t="s">
        <v>135</v>
      </c>
    </row>
    <row r="174" spans="1:65" s="13" customFormat="1" ht="11.25">
      <c r="B174" s="157"/>
      <c r="D174" s="158" t="s">
        <v>164</v>
      </c>
      <c r="E174" s="165" t="s">
        <v>3</v>
      </c>
      <c r="F174" s="159" t="s">
        <v>288</v>
      </c>
      <c r="H174" s="160">
        <v>145.80000000000001</v>
      </c>
      <c r="I174" s="161"/>
      <c r="L174" s="157"/>
      <c r="M174" s="162"/>
      <c r="N174" s="163"/>
      <c r="O174" s="163"/>
      <c r="P174" s="163"/>
      <c r="Q174" s="163"/>
      <c r="R174" s="163"/>
      <c r="S174" s="163"/>
      <c r="T174" s="164"/>
      <c r="AT174" s="165" t="s">
        <v>164</v>
      </c>
      <c r="AU174" s="165" t="s">
        <v>149</v>
      </c>
      <c r="AV174" s="13" t="s">
        <v>79</v>
      </c>
      <c r="AW174" s="13" t="s">
        <v>33</v>
      </c>
      <c r="AX174" s="13" t="s">
        <v>71</v>
      </c>
      <c r="AY174" s="165" t="s">
        <v>135</v>
      </c>
    </row>
    <row r="175" spans="1:65" s="14" customFormat="1" ht="11.25">
      <c r="B175" s="176"/>
      <c r="D175" s="158" t="s">
        <v>164</v>
      </c>
      <c r="E175" s="177" t="s">
        <v>3</v>
      </c>
      <c r="F175" s="178" t="s">
        <v>289</v>
      </c>
      <c r="H175" s="177" t="s">
        <v>3</v>
      </c>
      <c r="I175" s="179"/>
      <c r="L175" s="176"/>
      <c r="M175" s="180"/>
      <c r="N175" s="181"/>
      <c r="O175" s="181"/>
      <c r="P175" s="181"/>
      <c r="Q175" s="181"/>
      <c r="R175" s="181"/>
      <c r="S175" s="181"/>
      <c r="T175" s="182"/>
      <c r="AT175" s="177" t="s">
        <v>164</v>
      </c>
      <c r="AU175" s="177" t="s">
        <v>149</v>
      </c>
      <c r="AV175" s="14" t="s">
        <v>15</v>
      </c>
      <c r="AW175" s="14" t="s">
        <v>33</v>
      </c>
      <c r="AX175" s="14" t="s">
        <v>71</v>
      </c>
      <c r="AY175" s="177" t="s">
        <v>135</v>
      </c>
    </row>
    <row r="176" spans="1:65" s="13" customFormat="1" ht="11.25">
      <c r="B176" s="157"/>
      <c r="D176" s="158" t="s">
        <v>164</v>
      </c>
      <c r="E176" s="165" t="s">
        <v>3</v>
      </c>
      <c r="F176" s="159" t="s">
        <v>290</v>
      </c>
      <c r="H176" s="160">
        <v>100.8</v>
      </c>
      <c r="I176" s="161"/>
      <c r="L176" s="157"/>
      <c r="M176" s="162"/>
      <c r="N176" s="163"/>
      <c r="O176" s="163"/>
      <c r="P176" s="163"/>
      <c r="Q176" s="163"/>
      <c r="R176" s="163"/>
      <c r="S176" s="163"/>
      <c r="T176" s="164"/>
      <c r="AT176" s="165" t="s">
        <v>164</v>
      </c>
      <c r="AU176" s="165" t="s">
        <v>149</v>
      </c>
      <c r="AV176" s="13" t="s">
        <v>79</v>
      </c>
      <c r="AW176" s="13" t="s">
        <v>33</v>
      </c>
      <c r="AX176" s="13" t="s">
        <v>71</v>
      </c>
      <c r="AY176" s="165" t="s">
        <v>135</v>
      </c>
    </row>
    <row r="177" spans="2:51" s="14" customFormat="1" ht="11.25">
      <c r="B177" s="176"/>
      <c r="D177" s="158" t="s">
        <v>164</v>
      </c>
      <c r="E177" s="177" t="s">
        <v>3</v>
      </c>
      <c r="F177" s="178" t="s">
        <v>291</v>
      </c>
      <c r="H177" s="177" t="s">
        <v>3</v>
      </c>
      <c r="I177" s="179"/>
      <c r="L177" s="176"/>
      <c r="M177" s="180"/>
      <c r="N177" s="181"/>
      <c r="O177" s="181"/>
      <c r="P177" s="181"/>
      <c r="Q177" s="181"/>
      <c r="R177" s="181"/>
      <c r="S177" s="181"/>
      <c r="T177" s="182"/>
      <c r="AT177" s="177" t="s">
        <v>164</v>
      </c>
      <c r="AU177" s="177" t="s">
        <v>149</v>
      </c>
      <c r="AV177" s="14" t="s">
        <v>15</v>
      </c>
      <c r="AW177" s="14" t="s">
        <v>33</v>
      </c>
      <c r="AX177" s="14" t="s">
        <v>71</v>
      </c>
      <c r="AY177" s="177" t="s">
        <v>135</v>
      </c>
    </row>
    <row r="178" spans="2:51" s="13" customFormat="1" ht="11.25">
      <c r="B178" s="157"/>
      <c r="D178" s="158" t="s">
        <v>164</v>
      </c>
      <c r="E178" s="165" t="s">
        <v>3</v>
      </c>
      <c r="F178" s="159" t="s">
        <v>292</v>
      </c>
      <c r="H178" s="160">
        <v>724.5</v>
      </c>
      <c r="I178" s="161"/>
      <c r="L178" s="157"/>
      <c r="M178" s="162"/>
      <c r="N178" s="163"/>
      <c r="O178" s="163"/>
      <c r="P178" s="163"/>
      <c r="Q178" s="163"/>
      <c r="R178" s="163"/>
      <c r="S178" s="163"/>
      <c r="T178" s="164"/>
      <c r="AT178" s="165" t="s">
        <v>164</v>
      </c>
      <c r="AU178" s="165" t="s">
        <v>149</v>
      </c>
      <c r="AV178" s="13" t="s">
        <v>79</v>
      </c>
      <c r="AW178" s="13" t="s">
        <v>33</v>
      </c>
      <c r="AX178" s="13" t="s">
        <v>71</v>
      </c>
      <c r="AY178" s="165" t="s">
        <v>135</v>
      </c>
    </row>
    <row r="179" spans="2:51" s="14" customFormat="1" ht="11.25">
      <c r="B179" s="176"/>
      <c r="D179" s="158" t="s">
        <v>164</v>
      </c>
      <c r="E179" s="177" t="s">
        <v>3</v>
      </c>
      <c r="F179" s="178" t="s">
        <v>293</v>
      </c>
      <c r="H179" s="177" t="s">
        <v>3</v>
      </c>
      <c r="I179" s="179"/>
      <c r="L179" s="176"/>
      <c r="M179" s="180"/>
      <c r="N179" s="181"/>
      <c r="O179" s="181"/>
      <c r="P179" s="181"/>
      <c r="Q179" s="181"/>
      <c r="R179" s="181"/>
      <c r="S179" s="181"/>
      <c r="T179" s="182"/>
      <c r="AT179" s="177" t="s">
        <v>164</v>
      </c>
      <c r="AU179" s="177" t="s">
        <v>149</v>
      </c>
      <c r="AV179" s="14" t="s">
        <v>15</v>
      </c>
      <c r="AW179" s="14" t="s">
        <v>33</v>
      </c>
      <c r="AX179" s="14" t="s">
        <v>71</v>
      </c>
      <c r="AY179" s="177" t="s">
        <v>135</v>
      </c>
    </row>
    <row r="180" spans="2:51" s="13" customFormat="1" ht="11.25">
      <c r="B180" s="157"/>
      <c r="D180" s="158" t="s">
        <v>164</v>
      </c>
      <c r="E180" s="165" t="s">
        <v>3</v>
      </c>
      <c r="F180" s="159" t="s">
        <v>294</v>
      </c>
      <c r="H180" s="160">
        <v>30</v>
      </c>
      <c r="I180" s="161"/>
      <c r="L180" s="157"/>
      <c r="M180" s="162"/>
      <c r="N180" s="163"/>
      <c r="O180" s="163"/>
      <c r="P180" s="163"/>
      <c r="Q180" s="163"/>
      <c r="R180" s="163"/>
      <c r="S180" s="163"/>
      <c r="T180" s="164"/>
      <c r="AT180" s="165" t="s">
        <v>164</v>
      </c>
      <c r="AU180" s="165" t="s">
        <v>149</v>
      </c>
      <c r="AV180" s="13" t="s">
        <v>79</v>
      </c>
      <c r="AW180" s="13" t="s">
        <v>33</v>
      </c>
      <c r="AX180" s="13" t="s">
        <v>71</v>
      </c>
      <c r="AY180" s="165" t="s">
        <v>135</v>
      </c>
    </row>
    <row r="181" spans="2:51" s="14" customFormat="1" ht="11.25">
      <c r="B181" s="176"/>
      <c r="D181" s="158" t="s">
        <v>164</v>
      </c>
      <c r="E181" s="177" t="s">
        <v>3</v>
      </c>
      <c r="F181" s="178" t="s">
        <v>295</v>
      </c>
      <c r="H181" s="177" t="s">
        <v>3</v>
      </c>
      <c r="I181" s="179"/>
      <c r="L181" s="176"/>
      <c r="M181" s="180"/>
      <c r="N181" s="181"/>
      <c r="O181" s="181"/>
      <c r="P181" s="181"/>
      <c r="Q181" s="181"/>
      <c r="R181" s="181"/>
      <c r="S181" s="181"/>
      <c r="T181" s="182"/>
      <c r="AT181" s="177" t="s">
        <v>164</v>
      </c>
      <c r="AU181" s="177" t="s">
        <v>149</v>
      </c>
      <c r="AV181" s="14" t="s">
        <v>15</v>
      </c>
      <c r="AW181" s="14" t="s">
        <v>33</v>
      </c>
      <c r="AX181" s="14" t="s">
        <v>71</v>
      </c>
      <c r="AY181" s="177" t="s">
        <v>135</v>
      </c>
    </row>
    <row r="182" spans="2:51" s="13" customFormat="1" ht="11.25">
      <c r="B182" s="157"/>
      <c r="D182" s="158" t="s">
        <v>164</v>
      </c>
      <c r="E182" s="165" t="s">
        <v>3</v>
      </c>
      <c r="F182" s="159" t="s">
        <v>296</v>
      </c>
      <c r="H182" s="160">
        <v>16.5</v>
      </c>
      <c r="I182" s="161"/>
      <c r="L182" s="157"/>
      <c r="M182" s="162"/>
      <c r="N182" s="163"/>
      <c r="O182" s="163"/>
      <c r="P182" s="163"/>
      <c r="Q182" s="163"/>
      <c r="R182" s="163"/>
      <c r="S182" s="163"/>
      <c r="T182" s="164"/>
      <c r="AT182" s="165" t="s">
        <v>164</v>
      </c>
      <c r="AU182" s="165" t="s">
        <v>149</v>
      </c>
      <c r="AV182" s="13" t="s">
        <v>79</v>
      </c>
      <c r="AW182" s="13" t="s">
        <v>33</v>
      </c>
      <c r="AX182" s="13" t="s">
        <v>71</v>
      </c>
      <c r="AY182" s="165" t="s">
        <v>135</v>
      </c>
    </row>
    <row r="183" spans="2:51" s="14" customFormat="1" ht="11.25">
      <c r="B183" s="176"/>
      <c r="D183" s="158" t="s">
        <v>164</v>
      </c>
      <c r="E183" s="177" t="s">
        <v>3</v>
      </c>
      <c r="F183" s="178" t="s">
        <v>297</v>
      </c>
      <c r="H183" s="177" t="s">
        <v>3</v>
      </c>
      <c r="I183" s="179"/>
      <c r="L183" s="176"/>
      <c r="M183" s="180"/>
      <c r="N183" s="181"/>
      <c r="O183" s="181"/>
      <c r="P183" s="181"/>
      <c r="Q183" s="181"/>
      <c r="R183" s="181"/>
      <c r="S183" s="181"/>
      <c r="T183" s="182"/>
      <c r="AT183" s="177" t="s">
        <v>164</v>
      </c>
      <c r="AU183" s="177" t="s">
        <v>149</v>
      </c>
      <c r="AV183" s="14" t="s">
        <v>15</v>
      </c>
      <c r="AW183" s="14" t="s">
        <v>33</v>
      </c>
      <c r="AX183" s="14" t="s">
        <v>71</v>
      </c>
      <c r="AY183" s="177" t="s">
        <v>135</v>
      </c>
    </row>
    <row r="184" spans="2:51" s="13" customFormat="1" ht="11.25">
      <c r="B184" s="157"/>
      <c r="D184" s="158" t="s">
        <v>164</v>
      </c>
      <c r="E184" s="165" t="s">
        <v>3</v>
      </c>
      <c r="F184" s="159" t="s">
        <v>298</v>
      </c>
      <c r="H184" s="160">
        <v>90.3</v>
      </c>
      <c r="I184" s="161"/>
      <c r="L184" s="157"/>
      <c r="M184" s="162"/>
      <c r="N184" s="163"/>
      <c r="O184" s="163"/>
      <c r="P184" s="163"/>
      <c r="Q184" s="163"/>
      <c r="R184" s="163"/>
      <c r="S184" s="163"/>
      <c r="T184" s="164"/>
      <c r="AT184" s="165" t="s">
        <v>164</v>
      </c>
      <c r="AU184" s="165" t="s">
        <v>149</v>
      </c>
      <c r="AV184" s="13" t="s">
        <v>79</v>
      </c>
      <c r="AW184" s="13" t="s">
        <v>33</v>
      </c>
      <c r="AX184" s="13" t="s">
        <v>71</v>
      </c>
      <c r="AY184" s="165" t="s">
        <v>135</v>
      </c>
    </row>
    <row r="185" spans="2:51" s="14" customFormat="1" ht="11.25">
      <c r="B185" s="176"/>
      <c r="D185" s="158" t="s">
        <v>164</v>
      </c>
      <c r="E185" s="177" t="s">
        <v>3</v>
      </c>
      <c r="F185" s="178" t="s">
        <v>299</v>
      </c>
      <c r="H185" s="177" t="s">
        <v>3</v>
      </c>
      <c r="I185" s="179"/>
      <c r="L185" s="176"/>
      <c r="M185" s="180"/>
      <c r="N185" s="181"/>
      <c r="O185" s="181"/>
      <c r="P185" s="181"/>
      <c r="Q185" s="181"/>
      <c r="R185" s="181"/>
      <c r="S185" s="181"/>
      <c r="T185" s="182"/>
      <c r="AT185" s="177" t="s">
        <v>164</v>
      </c>
      <c r="AU185" s="177" t="s">
        <v>149</v>
      </c>
      <c r="AV185" s="14" t="s">
        <v>15</v>
      </c>
      <c r="AW185" s="14" t="s">
        <v>33</v>
      </c>
      <c r="AX185" s="14" t="s">
        <v>71</v>
      </c>
      <c r="AY185" s="177" t="s">
        <v>135</v>
      </c>
    </row>
    <row r="186" spans="2:51" s="13" customFormat="1" ht="11.25">
      <c r="B186" s="157"/>
      <c r="D186" s="158" t="s">
        <v>164</v>
      </c>
      <c r="E186" s="165" t="s">
        <v>3</v>
      </c>
      <c r="F186" s="159" t="s">
        <v>300</v>
      </c>
      <c r="H186" s="160">
        <v>13.5</v>
      </c>
      <c r="I186" s="161"/>
      <c r="L186" s="157"/>
      <c r="M186" s="162"/>
      <c r="N186" s="163"/>
      <c r="O186" s="163"/>
      <c r="P186" s="163"/>
      <c r="Q186" s="163"/>
      <c r="R186" s="163"/>
      <c r="S186" s="163"/>
      <c r="T186" s="164"/>
      <c r="AT186" s="165" t="s">
        <v>164</v>
      </c>
      <c r="AU186" s="165" t="s">
        <v>149</v>
      </c>
      <c r="AV186" s="13" t="s">
        <v>79</v>
      </c>
      <c r="AW186" s="13" t="s">
        <v>33</v>
      </c>
      <c r="AX186" s="13" t="s">
        <v>71</v>
      </c>
      <c r="AY186" s="165" t="s">
        <v>135</v>
      </c>
    </row>
    <row r="187" spans="2:51" s="14" customFormat="1" ht="11.25">
      <c r="B187" s="176"/>
      <c r="D187" s="158" t="s">
        <v>164</v>
      </c>
      <c r="E187" s="177" t="s">
        <v>3</v>
      </c>
      <c r="F187" s="178" t="s">
        <v>301</v>
      </c>
      <c r="H187" s="177" t="s">
        <v>3</v>
      </c>
      <c r="I187" s="179"/>
      <c r="L187" s="176"/>
      <c r="M187" s="180"/>
      <c r="N187" s="181"/>
      <c r="O187" s="181"/>
      <c r="P187" s="181"/>
      <c r="Q187" s="181"/>
      <c r="R187" s="181"/>
      <c r="S187" s="181"/>
      <c r="T187" s="182"/>
      <c r="AT187" s="177" t="s">
        <v>164</v>
      </c>
      <c r="AU187" s="177" t="s">
        <v>149</v>
      </c>
      <c r="AV187" s="14" t="s">
        <v>15</v>
      </c>
      <c r="AW187" s="14" t="s">
        <v>33</v>
      </c>
      <c r="AX187" s="14" t="s">
        <v>71</v>
      </c>
      <c r="AY187" s="177" t="s">
        <v>135</v>
      </c>
    </row>
    <row r="188" spans="2:51" s="13" customFormat="1" ht="11.25">
      <c r="B188" s="157"/>
      <c r="D188" s="158" t="s">
        <v>164</v>
      </c>
      <c r="E188" s="165" t="s">
        <v>3</v>
      </c>
      <c r="F188" s="159" t="s">
        <v>302</v>
      </c>
      <c r="H188" s="160">
        <v>1.2</v>
      </c>
      <c r="I188" s="161"/>
      <c r="L188" s="157"/>
      <c r="M188" s="162"/>
      <c r="N188" s="163"/>
      <c r="O188" s="163"/>
      <c r="P188" s="163"/>
      <c r="Q188" s="163"/>
      <c r="R188" s="163"/>
      <c r="S188" s="163"/>
      <c r="T188" s="164"/>
      <c r="AT188" s="165" t="s">
        <v>164</v>
      </c>
      <c r="AU188" s="165" t="s">
        <v>149</v>
      </c>
      <c r="AV188" s="13" t="s">
        <v>79</v>
      </c>
      <c r="AW188" s="13" t="s">
        <v>33</v>
      </c>
      <c r="AX188" s="13" t="s">
        <v>71</v>
      </c>
      <c r="AY188" s="165" t="s">
        <v>135</v>
      </c>
    </row>
    <row r="189" spans="2:51" s="14" customFormat="1" ht="11.25">
      <c r="B189" s="176"/>
      <c r="D189" s="158" t="s">
        <v>164</v>
      </c>
      <c r="E189" s="177" t="s">
        <v>3</v>
      </c>
      <c r="F189" s="178" t="s">
        <v>303</v>
      </c>
      <c r="H189" s="177" t="s">
        <v>3</v>
      </c>
      <c r="I189" s="179"/>
      <c r="L189" s="176"/>
      <c r="M189" s="180"/>
      <c r="N189" s="181"/>
      <c r="O189" s="181"/>
      <c r="P189" s="181"/>
      <c r="Q189" s="181"/>
      <c r="R189" s="181"/>
      <c r="S189" s="181"/>
      <c r="T189" s="182"/>
      <c r="AT189" s="177" t="s">
        <v>164</v>
      </c>
      <c r="AU189" s="177" t="s">
        <v>149</v>
      </c>
      <c r="AV189" s="14" t="s">
        <v>15</v>
      </c>
      <c r="AW189" s="14" t="s">
        <v>33</v>
      </c>
      <c r="AX189" s="14" t="s">
        <v>71</v>
      </c>
      <c r="AY189" s="177" t="s">
        <v>135</v>
      </c>
    </row>
    <row r="190" spans="2:51" s="13" customFormat="1" ht="11.25">
      <c r="B190" s="157"/>
      <c r="D190" s="158" t="s">
        <v>164</v>
      </c>
      <c r="E190" s="165" t="s">
        <v>3</v>
      </c>
      <c r="F190" s="159" t="s">
        <v>304</v>
      </c>
      <c r="H190" s="160">
        <v>57.63</v>
      </c>
      <c r="I190" s="161"/>
      <c r="L190" s="157"/>
      <c r="M190" s="162"/>
      <c r="N190" s="163"/>
      <c r="O190" s="163"/>
      <c r="P190" s="163"/>
      <c r="Q190" s="163"/>
      <c r="R190" s="163"/>
      <c r="S190" s="163"/>
      <c r="T190" s="164"/>
      <c r="AT190" s="165" t="s">
        <v>164</v>
      </c>
      <c r="AU190" s="165" t="s">
        <v>149</v>
      </c>
      <c r="AV190" s="13" t="s">
        <v>79</v>
      </c>
      <c r="AW190" s="13" t="s">
        <v>33</v>
      </c>
      <c r="AX190" s="13" t="s">
        <v>71</v>
      </c>
      <c r="AY190" s="165" t="s">
        <v>135</v>
      </c>
    </row>
    <row r="191" spans="2:51" s="14" customFormat="1" ht="11.25">
      <c r="B191" s="176"/>
      <c r="D191" s="158" t="s">
        <v>164</v>
      </c>
      <c r="E191" s="177" t="s">
        <v>3</v>
      </c>
      <c r="F191" s="178" t="s">
        <v>305</v>
      </c>
      <c r="H191" s="177" t="s">
        <v>3</v>
      </c>
      <c r="I191" s="179"/>
      <c r="L191" s="176"/>
      <c r="M191" s="180"/>
      <c r="N191" s="181"/>
      <c r="O191" s="181"/>
      <c r="P191" s="181"/>
      <c r="Q191" s="181"/>
      <c r="R191" s="181"/>
      <c r="S191" s="181"/>
      <c r="T191" s="182"/>
      <c r="AT191" s="177" t="s">
        <v>164</v>
      </c>
      <c r="AU191" s="177" t="s">
        <v>149</v>
      </c>
      <c r="AV191" s="14" t="s">
        <v>15</v>
      </c>
      <c r="AW191" s="14" t="s">
        <v>33</v>
      </c>
      <c r="AX191" s="14" t="s">
        <v>71</v>
      </c>
      <c r="AY191" s="177" t="s">
        <v>135</v>
      </c>
    </row>
    <row r="192" spans="2:51" s="13" customFormat="1" ht="11.25">
      <c r="B192" s="157"/>
      <c r="D192" s="158" t="s">
        <v>164</v>
      </c>
      <c r="E192" s="165" t="s">
        <v>3</v>
      </c>
      <c r="F192" s="159" t="s">
        <v>306</v>
      </c>
      <c r="H192" s="160">
        <v>1.1299999999999999</v>
      </c>
      <c r="I192" s="161"/>
      <c r="L192" s="157"/>
      <c r="M192" s="162"/>
      <c r="N192" s="163"/>
      <c r="O192" s="163"/>
      <c r="P192" s="163"/>
      <c r="Q192" s="163"/>
      <c r="R192" s="163"/>
      <c r="S192" s="163"/>
      <c r="T192" s="164"/>
      <c r="AT192" s="165" t="s">
        <v>164</v>
      </c>
      <c r="AU192" s="165" t="s">
        <v>149</v>
      </c>
      <c r="AV192" s="13" t="s">
        <v>79</v>
      </c>
      <c r="AW192" s="13" t="s">
        <v>33</v>
      </c>
      <c r="AX192" s="13" t="s">
        <v>71</v>
      </c>
      <c r="AY192" s="165" t="s">
        <v>135</v>
      </c>
    </row>
    <row r="193" spans="2:51" s="14" customFormat="1" ht="11.25">
      <c r="B193" s="176"/>
      <c r="D193" s="158" t="s">
        <v>164</v>
      </c>
      <c r="E193" s="177" t="s">
        <v>3</v>
      </c>
      <c r="F193" s="178" t="s">
        <v>307</v>
      </c>
      <c r="H193" s="177" t="s">
        <v>3</v>
      </c>
      <c r="I193" s="179"/>
      <c r="L193" s="176"/>
      <c r="M193" s="180"/>
      <c r="N193" s="181"/>
      <c r="O193" s="181"/>
      <c r="P193" s="181"/>
      <c r="Q193" s="181"/>
      <c r="R193" s="181"/>
      <c r="S193" s="181"/>
      <c r="T193" s="182"/>
      <c r="AT193" s="177" t="s">
        <v>164</v>
      </c>
      <c r="AU193" s="177" t="s">
        <v>149</v>
      </c>
      <c r="AV193" s="14" t="s">
        <v>15</v>
      </c>
      <c r="AW193" s="14" t="s">
        <v>33</v>
      </c>
      <c r="AX193" s="14" t="s">
        <v>71</v>
      </c>
      <c r="AY193" s="177" t="s">
        <v>135</v>
      </c>
    </row>
    <row r="194" spans="2:51" s="13" customFormat="1" ht="11.25">
      <c r="B194" s="157"/>
      <c r="D194" s="158" t="s">
        <v>164</v>
      </c>
      <c r="E194" s="165" t="s">
        <v>3</v>
      </c>
      <c r="F194" s="159" t="s">
        <v>308</v>
      </c>
      <c r="H194" s="160">
        <v>1.6</v>
      </c>
      <c r="I194" s="161"/>
      <c r="L194" s="157"/>
      <c r="M194" s="162"/>
      <c r="N194" s="163"/>
      <c r="O194" s="163"/>
      <c r="P194" s="163"/>
      <c r="Q194" s="163"/>
      <c r="R194" s="163"/>
      <c r="S194" s="163"/>
      <c r="T194" s="164"/>
      <c r="AT194" s="165" t="s">
        <v>164</v>
      </c>
      <c r="AU194" s="165" t="s">
        <v>149</v>
      </c>
      <c r="AV194" s="13" t="s">
        <v>79</v>
      </c>
      <c r="AW194" s="13" t="s">
        <v>33</v>
      </c>
      <c r="AX194" s="13" t="s">
        <v>71</v>
      </c>
      <c r="AY194" s="165" t="s">
        <v>135</v>
      </c>
    </row>
    <row r="195" spans="2:51" s="14" customFormat="1" ht="11.25">
      <c r="B195" s="176"/>
      <c r="D195" s="158" t="s">
        <v>164</v>
      </c>
      <c r="E195" s="177" t="s">
        <v>3</v>
      </c>
      <c r="F195" s="178" t="s">
        <v>309</v>
      </c>
      <c r="H195" s="177" t="s">
        <v>3</v>
      </c>
      <c r="I195" s="179"/>
      <c r="L195" s="176"/>
      <c r="M195" s="180"/>
      <c r="N195" s="181"/>
      <c r="O195" s="181"/>
      <c r="P195" s="181"/>
      <c r="Q195" s="181"/>
      <c r="R195" s="181"/>
      <c r="S195" s="181"/>
      <c r="T195" s="182"/>
      <c r="AT195" s="177" t="s">
        <v>164</v>
      </c>
      <c r="AU195" s="177" t="s">
        <v>149</v>
      </c>
      <c r="AV195" s="14" t="s">
        <v>15</v>
      </c>
      <c r="AW195" s="14" t="s">
        <v>33</v>
      </c>
      <c r="AX195" s="14" t="s">
        <v>71</v>
      </c>
      <c r="AY195" s="177" t="s">
        <v>135</v>
      </c>
    </row>
    <row r="196" spans="2:51" s="13" customFormat="1" ht="11.25">
      <c r="B196" s="157"/>
      <c r="D196" s="158" t="s">
        <v>164</v>
      </c>
      <c r="E196" s="165" t="s">
        <v>3</v>
      </c>
      <c r="F196" s="159" t="s">
        <v>310</v>
      </c>
      <c r="H196" s="160">
        <v>6.4</v>
      </c>
      <c r="I196" s="161"/>
      <c r="L196" s="157"/>
      <c r="M196" s="162"/>
      <c r="N196" s="163"/>
      <c r="O196" s="163"/>
      <c r="P196" s="163"/>
      <c r="Q196" s="163"/>
      <c r="R196" s="163"/>
      <c r="S196" s="163"/>
      <c r="T196" s="164"/>
      <c r="AT196" s="165" t="s">
        <v>164</v>
      </c>
      <c r="AU196" s="165" t="s">
        <v>149</v>
      </c>
      <c r="AV196" s="13" t="s">
        <v>79</v>
      </c>
      <c r="AW196" s="13" t="s">
        <v>33</v>
      </c>
      <c r="AX196" s="13" t="s">
        <v>71</v>
      </c>
      <c r="AY196" s="165" t="s">
        <v>135</v>
      </c>
    </row>
    <row r="197" spans="2:51" s="14" customFormat="1" ht="11.25">
      <c r="B197" s="176"/>
      <c r="D197" s="158" t="s">
        <v>164</v>
      </c>
      <c r="E197" s="177" t="s">
        <v>3</v>
      </c>
      <c r="F197" s="178" t="s">
        <v>311</v>
      </c>
      <c r="H197" s="177" t="s">
        <v>3</v>
      </c>
      <c r="I197" s="179"/>
      <c r="L197" s="176"/>
      <c r="M197" s="180"/>
      <c r="N197" s="181"/>
      <c r="O197" s="181"/>
      <c r="P197" s="181"/>
      <c r="Q197" s="181"/>
      <c r="R197" s="181"/>
      <c r="S197" s="181"/>
      <c r="T197" s="182"/>
      <c r="AT197" s="177" t="s">
        <v>164</v>
      </c>
      <c r="AU197" s="177" t="s">
        <v>149</v>
      </c>
      <c r="AV197" s="14" t="s">
        <v>15</v>
      </c>
      <c r="AW197" s="14" t="s">
        <v>33</v>
      </c>
      <c r="AX197" s="14" t="s">
        <v>71</v>
      </c>
      <c r="AY197" s="177" t="s">
        <v>135</v>
      </c>
    </row>
    <row r="198" spans="2:51" s="13" customFormat="1" ht="11.25">
      <c r="B198" s="157"/>
      <c r="D198" s="158" t="s">
        <v>164</v>
      </c>
      <c r="E198" s="165" t="s">
        <v>3</v>
      </c>
      <c r="F198" s="159" t="s">
        <v>312</v>
      </c>
      <c r="H198" s="160">
        <v>2.04</v>
      </c>
      <c r="I198" s="161"/>
      <c r="L198" s="157"/>
      <c r="M198" s="162"/>
      <c r="N198" s="163"/>
      <c r="O198" s="163"/>
      <c r="P198" s="163"/>
      <c r="Q198" s="163"/>
      <c r="R198" s="163"/>
      <c r="S198" s="163"/>
      <c r="T198" s="164"/>
      <c r="AT198" s="165" t="s">
        <v>164</v>
      </c>
      <c r="AU198" s="165" t="s">
        <v>149</v>
      </c>
      <c r="AV198" s="13" t="s">
        <v>79</v>
      </c>
      <c r="AW198" s="13" t="s">
        <v>33</v>
      </c>
      <c r="AX198" s="13" t="s">
        <v>71</v>
      </c>
      <c r="AY198" s="165" t="s">
        <v>135</v>
      </c>
    </row>
    <row r="199" spans="2:51" s="14" customFormat="1" ht="11.25">
      <c r="B199" s="176"/>
      <c r="D199" s="158" t="s">
        <v>164</v>
      </c>
      <c r="E199" s="177" t="s">
        <v>3</v>
      </c>
      <c r="F199" s="178" t="s">
        <v>313</v>
      </c>
      <c r="H199" s="177" t="s">
        <v>3</v>
      </c>
      <c r="I199" s="179"/>
      <c r="L199" s="176"/>
      <c r="M199" s="180"/>
      <c r="N199" s="181"/>
      <c r="O199" s="181"/>
      <c r="P199" s="181"/>
      <c r="Q199" s="181"/>
      <c r="R199" s="181"/>
      <c r="S199" s="181"/>
      <c r="T199" s="182"/>
      <c r="AT199" s="177" t="s">
        <v>164</v>
      </c>
      <c r="AU199" s="177" t="s">
        <v>149</v>
      </c>
      <c r="AV199" s="14" t="s">
        <v>15</v>
      </c>
      <c r="AW199" s="14" t="s">
        <v>33</v>
      </c>
      <c r="AX199" s="14" t="s">
        <v>71</v>
      </c>
      <c r="AY199" s="177" t="s">
        <v>135</v>
      </c>
    </row>
    <row r="200" spans="2:51" s="13" customFormat="1" ht="11.25">
      <c r="B200" s="157"/>
      <c r="D200" s="158" t="s">
        <v>164</v>
      </c>
      <c r="E200" s="165" t="s">
        <v>3</v>
      </c>
      <c r="F200" s="159" t="s">
        <v>314</v>
      </c>
      <c r="H200" s="160">
        <v>1</v>
      </c>
      <c r="I200" s="161"/>
      <c r="L200" s="157"/>
      <c r="M200" s="162"/>
      <c r="N200" s="163"/>
      <c r="O200" s="163"/>
      <c r="P200" s="163"/>
      <c r="Q200" s="163"/>
      <c r="R200" s="163"/>
      <c r="S200" s="163"/>
      <c r="T200" s="164"/>
      <c r="AT200" s="165" t="s">
        <v>164</v>
      </c>
      <c r="AU200" s="165" t="s">
        <v>149</v>
      </c>
      <c r="AV200" s="13" t="s">
        <v>79</v>
      </c>
      <c r="AW200" s="13" t="s">
        <v>33</v>
      </c>
      <c r="AX200" s="13" t="s">
        <v>71</v>
      </c>
      <c r="AY200" s="165" t="s">
        <v>135</v>
      </c>
    </row>
    <row r="201" spans="2:51" s="14" customFormat="1" ht="11.25">
      <c r="B201" s="176"/>
      <c r="D201" s="158" t="s">
        <v>164</v>
      </c>
      <c r="E201" s="177" t="s">
        <v>3</v>
      </c>
      <c r="F201" s="178" t="s">
        <v>315</v>
      </c>
      <c r="H201" s="177" t="s">
        <v>3</v>
      </c>
      <c r="I201" s="179"/>
      <c r="L201" s="176"/>
      <c r="M201" s="180"/>
      <c r="N201" s="181"/>
      <c r="O201" s="181"/>
      <c r="P201" s="181"/>
      <c r="Q201" s="181"/>
      <c r="R201" s="181"/>
      <c r="S201" s="181"/>
      <c r="T201" s="182"/>
      <c r="AT201" s="177" t="s">
        <v>164</v>
      </c>
      <c r="AU201" s="177" t="s">
        <v>149</v>
      </c>
      <c r="AV201" s="14" t="s">
        <v>15</v>
      </c>
      <c r="AW201" s="14" t="s">
        <v>33</v>
      </c>
      <c r="AX201" s="14" t="s">
        <v>71</v>
      </c>
      <c r="AY201" s="177" t="s">
        <v>135</v>
      </c>
    </row>
    <row r="202" spans="2:51" s="13" customFormat="1" ht="11.25">
      <c r="B202" s="157"/>
      <c r="D202" s="158" t="s">
        <v>164</v>
      </c>
      <c r="E202" s="165" t="s">
        <v>3</v>
      </c>
      <c r="F202" s="159" t="s">
        <v>316</v>
      </c>
      <c r="H202" s="160">
        <v>4.7</v>
      </c>
      <c r="I202" s="161"/>
      <c r="L202" s="157"/>
      <c r="M202" s="162"/>
      <c r="N202" s="163"/>
      <c r="O202" s="163"/>
      <c r="P202" s="163"/>
      <c r="Q202" s="163"/>
      <c r="R202" s="163"/>
      <c r="S202" s="163"/>
      <c r="T202" s="164"/>
      <c r="AT202" s="165" t="s">
        <v>164</v>
      </c>
      <c r="AU202" s="165" t="s">
        <v>149</v>
      </c>
      <c r="AV202" s="13" t="s">
        <v>79</v>
      </c>
      <c r="AW202" s="13" t="s">
        <v>33</v>
      </c>
      <c r="AX202" s="13" t="s">
        <v>71</v>
      </c>
      <c r="AY202" s="165" t="s">
        <v>135</v>
      </c>
    </row>
    <row r="203" spans="2:51" s="14" customFormat="1" ht="11.25">
      <c r="B203" s="176"/>
      <c r="D203" s="158" t="s">
        <v>164</v>
      </c>
      <c r="E203" s="177" t="s">
        <v>3</v>
      </c>
      <c r="F203" s="178" t="s">
        <v>317</v>
      </c>
      <c r="H203" s="177" t="s">
        <v>3</v>
      </c>
      <c r="I203" s="179"/>
      <c r="L203" s="176"/>
      <c r="M203" s="180"/>
      <c r="N203" s="181"/>
      <c r="O203" s="181"/>
      <c r="P203" s="181"/>
      <c r="Q203" s="181"/>
      <c r="R203" s="181"/>
      <c r="S203" s="181"/>
      <c r="T203" s="182"/>
      <c r="AT203" s="177" t="s">
        <v>164</v>
      </c>
      <c r="AU203" s="177" t="s">
        <v>149</v>
      </c>
      <c r="AV203" s="14" t="s">
        <v>15</v>
      </c>
      <c r="AW203" s="14" t="s">
        <v>33</v>
      </c>
      <c r="AX203" s="14" t="s">
        <v>71</v>
      </c>
      <c r="AY203" s="177" t="s">
        <v>135</v>
      </c>
    </row>
    <row r="204" spans="2:51" s="13" customFormat="1" ht="11.25">
      <c r="B204" s="157"/>
      <c r="D204" s="158" t="s">
        <v>164</v>
      </c>
      <c r="E204" s="165" t="s">
        <v>3</v>
      </c>
      <c r="F204" s="159" t="s">
        <v>318</v>
      </c>
      <c r="H204" s="160">
        <v>1.5</v>
      </c>
      <c r="I204" s="161"/>
      <c r="L204" s="157"/>
      <c r="M204" s="162"/>
      <c r="N204" s="163"/>
      <c r="O204" s="163"/>
      <c r="P204" s="163"/>
      <c r="Q204" s="163"/>
      <c r="R204" s="163"/>
      <c r="S204" s="163"/>
      <c r="T204" s="164"/>
      <c r="AT204" s="165" t="s">
        <v>164</v>
      </c>
      <c r="AU204" s="165" t="s">
        <v>149</v>
      </c>
      <c r="AV204" s="13" t="s">
        <v>79</v>
      </c>
      <c r="AW204" s="13" t="s">
        <v>33</v>
      </c>
      <c r="AX204" s="13" t="s">
        <v>71</v>
      </c>
      <c r="AY204" s="165" t="s">
        <v>135</v>
      </c>
    </row>
    <row r="205" spans="2:51" s="14" customFormat="1" ht="11.25">
      <c r="B205" s="176"/>
      <c r="D205" s="158" t="s">
        <v>164</v>
      </c>
      <c r="E205" s="177" t="s">
        <v>3</v>
      </c>
      <c r="F205" s="178" t="s">
        <v>319</v>
      </c>
      <c r="H205" s="177" t="s">
        <v>3</v>
      </c>
      <c r="I205" s="179"/>
      <c r="L205" s="176"/>
      <c r="M205" s="180"/>
      <c r="N205" s="181"/>
      <c r="O205" s="181"/>
      <c r="P205" s="181"/>
      <c r="Q205" s="181"/>
      <c r="R205" s="181"/>
      <c r="S205" s="181"/>
      <c r="T205" s="182"/>
      <c r="AT205" s="177" t="s">
        <v>164</v>
      </c>
      <c r="AU205" s="177" t="s">
        <v>149</v>
      </c>
      <c r="AV205" s="14" t="s">
        <v>15</v>
      </c>
      <c r="AW205" s="14" t="s">
        <v>33</v>
      </c>
      <c r="AX205" s="14" t="s">
        <v>71</v>
      </c>
      <c r="AY205" s="177" t="s">
        <v>135</v>
      </c>
    </row>
    <row r="206" spans="2:51" s="13" customFormat="1" ht="11.25">
      <c r="B206" s="157"/>
      <c r="D206" s="158" t="s">
        <v>164</v>
      </c>
      <c r="E206" s="165" t="s">
        <v>3</v>
      </c>
      <c r="F206" s="159" t="s">
        <v>320</v>
      </c>
      <c r="H206" s="160">
        <v>3.3</v>
      </c>
      <c r="I206" s="161"/>
      <c r="L206" s="157"/>
      <c r="M206" s="162"/>
      <c r="N206" s="163"/>
      <c r="O206" s="163"/>
      <c r="P206" s="163"/>
      <c r="Q206" s="163"/>
      <c r="R206" s="163"/>
      <c r="S206" s="163"/>
      <c r="T206" s="164"/>
      <c r="AT206" s="165" t="s">
        <v>164</v>
      </c>
      <c r="AU206" s="165" t="s">
        <v>149</v>
      </c>
      <c r="AV206" s="13" t="s">
        <v>79</v>
      </c>
      <c r="AW206" s="13" t="s">
        <v>33</v>
      </c>
      <c r="AX206" s="13" t="s">
        <v>71</v>
      </c>
      <c r="AY206" s="165" t="s">
        <v>135</v>
      </c>
    </row>
    <row r="207" spans="2:51" s="14" customFormat="1" ht="11.25">
      <c r="B207" s="176"/>
      <c r="D207" s="158" t="s">
        <v>164</v>
      </c>
      <c r="E207" s="177" t="s">
        <v>3</v>
      </c>
      <c r="F207" s="178" t="s">
        <v>321</v>
      </c>
      <c r="H207" s="177" t="s">
        <v>3</v>
      </c>
      <c r="I207" s="179"/>
      <c r="L207" s="176"/>
      <c r="M207" s="180"/>
      <c r="N207" s="181"/>
      <c r="O207" s="181"/>
      <c r="P207" s="181"/>
      <c r="Q207" s="181"/>
      <c r="R207" s="181"/>
      <c r="S207" s="181"/>
      <c r="T207" s="182"/>
      <c r="AT207" s="177" t="s">
        <v>164</v>
      </c>
      <c r="AU207" s="177" t="s">
        <v>149</v>
      </c>
      <c r="AV207" s="14" t="s">
        <v>15</v>
      </c>
      <c r="AW207" s="14" t="s">
        <v>33</v>
      </c>
      <c r="AX207" s="14" t="s">
        <v>71</v>
      </c>
      <c r="AY207" s="177" t="s">
        <v>135</v>
      </c>
    </row>
    <row r="208" spans="2:51" s="13" customFormat="1" ht="11.25">
      <c r="B208" s="157"/>
      <c r="D208" s="158" t="s">
        <v>164</v>
      </c>
      <c r="E208" s="165" t="s">
        <v>3</v>
      </c>
      <c r="F208" s="159" t="s">
        <v>308</v>
      </c>
      <c r="H208" s="160">
        <v>1.6</v>
      </c>
      <c r="I208" s="161"/>
      <c r="L208" s="157"/>
      <c r="M208" s="162"/>
      <c r="N208" s="163"/>
      <c r="O208" s="163"/>
      <c r="P208" s="163"/>
      <c r="Q208" s="163"/>
      <c r="R208" s="163"/>
      <c r="S208" s="163"/>
      <c r="T208" s="164"/>
      <c r="AT208" s="165" t="s">
        <v>164</v>
      </c>
      <c r="AU208" s="165" t="s">
        <v>149</v>
      </c>
      <c r="AV208" s="13" t="s">
        <v>79</v>
      </c>
      <c r="AW208" s="13" t="s">
        <v>33</v>
      </c>
      <c r="AX208" s="13" t="s">
        <v>71</v>
      </c>
      <c r="AY208" s="165" t="s">
        <v>135</v>
      </c>
    </row>
    <row r="209" spans="1:65" s="15" customFormat="1" ht="11.25">
      <c r="B209" s="183"/>
      <c r="D209" s="158" t="s">
        <v>164</v>
      </c>
      <c r="E209" s="184" t="s">
        <v>3</v>
      </c>
      <c r="F209" s="185" t="s">
        <v>215</v>
      </c>
      <c r="H209" s="186">
        <v>1659.2</v>
      </c>
      <c r="I209" s="187"/>
      <c r="L209" s="183"/>
      <c r="M209" s="188"/>
      <c r="N209" s="189"/>
      <c r="O209" s="189"/>
      <c r="P209" s="189"/>
      <c r="Q209" s="189"/>
      <c r="R209" s="189"/>
      <c r="S209" s="189"/>
      <c r="T209" s="190"/>
      <c r="AT209" s="184" t="s">
        <v>164</v>
      </c>
      <c r="AU209" s="184" t="s">
        <v>149</v>
      </c>
      <c r="AV209" s="15" t="s">
        <v>82</v>
      </c>
      <c r="AW209" s="15" t="s">
        <v>33</v>
      </c>
      <c r="AX209" s="15" t="s">
        <v>15</v>
      </c>
      <c r="AY209" s="184" t="s">
        <v>135</v>
      </c>
    </row>
    <row r="210" spans="1:65" s="2" customFormat="1" ht="44.25" customHeight="1">
      <c r="A210" s="33"/>
      <c r="B210" s="138"/>
      <c r="C210" s="139" t="s">
        <v>322</v>
      </c>
      <c r="D210" s="139" t="s">
        <v>137</v>
      </c>
      <c r="E210" s="140" t="s">
        <v>323</v>
      </c>
      <c r="F210" s="141" t="s">
        <v>324</v>
      </c>
      <c r="G210" s="142" t="s">
        <v>239</v>
      </c>
      <c r="H210" s="143">
        <v>4338.24</v>
      </c>
      <c r="I210" s="144"/>
      <c r="J210" s="145">
        <f>ROUND(I210*H210,2)</f>
        <v>0</v>
      </c>
      <c r="K210" s="141" t="s">
        <v>141</v>
      </c>
      <c r="L210" s="34"/>
      <c r="M210" s="146" t="s">
        <v>3</v>
      </c>
      <c r="N210" s="147" t="s">
        <v>42</v>
      </c>
      <c r="O210" s="54"/>
      <c r="P210" s="148">
        <f>O210*H210</f>
        <v>0</v>
      </c>
      <c r="Q210" s="148">
        <v>0</v>
      </c>
      <c r="R210" s="148">
        <f>Q210*H210</f>
        <v>0</v>
      </c>
      <c r="S210" s="148">
        <v>0</v>
      </c>
      <c r="T210" s="149">
        <f>S210*H210</f>
        <v>0</v>
      </c>
      <c r="U210" s="33"/>
      <c r="V210" s="33"/>
      <c r="W210" s="33"/>
      <c r="X210" s="33"/>
      <c r="Y210" s="33"/>
      <c r="Z210" s="33"/>
      <c r="AA210" s="33"/>
      <c r="AB210" s="33"/>
      <c r="AC210" s="33"/>
      <c r="AD210" s="33"/>
      <c r="AE210" s="33"/>
      <c r="AR210" s="150" t="s">
        <v>82</v>
      </c>
      <c r="AT210" s="150" t="s">
        <v>137</v>
      </c>
      <c r="AU210" s="150" t="s">
        <v>149</v>
      </c>
      <c r="AY210" s="18" t="s">
        <v>135</v>
      </c>
      <c r="BE210" s="151">
        <f>IF(N210="základní",J210,0)</f>
        <v>0</v>
      </c>
      <c r="BF210" s="151">
        <f>IF(N210="snížená",J210,0)</f>
        <v>0</v>
      </c>
      <c r="BG210" s="151">
        <f>IF(N210="zákl. přenesená",J210,0)</f>
        <v>0</v>
      </c>
      <c r="BH210" s="151">
        <f>IF(N210="sníž. přenesená",J210,0)</f>
        <v>0</v>
      </c>
      <c r="BI210" s="151">
        <f>IF(N210="nulová",J210,0)</f>
        <v>0</v>
      </c>
      <c r="BJ210" s="18" t="s">
        <v>15</v>
      </c>
      <c r="BK210" s="151">
        <f>ROUND(I210*H210,2)</f>
        <v>0</v>
      </c>
      <c r="BL210" s="18" t="s">
        <v>82</v>
      </c>
      <c r="BM210" s="150" t="s">
        <v>325</v>
      </c>
    </row>
    <row r="211" spans="1:65" s="2" customFormat="1" ht="11.25">
      <c r="A211" s="33"/>
      <c r="B211" s="34"/>
      <c r="C211" s="33"/>
      <c r="D211" s="152" t="s">
        <v>143</v>
      </c>
      <c r="E211" s="33"/>
      <c r="F211" s="153" t="s">
        <v>326</v>
      </c>
      <c r="G211" s="33"/>
      <c r="H211" s="33"/>
      <c r="I211" s="154"/>
      <c r="J211" s="33"/>
      <c r="K211" s="33"/>
      <c r="L211" s="34"/>
      <c r="M211" s="155"/>
      <c r="N211" s="156"/>
      <c r="O211" s="54"/>
      <c r="P211" s="54"/>
      <c r="Q211" s="54"/>
      <c r="R211" s="54"/>
      <c r="S211" s="54"/>
      <c r="T211" s="55"/>
      <c r="U211" s="33"/>
      <c r="V211" s="33"/>
      <c r="W211" s="33"/>
      <c r="X211" s="33"/>
      <c r="Y211" s="33"/>
      <c r="Z211" s="33"/>
      <c r="AA211" s="33"/>
      <c r="AB211" s="33"/>
      <c r="AC211" s="33"/>
      <c r="AD211" s="33"/>
      <c r="AE211" s="33"/>
      <c r="AT211" s="18" t="s">
        <v>143</v>
      </c>
      <c r="AU211" s="18" t="s">
        <v>149</v>
      </c>
    </row>
    <row r="212" spans="1:65" s="2" customFormat="1" ht="24.2" customHeight="1">
      <c r="A212" s="33"/>
      <c r="B212" s="138"/>
      <c r="C212" s="166" t="s">
        <v>327</v>
      </c>
      <c r="D212" s="166" t="s">
        <v>184</v>
      </c>
      <c r="E212" s="167" t="s">
        <v>328</v>
      </c>
      <c r="F212" s="168" t="s">
        <v>329</v>
      </c>
      <c r="G212" s="169" t="s">
        <v>239</v>
      </c>
      <c r="H212" s="170">
        <v>4555.152</v>
      </c>
      <c r="I212" s="171"/>
      <c r="J212" s="172">
        <f>ROUND(I212*H212,2)</f>
        <v>0</v>
      </c>
      <c r="K212" s="168" t="s">
        <v>141</v>
      </c>
      <c r="L212" s="173"/>
      <c r="M212" s="174" t="s">
        <v>3</v>
      </c>
      <c r="N212" s="175" t="s">
        <v>42</v>
      </c>
      <c r="O212" s="54"/>
      <c r="P212" s="148">
        <f>O212*H212</f>
        <v>0</v>
      </c>
      <c r="Q212" s="148">
        <v>1.1E-4</v>
      </c>
      <c r="R212" s="148">
        <f>Q212*H212</f>
        <v>0.50106672000000008</v>
      </c>
      <c r="S212" s="148">
        <v>0</v>
      </c>
      <c r="T212" s="149">
        <f>S212*H212</f>
        <v>0</v>
      </c>
      <c r="U212" s="33"/>
      <c r="V212" s="33"/>
      <c r="W212" s="33"/>
      <c r="X212" s="33"/>
      <c r="Y212" s="33"/>
      <c r="Z212" s="33"/>
      <c r="AA212" s="33"/>
      <c r="AB212" s="33"/>
      <c r="AC212" s="33"/>
      <c r="AD212" s="33"/>
      <c r="AE212" s="33"/>
      <c r="AR212" s="150" t="s">
        <v>178</v>
      </c>
      <c r="AT212" s="150" t="s">
        <v>184</v>
      </c>
      <c r="AU212" s="150" t="s">
        <v>149</v>
      </c>
      <c r="AY212" s="18" t="s">
        <v>135</v>
      </c>
      <c r="BE212" s="151">
        <f>IF(N212="základní",J212,0)</f>
        <v>0</v>
      </c>
      <c r="BF212" s="151">
        <f>IF(N212="snížená",J212,0)</f>
        <v>0</v>
      </c>
      <c r="BG212" s="151">
        <f>IF(N212="zákl. přenesená",J212,0)</f>
        <v>0</v>
      </c>
      <c r="BH212" s="151">
        <f>IF(N212="sníž. přenesená",J212,0)</f>
        <v>0</v>
      </c>
      <c r="BI212" s="151">
        <f>IF(N212="nulová",J212,0)</f>
        <v>0</v>
      </c>
      <c r="BJ212" s="18" t="s">
        <v>15</v>
      </c>
      <c r="BK212" s="151">
        <f>ROUND(I212*H212,2)</f>
        <v>0</v>
      </c>
      <c r="BL212" s="18" t="s">
        <v>82</v>
      </c>
      <c r="BM212" s="150" t="s">
        <v>330</v>
      </c>
    </row>
    <row r="213" spans="1:65" s="13" customFormat="1" ht="11.25">
      <c r="B213" s="157"/>
      <c r="D213" s="158" t="s">
        <v>164</v>
      </c>
      <c r="F213" s="159" t="s">
        <v>331</v>
      </c>
      <c r="H213" s="160">
        <v>4555.152</v>
      </c>
      <c r="I213" s="161"/>
      <c r="L213" s="157"/>
      <c r="M213" s="162"/>
      <c r="N213" s="163"/>
      <c r="O213" s="163"/>
      <c r="P213" s="163"/>
      <c r="Q213" s="163"/>
      <c r="R213" s="163"/>
      <c r="S213" s="163"/>
      <c r="T213" s="164"/>
      <c r="AT213" s="165" t="s">
        <v>164</v>
      </c>
      <c r="AU213" s="165" t="s">
        <v>149</v>
      </c>
      <c r="AV213" s="13" t="s">
        <v>79</v>
      </c>
      <c r="AW213" s="13" t="s">
        <v>4</v>
      </c>
      <c r="AX213" s="13" t="s">
        <v>15</v>
      </c>
      <c r="AY213" s="165" t="s">
        <v>135</v>
      </c>
    </row>
    <row r="214" spans="1:65" s="2" customFormat="1" ht="55.5" customHeight="1">
      <c r="A214" s="33"/>
      <c r="B214" s="138"/>
      <c r="C214" s="139" t="s">
        <v>332</v>
      </c>
      <c r="D214" s="139" t="s">
        <v>137</v>
      </c>
      <c r="E214" s="140" t="s">
        <v>333</v>
      </c>
      <c r="F214" s="141" t="s">
        <v>334</v>
      </c>
      <c r="G214" s="142" t="s">
        <v>239</v>
      </c>
      <c r="H214" s="143">
        <v>4338.24</v>
      </c>
      <c r="I214" s="144"/>
      <c r="J214" s="145">
        <f>ROUND(I214*H214,2)</f>
        <v>0</v>
      </c>
      <c r="K214" s="141" t="s">
        <v>141</v>
      </c>
      <c r="L214" s="34"/>
      <c r="M214" s="146" t="s">
        <v>3</v>
      </c>
      <c r="N214" s="147" t="s">
        <v>42</v>
      </c>
      <c r="O214" s="54"/>
      <c r="P214" s="148">
        <f>O214*H214</f>
        <v>0</v>
      </c>
      <c r="Q214" s="148">
        <v>0</v>
      </c>
      <c r="R214" s="148">
        <f>Q214*H214</f>
        <v>0</v>
      </c>
      <c r="S214" s="148">
        <v>0</v>
      </c>
      <c r="T214" s="149">
        <f>S214*H214</f>
        <v>0</v>
      </c>
      <c r="U214" s="33"/>
      <c r="V214" s="33"/>
      <c r="W214" s="33"/>
      <c r="X214" s="33"/>
      <c r="Y214" s="33"/>
      <c r="Z214" s="33"/>
      <c r="AA214" s="33"/>
      <c r="AB214" s="33"/>
      <c r="AC214" s="33"/>
      <c r="AD214" s="33"/>
      <c r="AE214" s="33"/>
      <c r="AR214" s="150" t="s">
        <v>82</v>
      </c>
      <c r="AT214" s="150" t="s">
        <v>137</v>
      </c>
      <c r="AU214" s="150" t="s">
        <v>149</v>
      </c>
      <c r="AY214" s="18" t="s">
        <v>135</v>
      </c>
      <c r="BE214" s="151">
        <f>IF(N214="základní",J214,0)</f>
        <v>0</v>
      </c>
      <c r="BF214" s="151">
        <f>IF(N214="snížená",J214,0)</f>
        <v>0</v>
      </c>
      <c r="BG214" s="151">
        <f>IF(N214="zákl. přenesená",J214,0)</f>
        <v>0</v>
      </c>
      <c r="BH214" s="151">
        <f>IF(N214="sníž. přenesená",J214,0)</f>
        <v>0</v>
      </c>
      <c r="BI214" s="151">
        <f>IF(N214="nulová",J214,0)</f>
        <v>0</v>
      </c>
      <c r="BJ214" s="18" t="s">
        <v>15</v>
      </c>
      <c r="BK214" s="151">
        <f>ROUND(I214*H214,2)</f>
        <v>0</v>
      </c>
      <c r="BL214" s="18" t="s">
        <v>82</v>
      </c>
      <c r="BM214" s="150" t="s">
        <v>335</v>
      </c>
    </row>
    <row r="215" spans="1:65" s="2" customFormat="1" ht="11.25">
      <c r="A215" s="33"/>
      <c r="B215" s="34"/>
      <c r="C215" s="33"/>
      <c r="D215" s="152" t="s">
        <v>143</v>
      </c>
      <c r="E215" s="33"/>
      <c r="F215" s="153" t="s">
        <v>336</v>
      </c>
      <c r="G215" s="33"/>
      <c r="H215" s="33"/>
      <c r="I215" s="154"/>
      <c r="J215" s="33"/>
      <c r="K215" s="33"/>
      <c r="L215" s="34"/>
      <c r="M215" s="155"/>
      <c r="N215" s="156"/>
      <c r="O215" s="54"/>
      <c r="P215" s="54"/>
      <c r="Q215" s="54"/>
      <c r="R215" s="54"/>
      <c r="S215" s="54"/>
      <c r="T215" s="55"/>
      <c r="U215" s="33"/>
      <c r="V215" s="33"/>
      <c r="W215" s="33"/>
      <c r="X215" s="33"/>
      <c r="Y215" s="33"/>
      <c r="Z215" s="33"/>
      <c r="AA215" s="33"/>
      <c r="AB215" s="33"/>
      <c r="AC215" s="33"/>
      <c r="AD215" s="33"/>
      <c r="AE215" s="33"/>
      <c r="AT215" s="18" t="s">
        <v>143</v>
      </c>
      <c r="AU215" s="18" t="s">
        <v>149</v>
      </c>
    </row>
    <row r="216" spans="1:65" s="14" customFormat="1" ht="11.25">
      <c r="B216" s="176"/>
      <c r="D216" s="158" t="s">
        <v>164</v>
      </c>
      <c r="E216" s="177" t="s">
        <v>3</v>
      </c>
      <c r="F216" s="178" t="s">
        <v>283</v>
      </c>
      <c r="H216" s="177" t="s">
        <v>3</v>
      </c>
      <c r="I216" s="179"/>
      <c r="L216" s="176"/>
      <c r="M216" s="180"/>
      <c r="N216" s="181"/>
      <c r="O216" s="181"/>
      <c r="P216" s="181"/>
      <c r="Q216" s="181"/>
      <c r="R216" s="181"/>
      <c r="S216" s="181"/>
      <c r="T216" s="182"/>
      <c r="AT216" s="177" t="s">
        <v>164</v>
      </c>
      <c r="AU216" s="177" t="s">
        <v>149</v>
      </c>
      <c r="AV216" s="14" t="s">
        <v>15</v>
      </c>
      <c r="AW216" s="14" t="s">
        <v>33</v>
      </c>
      <c r="AX216" s="14" t="s">
        <v>71</v>
      </c>
      <c r="AY216" s="177" t="s">
        <v>135</v>
      </c>
    </row>
    <row r="217" spans="1:65" s="13" customFormat="1" ht="11.25">
      <c r="B217" s="157"/>
      <c r="D217" s="158" t="s">
        <v>164</v>
      </c>
      <c r="E217" s="165" t="s">
        <v>3</v>
      </c>
      <c r="F217" s="159" t="s">
        <v>337</v>
      </c>
      <c r="H217" s="160">
        <v>713.44</v>
      </c>
      <c r="I217" s="161"/>
      <c r="L217" s="157"/>
      <c r="M217" s="162"/>
      <c r="N217" s="163"/>
      <c r="O217" s="163"/>
      <c r="P217" s="163"/>
      <c r="Q217" s="163"/>
      <c r="R217" s="163"/>
      <c r="S217" s="163"/>
      <c r="T217" s="164"/>
      <c r="AT217" s="165" t="s">
        <v>164</v>
      </c>
      <c r="AU217" s="165" t="s">
        <v>149</v>
      </c>
      <c r="AV217" s="13" t="s">
        <v>79</v>
      </c>
      <c r="AW217" s="13" t="s">
        <v>33</v>
      </c>
      <c r="AX217" s="13" t="s">
        <v>71</v>
      </c>
      <c r="AY217" s="165" t="s">
        <v>135</v>
      </c>
    </row>
    <row r="218" spans="1:65" s="14" customFormat="1" ht="11.25">
      <c r="B218" s="176"/>
      <c r="D218" s="158" t="s">
        <v>164</v>
      </c>
      <c r="E218" s="177" t="s">
        <v>3</v>
      </c>
      <c r="F218" s="178" t="s">
        <v>285</v>
      </c>
      <c r="H218" s="177" t="s">
        <v>3</v>
      </c>
      <c r="I218" s="179"/>
      <c r="L218" s="176"/>
      <c r="M218" s="180"/>
      <c r="N218" s="181"/>
      <c r="O218" s="181"/>
      <c r="P218" s="181"/>
      <c r="Q218" s="181"/>
      <c r="R218" s="181"/>
      <c r="S218" s="181"/>
      <c r="T218" s="182"/>
      <c r="AT218" s="177" t="s">
        <v>164</v>
      </c>
      <c r="AU218" s="177" t="s">
        <v>149</v>
      </c>
      <c r="AV218" s="14" t="s">
        <v>15</v>
      </c>
      <c r="AW218" s="14" t="s">
        <v>33</v>
      </c>
      <c r="AX218" s="14" t="s">
        <v>71</v>
      </c>
      <c r="AY218" s="177" t="s">
        <v>135</v>
      </c>
    </row>
    <row r="219" spans="1:65" s="13" customFormat="1" ht="11.25">
      <c r="B219" s="157"/>
      <c r="D219" s="158" t="s">
        <v>164</v>
      </c>
      <c r="E219" s="165" t="s">
        <v>3</v>
      </c>
      <c r="F219" s="159" t="s">
        <v>338</v>
      </c>
      <c r="H219" s="160">
        <v>775.18</v>
      </c>
      <c r="I219" s="161"/>
      <c r="L219" s="157"/>
      <c r="M219" s="162"/>
      <c r="N219" s="163"/>
      <c r="O219" s="163"/>
      <c r="P219" s="163"/>
      <c r="Q219" s="163"/>
      <c r="R219" s="163"/>
      <c r="S219" s="163"/>
      <c r="T219" s="164"/>
      <c r="AT219" s="165" t="s">
        <v>164</v>
      </c>
      <c r="AU219" s="165" t="s">
        <v>149</v>
      </c>
      <c r="AV219" s="13" t="s">
        <v>79</v>
      </c>
      <c r="AW219" s="13" t="s">
        <v>33</v>
      </c>
      <c r="AX219" s="13" t="s">
        <v>71</v>
      </c>
      <c r="AY219" s="165" t="s">
        <v>135</v>
      </c>
    </row>
    <row r="220" spans="1:65" s="14" customFormat="1" ht="11.25">
      <c r="B220" s="176"/>
      <c r="D220" s="158" t="s">
        <v>164</v>
      </c>
      <c r="E220" s="177" t="s">
        <v>3</v>
      </c>
      <c r="F220" s="178" t="s">
        <v>287</v>
      </c>
      <c r="H220" s="177" t="s">
        <v>3</v>
      </c>
      <c r="I220" s="179"/>
      <c r="L220" s="176"/>
      <c r="M220" s="180"/>
      <c r="N220" s="181"/>
      <c r="O220" s="181"/>
      <c r="P220" s="181"/>
      <c r="Q220" s="181"/>
      <c r="R220" s="181"/>
      <c r="S220" s="181"/>
      <c r="T220" s="182"/>
      <c r="AT220" s="177" t="s">
        <v>164</v>
      </c>
      <c r="AU220" s="177" t="s">
        <v>149</v>
      </c>
      <c r="AV220" s="14" t="s">
        <v>15</v>
      </c>
      <c r="AW220" s="14" t="s">
        <v>33</v>
      </c>
      <c r="AX220" s="14" t="s">
        <v>71</v>
      </c>
      <c r="AY220" s="177" t="s">
        <v>135</v>
      </c>
    </row>
    <row r="221" spans="1:65" s="13" customFormat="1" ht="11.25">
      <c r="B221" s="157"/>
      <c r="D221" s="158" t="s">
        <v>164</v>
      </c>
      <c r="E221" s="165" t="s">
        <v>3</v>
      </c>
      <c r="F221" s="159" t="s">
        <v>339</v>
      </c>
      <c r="H221" s="160">
        <v>235.8</v>
      </c>
      <c r="I221" s="161"/>
      <c r="L221" s="157"/>
      <c r="M221" s="162"/>
      <c r="N221" s="163"/>
      <c r="O221" s="163"/>
      <c r="P221" s="163"/>
      <c r="Q221" s="163"/>
      <c r="R221" s="163"/>
      <c r="S221" s="163"/>
      <c r="T221" s="164"/>
      <c r="AT221" s="165" t="s">
        <v>164</v>
      </c>
      <c r="AU221" s="165" t="s">
        <v>149</v>
      </c>
      <c r="AV221" s="13" t="s">
        <v>79</v>
      </c>
      <c r="AW221" s="13" t="s">
        <v>33</v>
      </c>
      <c r="AX221" s="13" t="s">
        <v>71</v>
      </c>
      <c r="AY221" s="165" t="s">
        <v>135</v>
      </c>
    </row>
    <row r="222" spans="1:65" s="14" customFormat="1" ht="11.25">
      <c r="B222" s="176"/>
      <c r="D222" s="158" t="s">
        <v>164</v>
      </c>
      <c r="E222" s="177" t="s">
        <v>3</v>
      </c>
      <c r="F222" s="178" t="s">
        <v>289</v>
      </c>
      <c r="H222" s="177" t="s">
        <v>3</v>
      </c>
      <c r="I222" s="179"/>
      <c r="L222" s="176"/>
      <c r="M222" s="180"/>
      <c r="N222" s="181"/>
      <c r="O222" s="181"/>
      <c r="P222" s="181"/>
      <c r="Q222" s="181"/>
      <c r="R222" s="181"/>
      <c r="S222" s="181"/>
      <c r="T222" s="182"/>
      <c r="AT222" s="177" t="s">
        <v>164</v>
      </c>
      <c r="AU222" s="177" t="s">
        <v>149</v>
      </c>
      <c r="AV222" s="14" t="s">
        <v>15</v>
      </c>
      <c r="AW222" s="14" t="s">
        <v>33</v>
      </c>
      <c r="AX222" s="14" t="s">
        <v>71</v>
      </c>
      <c r="AY222" s="177" t="s">
        <v>135</v>
      </c>
    </row>
    <row r="223" spans="1:65" s="13" customFormat="1" ht="11.25">
      <c r="B223" s="157"/>
      <c r="D223" s="158" t="s">
        <v>164</v>
      </c>
      <c r="E223" s="165" t="s">
        <v>3</v>
      </c>
      <c r="F223" s="159" t="s">
        <v>340</v>
      </c>
      <c r="H223" s="160">
        <v>200.76</v>
      </c>
      <c r="I223" s="161"/>
      <c r="L223" s="157"/>
      <c r="M223" s="162"/>
      <c r="N223" s="163"/>
      <c r="O223" s="163"/>
      <c r="P223" s="163"/>
      <c r="Q223" s="163"/>
      <c r="R223" s="163"/>
      <c r="S223" s="163"/>
      <c r="T223" s="164"/>
      <c r="AT223" s="165" t="s">
        <v>164</v>
      </c>
      <c r="AU223" s="165" t="s">
        <v>149</v>
      </c>
      <c r="AV223" s="13" t="s">
        <v>79</v>
      </c>
      <c r="AW223" s="13" t="s">
        <v>33</v>
      </c>
      <c r="AX223" s="13" t="s">
        <v>71</v>
      </c>
      <c r="AY223" s="165" t="s">
        <v>135</v>
      </c>
    </row>
    <row r="224" spans="1:65" s="14" customFormat="1" ht="11.25">
      <c r="B224" s="176"/>
      <c r="D224" s="158" t="s">
        <v>164</v>
      </c>
      <c r="E224" s="177" t="s">
        <v>3</v>
      </c>
      <c r="F224" s="178" t="s">
        <v>291</v>
      </c>
      <c r="H224" s="177" t="s">
        <v>3</v>
      </c>
      <c r="I224" s="179"/>
      <c r="L224" s="176"/>
      <c r="M224" s="180"/>
      <c r="N224" s="181"/>
      <c r="O224" s="181"/>
      <c r="P224" s="181"/>
      <c r="Q224" s="181"/>
      <c r="R224" s="181"/>
      <c r="S224" s="181"/>
      <c r="T224" s="182"/>
      <c r="AT224" s="177" t="s">
        <v>164</v>
      </c>
      <c r="AU224" s="177" t="s">
        <v>149</v>
      </c>
      <c r="AV224" s="14" t="s">
        <v>15</v>
      </c>
      <c r="AW224" s="14" t="s">
        <v>33</v>
      </c>
      <c r="AX224" s="14" t="s">
        <v>71</v>
      </c>
      <c r="AY224" s="177" t="s">
        <v>135</v>
      </c>
    </row>
    <row r="225" spans="2:51" s="13" customFormat="1" ht="11.25">
      <c r="B225" s="157"/>
      <c r="D225" s="158" t="s">
        <v>164</v>
      </c>
      <c r="E225" s="165" t="s">
        <v>3</v>
      </c>
      <c r="F225" s="159" t="s">
        <v>341</v>
      </c>
      <c r="H225" s="160">
        <v>1759.5</v>
      </c>
      <c r="I225" s="161"/>
      <c r="L225" s="157"/>
      <c r="M225" s="162"/>
      <c r="N225" s="163"/>
      <c r="O225" s="163"/>
      <c r="P225" s="163"/>
      <c r="Q225" s="163"/>
      <c r="R225" s="163"/>
      <c r="S225" s="163"/>
      <c r="T225" s="164"/>
      <c r="AT225" s="165" t="s">
        <v>164</v>
      </c>
      <c r="AU225" s="165" t="s">
        <v>149</v>
      </c>
      <c r="AV225" s="13" t="s">
        <v>79</v>
      </c>
      <c r="AW225" s="13" t="s">
        <v>33</v>
      </c>
      <c r="AX225" s="13" t="s">
        <v>71</v>
      </c>
      <c r="AY225" s="165" t="s">
        <v>135</v>
      </c>
    </row>
    <row r="226" spans="2:51" s="14" customFormat="1" ht="11.25">
      <c r="B226" s="176"/>
      <c r="D226" s="158" t="s">
        <v>164</v>
      </c>
      <c r="E226" s="177" t="s">
        <v>3</v>
      </c>
      <c r="F226" s="178" t="s">
        <v>293</v>
      </c>
      <c r="H226" s="177" t="s">
        <v>3</v>
      </c>
      <c r="I226" s="179"/>
      <c r="L226" s="176"/>
      <c r="M226" s="180"/>
      <c r="N226" s="181"/>
      <c r="O226" s="181"/>
      <c r="P226" s="181"/>
      <c r="Q226" s="181"/>
      <c r="R226" s="181"/>
      <c r="S226" s="181"/>
      <c r="T226" s="182"/>
      <c r="AT226" s="177" t="s">
        <v>164</v>
      </c>
      <c r="AU226" s="177" t="s">
        <v>149</v>
      </c>
      <c r="AV226" s="14" t="s">
        <v>15</v>
      </c>
      <c r="AW226" s="14" t="s">
        <v>33</v>
      </c>
      <c r="AX226" s="14" t="s">
        <v>71</v>
      </c>
      <c r="AY226" s="177" t="s">
        <v>135</v>
      </c>
    </row>
    <row r="227" spans="2:51" s="13" customFormat="1" ht="11.25">
      <c r="B227" s="157"/>
      <c r="D227" s="158" t="s">
        <v>164</v>
      </c>
      <c r="E227" s="165" t="s">
        <v>3</v>
      </c>
      <c r="F227" s="159" t="s">
        <v>342</v>
      </c>
      <c r="H227" s="160">
        <v>100.8</v>
      </c>
      <c r="I227" s="161"/>
      <c r="L227" s="157"/>
      <c r="M227" s="162"/>
      <c r="N227" s="163"/>
      <c r="O227" s="163"/>
      <c r="P227" s="163"/>
      <c r="Q227" s="163"/>
      <c r="R227" s="163"/>
      <c r="S227" s="163"/>
      <c r="T227" s="164"/>
      <c r="AT227" s="165" t="s">
        <v>164</v>
      </c>
      <c r="AU227" s="165" t="s">
        <v>149</v>
      </c>
      <c r="AV227" s="13" t="s">
        <v>79</v>
      </c>
      <c r="AW227" s="13" t="s">
        <v>33</v>
      </c>
      <c r="AX227" s="13" t="s">
        <v>71</v>
      </c>
      <c r="AY227" s="165" t="s">
        <v>135</v>
      </c>
    </row>
    <row r="228" spans="2:51" s="14" customFormat="1" ht="11.25">
      <c r="B228" s="176"/>
      <c r="D228" s="158" t="s">
        <v>164</v>
      </c>
      <c r="E228" s="177" t="s">
        <v>3</v>
      </c>
      <c r="F228" s="178" t="s">
        <v>295</v>
      </c>
      <c r="H228" s="177" t="s">
        <v>3</v>
      </c>
      <c r="I228" s="179"/>
      <c r="L228" s="176"/>
      <c r="M228" s="180"/>
      <c r="N228" s="181"/>
      <c r="O228" s="181"/>
      <c r="P228" s="181"/>
      <c r="Q228" s="181"/>
      <c r="R228" s="181"/>
      <c r="S228" s="181"/>
      <c r="T228" s="182"/>
      <c r="AT228" s="177" t="s">
        <v>164</v>
      </c>
      <c r="AU228" s="177" t="s">
        <v>149</v>
      </c>
      <c r="AV228" s="14" t="s">
        <v>15</v>
      </c>
      <c r="AW228" s="14" t="s">
        <v>33</v>
      </c>
      <c r="AX228" s="14" t="s">
        <v>71</v>
      </c>
      <c r="AY228" s="177" t="s">
        <v>135</v>
      </c>
    </row>
    <row r="229" spans="2:51" s="13" customFormat="1" ht="11.25">
      <c r="B229" s="157"/>
      <c r="D229" s="158" t="s">
        <v>164</v>
      </c>
      <c r="E229" s="165" t="s">
        <v>3</v>
      </c>
      <c r="F229" s="159" t="s">
        <v>343</v>
      </c>
      <c r="H229" s="160">
        <v>64.459999999999994</v>
      </c>
      <c r="I229" s="161"/>
      <c r="L229" s="157"/>
      <c r="M229" s="162"/>
      <c r="N229" s="163"/>
      <c r="O229" s="163"/>
      <c r="P229" s="163"/>
      <c r="Q229" s="163"/>
      <c r="R229" s="163"/>
      <c r="S229" s="163"/>
      <c r="T229" s="164"/>
      <c r="AT229" s="165" t="s">
        <v>164</v>
      </c>
      <c r="AU229" s="165" t="s">
        <v>149</v>
      </c>
      <c r="AV229" s="13" t="s">
        <v>79</v>
      </c>
      <c r="AW229" s="13" t="s">
        <v>33</v>
      </c>
      <c r="AX229" s="13" t="s">
        <v>71</v>
      </c>
      <c r="AY229" s="165" t="s">
        <v>135</v>
      </c>
    </row>
    <row r="230" spans="2:51" s="14" customFormat="1" ht="11.25">
      <c r="B230" s="176"/>
      <c r="D230" s="158" t="s">
        <v>164</v>
      </c>
      <c r="E230" s="177" t="s">
        <v>3</v>
      </c>
      <c r="F230" s="178" t="s">
        <v>297</v>
      </c>
      <c r="H230" s="177" t="s">
        <v>3</v>
      </c>
      <c r="I230" s="179"/>
      <c r="L230" s="176"/>
      <c r="M230" s="180"/>
      <c r="N230" s="181"/>
      <c r="O230" s="181"/>
      <c r="P230" s="181"/>
      <c r="Q230" s="181"/>
      <c r="R230" s="181"/>
      <c r="S230" s="181"/>
      <c r="T230" s="182"/>
      <c r="AT230" s="177" t="s">
        <v>164</v>
      </c>
      <c r="AU230" s="177" t="s">
        <v>149</v>
      </c>
      <c r="AV230" s="14" t="s">
        <v>15</v>
      </c>
      <c r="AW230" s="14" t="s">
        <v>33</v>
      </c>
      <c r="AX230" s="14" t="s">
        <v>71</v>
      </c>
      <c r="AY230" s="177" t="s">
        <v>135</v>
      </c>
    </row>
    <row r="231" spans="2:51" s="13" customFormat="1" ht="11.25">
      <c r="B231" s="157"/>
      <c r="D231" s="158" t="s">
        <v>164</v>
      </c>
      <c r="E231" s="165" t="s">
        <v>3</v>
      </c>
      <c r="F231" s="159" t="s">
        <v>344</v>
      </c>
      <c r="H231" s="160">
        <v>141.9</v>
      </c>
      <c r="I231" s="161"/>
      <c r="L231" s="157"/>
      <c r="M231" s="162"/>
      <c r="N231" s="163"/>
      <c r="O231" s="163"/>
      <c r="P231" s="163"/>
      <c r="Q231" s="163"/>
      <c r="R231" s="163"/>
      <c r="S231" s="163"/>
      <c r="T231" s="164"/>
      <c r="AT231" s="165" t="s">
        <v>164</v>
      </c>
      <c r="AU231" s="165" t="s">
        <v>149</v>
      </c>
      <c r="AV231" s="13" t="s">
        <v>79</v>
      </c>
      <c r="AW231" s="13" t="s">
        <v>33</v>
      </c>
      <c r="AX231" s="13" t="s">
        <v>71</v>
      </c>
      <c r="AY231" s="165" t="s">
        <v>135</v>
      </c>
    </row>
    <row r="232" spans="2:51" s="14" customFormat="1" ht="11.25">
      <c r="B232" s="176"/>
      <c r="D232" s="158" t="s">
        <v>164</v>
      </c>
      <c r="E232" s="177" t="s">
        <v>3</v>
      </c>
      <c r="F232" s="178" t="s">
        <v>299</v>
      </c>
      <c r="H232" s="177" t="s">
        <v>3</v>
      </c>
      <c r="I232" s="179"/>
      <c r="L232" s="176"/>
      <c r="M232" s="180"/>
      <c r="N232" s="181"/>
      <c r="O232" s="181"/>
      <c r="P232" s="181"/>
      <c r="Q232" s="181"/>
      <c r="R232" s="181"/>
      <c r="S232" s="181"/>
      <c r="T232" s="182"/>
      <c r="AT232" s="177" t="s">
        <v>164</v>
      </c>
      <c r="AU232" s="177" t="s">
        <v>149</v>
      </c>
      <c r="AV232" s="14" t="s">
        <v>15</v>
      </c>
      <c r="AW232" s="14" t="s">
        <v>33</v>
      </c>
      <c r="AX232" s="14" t="s">
        <v>71</v>
      </c>
      <c r="AY232" s="177" t="s">
        <v>135</v>
      </c>
    </row>
    <row r="233" spans="2:51" s="13" customFormat="1" ht="11.25">
      <c r="B233" s="157"/>
      <c r="D233" s="158" t="s">
        <v>164</v>
      </c>
      <c r="E233" s="165" t="s">
        <v>3</v>
      </c>
      <c r="F233" s="159" t="s">
        <v>345</v>
      </c>
      <c r="H233" s="160">
        <v>40.5</v>
      </c>
      <c r="I233" s="161"/>
      <c r="L233" s="157"/>
      <c r="M233" s="162"/>
      <c r="N233" s="163"/>
      <c r="O233" s="163"/>
      <c r="P233" s="163"/>
      <c r="Q233" s="163"/>
      <c r="R233" s="163"/>
      <c r="S233" s="163"/>
      <c r="T233" s="164"/>
      <c r="AT233" s="165" t="s">
        <v>164</v>
      </c>
      <c r="AU233" s="165" t="s">
        <v>149</v>
      </c>
      <c r="AV233" s="13" t="s">
        <v>79</v>
      </c>
      <c r="AW233" s="13" t="s">
        <v>33</v>
      </c>
      <c r="AX233" s="13" t="s">
        <v>71</v>
      </c>
      <c r="AY233" s="165" t="s">
        <v>135</v>
      </c>
    </row>
    <row r="234" spans="2:51" s="14" customFormat="1" ht="11.25">
      <c r="B234" s="176"/>
      <c r="D234" s="158" t="s">
        <v>164</v>
      </c>
      <c r="E234" s="177" t="s">
        <v>3</v>
      </c>
      <c r="F234" s="178" t="s">
        <v>301</v>
      </c>
      <c r="H234" s="177" t="s">
        <v>3</v>
      </c>
      <c r="I234" s="179"/>
      <c r="L234" s="176"/>
      <c r="M234" s="180"/>
      <c r="N234" s="181"/>
      <c r="O234" s="181"/>
      <c r="P234" s="181"/>
      <c r="Q234" s="181"/>
      <c r="R234" s="181"/>
      <c r="S234" s="181"/>
      <c r="T234" s="182"/>
      <c r="AT234" s="177" t="s">
        <v>164</v>
      </c>
      <c r="AU234" s="177" t="s">
        <v>149</v>
      </c>
      <c r="AV234" s="14" t="s">
        <v>15</v>
      </c>
      <c r="AW234" s="14" t="s">
        <v>33</v>
      </c>
      <c r="AX234" s="14" t="s">
        <v>71</v>
      </c>
      <c r="AY234" s="177" t="s">
        <v>135</v>
      </c>
    </row>
    <row r="235" spans="2:51" s="13" customFormat="1" ht="11.25">
      <c r="B235" s="157"/>
      <c r="D235" s="158" t="s">
        <v>164</v>
      </c>
      <c r="E235" s="165" t="s">
        <v>3</v>
      </c>
      <c r="F235" s="159" t="s">
        <v>346</v>
      </c>
      <c r="H235" s="160">
        <v>6.2</v>
      </c>
      <c r="I235" s="161"/>
      <c r="L235" s="157"/>
      <c r="M235" s="162"/>
      <c r="N235" s="163"/>
      <c r="O235" s="163"/>
      <c r="P235" s="163"/>
      <c r="Q235" s="163"/>
      <c r="R235" s="163"/>
      <c r="S235" s="163"/>
      <c r="T235" s="164"/>
      <c r="AT235" s="165" t="s">
        <v>164</v>
      </c>
      <c r="AU235" s="165" t="s">
        <v>149</v>
      </c>
      <c r="AV235" s="13" t="s">
        <v>79</v>
      </c>
      <c r="AW235" s="13" t="s">
        <v>33</v>
      </c>
      <c r="AX235" s="13" t="s">
        <v>71</v>
      </c>
      <c r="AY235" s="165" t="s">
        <v>135</v>
      </c>
    </row>
    <row r="236" spans="2:51" s="14" customFormat="1" ht="11.25">
      <c r="B236" s="176"/>
      <c r="D236" s="158" t="s">
        <v>164</v>
      </c>
      <c r="E236" s="177" t="s">
        <v>3</v>
      </c>
      <c r="F236" s="178" t="s">
        <v>303</v>
      </c>
      <c r="H236" s="177" t="s">
        <v>3</v>
      </c>
      <c r="I236" s="179"/>
      <c r="L236" s="176"/>
      <c r="M236" s="180"/>
      <c r="N236" s="181"/>
      <c r="O236" s="181"/>
      <c r="P236" s="181"/>
      <c r="Q236" s="181"/>
      <c r="R236" s="181"/>
      <c r="S236" s="181"/>
      <c r="T236" s="182"/>
      <c r="AT236" s="177" t="s">
        <v>164</v>
      </c>
      <c r="AU236" s="177" t="s">
        <v>149</v>
      </c>
      <c r="AV236" s="14" t="s">
        <v>15</v>
      </c>
      <c r="AW236" s="14" t="s">
        <v>33</v>
      </c>
      <c r="AX236" s="14" t="s">
        <v>71</v>
      </c>
      <c r="AY236" s="177" t="s">
        <v>135</v>
      </c>
    </row>
    <row r="237" spans="2:51" s="13" customFormat="1" ht="11.25">
      <c r="B237" s="157"/>
      <c r="D237" s="158" t="s">
        <v>164</v>
      </c>
      <c r="E237" s="165" t="s">
        <v>3</v>
      </c>
      <c r="F237" s="159" t="s">
        <v>347</v>
      </c>
      <c r="H237" s="160">
        <v>210.63</v>
      </c>
      <c r="I237" s="161"/>
      <c r="L237" s="157"/>
      <c r="M237" s="162"/>
      <c r="N237" s="163"/>
      <c r="O237" s="163"/>
      <c r="P237" s="163"/>
      <c r="Q237" s="163"/>
      <c r="R237" s="163"/>
      <c r="S237" s="163"/>
      <c r="T237" s="164"/>
      <c r="AT237" s="165" t="s">
        <v>164</v>
      </c>
      <c r="AU237" s="165" t="s">
        <v>149</v>
      </c>
      <c r="AV237" s="13" t="s">
        <v>79</v>
      </c>
      <c r="AW237" s="13" t="s">
        <v>33</v>
      </c>
      <c r="AX237" s="13" t="s">
        <v>71</v>
      </c>
      <c r="AY237" s="165" t="s">
        <v>135</v>
      </c>
    </row>
    <row r="238" spans="2:51" s="14" customFormat="1" ht="11.25">
      <c r="B238" s="176"/>
      <c r="D238" s="158" t="s">
        <v>164</v>
      </c>
      <c r="E238" s="177" t="s">
        <v>3</v>
      </c>
      <c r="F238" s="178" t="s">
        <v>305</v>
      </c>
      <c r="H238" s="177" t="s">
        <v>3</v>
      </c>
      <c r="I238" s="179"/>
      <c r="L238" s="176"/>
      <c r="M238" s="180"/>
      <c r="N238" s="181"/>
      <c r="O238" s="181"/>
      <c r="P238" s="181"/>
      <c r="Q238" s="181"/>
      <c r="R238" s="181"/>
      <c r="S238" s="181"/>
      <c r="T238" s="182"/>
      <c r="AT238" s="177" t="s">
        <v>164</v>
      </c>
      <c r="AU238" s="177" t="s">
        <v>149</v>
      </c>
      <c r="AV238" s="14" t="s">
        <v>15</v>
      </c>
      <c r="AW238" s="14" t="s">
        <v>33</v>
      </c>
      <c r="AX238" s="14" t="s">
        <v>71</v>
      </c>
      <c r="AY238" s="177" t="s">
        <v>135</v>
      </c>
    </row>
    <row r="239" spans="2:51" s="13" customFormat="1" ht="11.25">
      <c r="B239" s="157"/>
      <c r="D239" s="158" t="s">
        <v>164</v>
      </c>
      <c r="E239" s="165" t="s">
        <v>3</v>
      </c>
      <c r="F239" s="159" t="s">
        <v>348</v>
      </c>
      <c r="H239" s="160">
        <v>2.33</v>
      </c>
      <c r="I239" s="161"/>
      <c r="L239" s="157"/>
      <c r="M239" s="162"/>
      <c r="N239" s="163"/>
      <c r="O239" s="163"/>
      <c r="P239" s="163"/>
      <c r="Q239" s="163"/>
      <c r="R239" s="163"/>
      <c r="S239" s="163"/>
      <c r="T239" s="164"/>
      <c r="AT239" s="165" t="s">
        <v>164</v>
      </c>
      <c r="AU239" s="165" t="s">
        <v>149</v>
      </c>
      <c r="AV239" s="13" t="s">
        <v>79</v>
      </c>
      <c r="AW239" s="13" t="s">
        <v>33</v>
      </c>
      <c r="AX239" s="13" t="s">
        <v>71</v>
      </c>
      <c r="AY239" s="165" t="s">
        <v>135</v>
      </c>
    </row>
    <row r="240" spans="2:51" s="14" customFormat="1" ht="11.25">
      <c r="B240" s="176"/>
      <c r="D240" s="158" t="s">
        <v>164</v>
      </c>
      <c r="E240" s="177" t="s">
        <v>3</v>
      </c>
      <c r="F240" s="178" t="s">
        <v>307</v>
      </c>
      <c r="H240" s="177" t="s">
        <v>3</v>
      </c>
      <c r="I240" s="179"/>
      <c r="L240" s="176"/>
      <c r="M240" s="180"/>
      <c r="N240" s="181"/>
      <c r="O240" s="181"/>
      <c r="P240" s="181"/>
      <c r="Q240" s="181"/>
      <c r="R240" s="181"/>
      <c r="S240" s="181"/>
      <c r="T240" s="182"/>
      <c r="AT240" s="177" t="s">
        <v>164</v>
      </c>
      <c r="AU240" s="177" t="s">
        <v>149</v>
      </c>
      <c r="AV240" s="14" t="s">
        <v>15</v>
      </c>
      <c r="AW240" s="14" t="s">
        <v>33</v>
      </c>
      <c r="AX240" s="14" t="s">
        <v>71</v>
      </c>
      <c r="AY240" s="177" t="s">
        <v>135</v>
      </c>
    </row>
    <row r="241" spans="2:51" s="13" customFormat="1" ht="11.25">
      <c r="B241" s="157"/>
      <c r="D241" s="158" t="s">
        <v>164</v>
      </c>
      <c r="E241" s="165" t="s">
        <v>3</v>
      </c>
      <c r="F241" s="159" t="s">
        <v>349</v>
      </c>
      <c r="H241" s="160">
        <v>6.5</v>
      </c>
      <c r="I241" s="161"/>
      <c r="L241" s="157"/>
      <c r="M241" s="162"/>
      <c r="N241" s="163"/>
      <c r="O241" s="163"/>
      <c r="P241" s="163"/>
      <c r="Q241" s="163"/>
      <c r="R241" s="163"/>
      <c r="S241" s="163"/>
      <c r="T241" s="164"/>
      <c r="AT241" s="165" t="s">
        <v>164</v>
      </c>
      <c r="AU241" s="165" t="s">
        <v>149</v>
      </c>
      <c r="AV241" s="13" t="s">
        <v>79</v>
      </c>
      <c r="AW241" s="13" t="s">
        <v>33</v>
      </c>
      <c r="AX241" s="13" t="s">
        <v>71</v>
      </c>
      <c r="AY241" s="165" t="s">
        <v>135</v>
      </c>
    </row>
    <row r="242" spans="2:51" s="14" customFormat="1" ht="11.25">
      <c r="B242" s="176"/>
      <c r="D242" s="158" t="s">
        <v>164</v>
      </c>
      <c r="E242" s="177" t="s">
        <v>3</v>
      </c>
      <c r="F242" s="178" t="s">
        <v>309</v>
      </c>
      <c r="H242" s="177" t="s">
        <v>3</v>
      </c>
      <c r="I242" s="179"/>
      <c r="L242" s="176"/>
      <c r="M242" s="180"/>
      <c r="N242" s="181"/>
      <c r="O242" s="181"/>
      <c r="P242" s="181"/>
      <c r="Q242" s="181"/>
      <c r="R242" s="181"/>
      <c r="S242" s="181"/>
      <c r="T242" s="182"/>
      <c r="AT242" s="177" t="s">
        <v>164</v>
      </c>
      <c r="AU242" s="177" t="s">
        <v>149</v>
      </c>
      <c r="AV242" s="14" t="s">
        <v>15</v>
      </c>
      <c r="AW242" s="14" t="s">
        <v>33</v>
      </c>
      <c r="AX242" s="14" t="s">
        <v>71</v>
      </c>
      <c r="AY242" s="177" t="s">
        <v>135</v>
      </c>
    </row>
    <row r="243" spans="2:51" s="13" customFormat="1" ht="11.25">
      <c r="B243" s="157"/>
      <c r="D243" s="158" t="s">
        <v>164</v>
      </c>
      <c r="E243" s="165" t="s">
        <v>3</v>
      </c>
      <c r="F243" s="159" t="s">
        <v>350</v>
      </c>
      <c r="H243" s="160">
        <v>26.4</v>
      </c>
      <c r="I243" s="161"/>
      <c r="L243" s="157"/>
      <c r="M243" s="162"/>
      <c r="N243" s="163"/>
      <c r="O243" s="163"/>
      <c r="P243" s="163"/>
      <c r="Q243" s="163"/>
      <c r="R243" s="163"/>
      <c r="S243" s="163"/>
      <c r="T243" s="164"/>
      <c r="AT243" s="165" t="s">
        <v>164</v>
      </c>
      <c r="AU243" s="165" t="s">
        <v>149</v>
      </c>
      <c r="AV243" s="13" t="s">
        <v>79</v>
      </c>
      <c r="AW243" s="13" t="s">
        <v>33</v>
      </c>
      <c r="AX243" s="13" t="s">
        <v>71</v>
      </c>
      <c r="AY243" s="165" t="s">
        <v>135</v>
      </c>
    </row>
    <row r="244" spans="2:51" s="14" customFormat="1" ht="11.25">
      <c r="B244" s="176"/>
      <c r="D244" s="158" t="s">
        <v>164</v>
      </c>
      <c r="E244" s="177" t="s">
        <v>3</v>
      </c>
      <c r="F244" s="178" t="s">
        <v>311</v>
      </c>
      <c r="H244" s="177" t="s">
        <v>3</v>
      </c>
      <c r="I244" s="179"/>
      <c r="L244" s="176"/>
      <c r="M244" s="180"/>
      <c r="N244" s="181"/>
      <c r="O244" s="181"/>
      <c r="P244" s="181"/>
      <c r="Q244" s="181"/>
      <c r="R244" s="181"/>
      <c r="S244" s="181"/>
      <c r="T244" s="182"/>
      <c r="AT244" s="177" t="s">
        <v>164</v>
      </c>
      <c r="AU244" s="177" t="s">
        <v>149</v>
      </c>
      <c r="AV244" s="14" t="s">
        <v>15</v>
      </c>
      <c r="AW244" s="14" t="s">
        <v>33</v>
      </c>
      <c r="AX244" s="14" t="s">
        <v>71</v>
      </c>
      <c r="AY244" s="177" t="s">
        <v>135</v>
      </c>
    </row>
    <row r="245" spans="2:51" s="13" customFormat="1" ht="11.25">
      <c r="B245" s="157"/>
      <c r="D245" s="158" t="s">
        <v>164</v>
      </c>
      <c r="E245" s="165" t="s">
        <v>3</v>
      </c>
      <c r="F245" s="159" t="s">
        <v>351</v>
      </c>
      <c r="H245" s="160">
        <v>10.08</v>
      </c>
      <c r="I245" s="161"/>
      <c r="L245" s="157"/>
      <c r="M245" s="162"/>
      <c r="N245" s="163"/>
      <c r="O245" s="163"/>
      <c r="P245" s="163"/>
      <c r="Q245" s="163"/>
      <c r="R245" s="163"/>
      <c r="S245" s="163"/>
      <c r="T245" s="164"/>
      <c r="AT245" s="165" t="s">
        <v>164</v>
      </c>
      <c r="AU245" s="165" t="s">
        <v>149</v>
      </c>
      <c r="AV245" s="13" t="s">
        <v>79</v>
      </c>
      <c r="AW245" s="13" t="s">
        <v>33</v>
      </c>
      <c r="AX245" s="13" t="s">
        <v>71</v>
      </c>
      <c r="AY245" s="165" t="s">
        <v>135</v>
      </c>
    </row>
    <row r="246" spans="2:51" s="14" customFormat="1" ht="11.25">
      <c r="B246" s="176"/>
      <c r="D246" s="158" t="s">
        <v>164</v>
      </c>
      <c r="E246" s="177" t="s">
        <v>3</v>
      </c>
      <c r="F246" s="178" t="s">
        <v>313</v>
      </c>
      <c r="H246" s="177" t="s">
        <v>3</v>
      </c>
      <c r="I246" s="179"/>
      <c r="L246" s="176"/>
      <c r="M246" s="180"/>
      <c r="N246" s="181"/>
      <c r="O246" s="181"/>
      <c r="P246" s="181"/>
      <c r="Q246" s="181"/>
      <c r="R246" s="181"/>
      <c r="S246" s="181"/>
      <c r="T246" s="182"/>
      <c r="AT246" s="177" t="s">
        <v>164</v>
      </c>
      <c r="AU246" s="177" t="s">
        <v>149</v>
      </c>
      <c r="AV246" s="14" t="s">
        <v>15</v>
      </c>
      <c r="AW246" s="14" t="s">
        <v>33</v>
      </c>
      <c r="AX246" s="14" t="s">
        <v>71</v>
      </c>
      <c r="AY246" s="177" t="s">
        <v>135</v>
      </c>
    </row>
    <row r="247" spans="2:51" s="13" customFormat="1" ht="11.25">
      <c r="B247" s="157"/>
      <c r="D247" s="158" t="s">
        <v>164</v>
      </c>
      <c r="E247" s="165" t="s">
        <v>3</v>
      </c>
      <c r="F247" s="159" t="s">
        <v>352</v>
      </c>
      <c r="H247" s="160">
        <v>6</v>
      </c>
      <c r="I247" s="161"/>
      <c r="L247" s="157"/>
      <c r="M247" s="162"/>
      <c r="N247" s="163"/>
      <c r="O247" s="163"/>
      <c r="P247" s="163"/>
      <c r="Q247" s="163"/>
      <c r="R247" s="163"/>
      <c r="S247" s="163"/>
      <c r="T247" s="164"/>
      <c r="AT247" s="165" t="s">
        <v>164</v>
      </c>
      <c r="AU247" s="165" t="s">
        <v>149</v>
      </c>
      <c r="AV247" s="13" t="s">
        <v>79</v>
      </c>
      <c r="AW247" s="13" t="s">
        <v>33</v>
      </c>
      <c r="AX247" s="13" t="s">
        <v>71</v>
      </c>
      <c r="AY247" s="165" t="s">
        <v>135</v>
      </c>
    </row>
    <row r="248" spans="2:51" s="14" customFormat="1" ht="11.25">
      <c r="B248" s="176"/>
      <c r="D248" s="158" t="s">
        <v>164</v>
      </c>
      <c r="E248" s="177" t="s">
        <v>3</v>
      </c>
      <c r="F248" s="178" t="s">
        <v>315</v>
      </c>
      <c r="H248" s="177" t="s">
        <v>3</v>
      </c>
      <c r="I248" s="179"/>
      <c r="L248" s="176"/>
      <c r="M248" s="180"/>
      <c r="N248" s="181"/>
      <c r="O248" s="181"/>
      <c r="P248" s="181"/>
      <c r="Q248" s="181"/>
      <c r="R248" s="181"/>
      <c r="S248" s="181"/>
      <c r="T248" s="182"/>
      <c r="AT248" s="177" t="s">
        <v>164</v>
      </c>
      <c r="AU248" s="177" t="s">
        <v>149</v>
      </c>
      <c r="AV248" s="14" t="s">
        <v>15</v>
      </c>
      <c r="AW248" s="14" t="s">
        <v>33</v>
      </c>
      <c r="AX248" s="14" t="s">
        <v>71</v>
      </c>
      <c r="AY248" s="177" t="s">
        <v>135</v>
      </c>
    </row>
    <row r="249" spans="2:51" s="13" customFormat="1" ht="11.25">
      <c r="B249" s="157"/>
      <c r="D249" s="158" t="s">
        <v>164</v>
      </c>
      <c r="E249" s="165" t="s">
        <v>3</v>
      </c>
      <c r="F249" s="159" t="s">
        <v>353</v>
      </c>
      <c r="H249" s="160">
        <v>10.3</v>
      </c>
      <c r="I249" s="161"/>
      <c r="L249" s="157"/>
      <c r="M249" s="162"/>
      <c r="N249" s="163"/>
      <c r="O249" s="163"/>
      <c r="P249" s="163"/>
      <c r="Q249" s="163"/>
      <c r="R249" s="163"/>
      <c r="S249" s="163"/>
      <c r="T249" s="164"/>
      <c r="AT249" s="165" t="s">
        <v>164</v>
      </c>
      <c r="AU249" s="165" t="s">
        <v>149</v>
      </c>
      <c r="AV249" s="13" t="s">
        <v>79</v>
      </c>
      <c r="AW249" s="13" t="s">
        <v>33</v>
      </c>
      <c r="AX249" s="13" t="s">
        <v>71</v>
      </c>
      <c r="AY249" s="165" t="s">
        <v>135</v>
      </c>
    </row>
    <row r="250" spans="2:51" s="14" customFormat="1" ht="11.25">
      <c r="B250" s="176"/>
      <c r="D250" s="158" t="s">
        <v>164</v>
      </c>
      <c r="E250" s="177" t="s">
        <v>3</v>
      </c>
      <c r="F250" s="178" t="s">
        <v>317</v>
      </c>
      <c r="H250" s="177" t="s">
        <v>3</v>
      </c>
      <c r="I250" s="179"/>
      <c r="L250" s="176"/>
      <c r="M250" s="180"/>
      <c r="N250" s="181"/>
      <c r="O250" s="181"/>
      <c r="P250" s="181"/>
      <c r="Q250" s="181"/>
      <c r="R250" s="181"/>
      <c r="S250" s="181"/>
      <c r="T250" s="182"/>
      <c r="AT250" s="177" t="s">
        <v>164</v>
      </c>
      <c r="AU250" s="177" t="s">
        <v>149</v>
      </c>
      <c r="AV250" s="14" t="s">
        <v>15</v>
      </c>
      <c r="AW250" s="14" t="s">
        <v>33</v>
      </c>
      <c r="AX250" s="14" t="s">
        <v>71</v>
      </c>
      <c r="AY250" s="177" t="s">
        <v>135</v>
      </c>
    </row>
    <row r="251" spans="2:51" s="13" customFormat="1" ht="11.25">
      <c r="B251" s="157"/>
      <c r="D251" s="158" t="s">
        <v>164</v>
      </c>
      <c r="E251" s="165" t="s">
        <v>3</v>
      </c>
      <c r="F251" s="159" t="s">
        <v>354</v>
      </c>
      <c r="H251" s="160">
        <v>5.54</v>
      </c>
      <c r="I251" s="161"/>
      <c r="L251" s="157"/>
      <c r="M251" s="162"/>
      <c r="N251" s="163"/>
      <c r="O251" s="163"/>
      <c r="P251" s="163"/>
      <c r="Q251" s="163"/>
      <c r="R251" s="163"/>
      <c r="S251" s="163"/>
      <c r="T251" s="164"/>
      <c r="AT251" s="165" t="s">
        <v>164</v>
      </c>
      <c r="AU251" s="165" t="s">
        <v>149</v>
      </c>
      <c r="AV251" s="13" t="s">
        <v>79</v>
      </c>
      <c r="AW251" s="13" t="s">
        <v>33</v>
      </c>
      <c r="AX251" s="13" t="s">
        <v>71</v>
      </c>
      <c r="AY251" s="165" t="s">
        <v>135</v>
      </c>
    </row>
    <row r="252" spans="2:51" s="14" customFormat="1" ht="11.25">
      <c r="B252" s="176"/>
      <c r="D252" s="158" t="s">
        <v>164</v>
      </c>
      <c r="E252" s="177" t="s">
        <v>3</v>
      </c>
      <c r="F252" s="178" t="s">
        <v>319</v>
      </c>
      <c r="H252" s="177" t="s">
        <v>3</v>
      </c>
      <c r="I252" s="179"/>
      <c r="L252" s="176"/>
      <c r="M252" s="180"/>
      <c r="N252" s="181"/>
      <c r="O252" s="181"/>
      <c r="P252" s="181"/>
      <c r="Q252" s="181"/>
      <c r="R252" s="181"/>
      <c r="S252" s="181"/>
      <c r="T252" s="182"/>
      <c r="AT252" s="177" t="s">
        <v>164</v>
      </c>
      <c r="AU252" s="177" t="s">
        <v>149</v>
      </c>
      <c r="AV252" s="14" t="s">
        <v>15</v>
      </c>
      <c r="AW252" s="14" t="s">
        <v>33</v>
      </c>
      <c r="AX252" s="14" t="s">
        <v>71</v>
      </c>
      <c r="AY252" s="177" t="s">
        <v>135</v>
      </c>
    </row>
    <row r="253" spans="2:51" s="13" customFormat="1" ht="11.25">
      <c r="B253" s="157"/>
      <c r="D253" s="158" t="s">
        <v>164</v>
      </c>
      <c r="E253" s="165" t="s">
        <v>3</v>
      </c>
      <c r="F253" s="159" t="s">
        <v>355</v>
      </c>
      <c r="H253" s="160">
        <v>15.42</v>
      </c>
      <c r="I253" s="161"/>
      <c r="L253" s="157"/>
      <c r="M253" s="162"/>
      <c r="N253" s="163"/>
      <c r="O253" s="163"/>
      <c r="P253" s="163"/>
      <c r="Q253" s="163"/>
      <c r="R253" s="163"/>
      <c r="S253" s="163"/>
      <c r="T253" s="164"/>
      <c r="AT253" s="165" t="s">
        <v>164</v>
      </c>
      <c r="AU253" s="165" t="s">
        <v>149</v>
      </c>
      <c r="AV253" s="13" t="s">
        <v>79</v>
      </c>
      <c r="AW253" s="13" t="s">
        <v>33</v>
      </c>
      <c r="AX253" s="13" t="s">
        <v>71</v>
      </c>
      <c r="AY253" s="165" t="s">
        <v>135</v>
      </c>
    </row>
    <row r="254" spans="2:51" s="14" customFormat="1" ht="11.25">
      <c r="B254" s="176"/>
      <c r="D254" s="158" t="s">
        <v>164</v>
      </c>
      <c r="E254" s="177" t="s">
        <v>3</v>
      </c>
      <c r="F254" s="178" t="s">
        <v>321</v>
      </c>
      <c r="H254" s="177" t="s">
        <v>3</v>
      </c>
      <c r="I254" s="179"/>
      <c r="L254" s="176"/>
      <c r="M254" s="180"/>
      <c r="N254" s="181"/>
      <c r="O254" s="181"/>
      <c r="P254" s="181"/>
      <c r="Q254" s="181"/>
      <c r="R254" s="181"/>
      <c r="S254" s="181"/>
      <c r="T254" s="182"/>
      <c r="AT254" s="177" t="s">
        <v>164</v>
      </c>
      <c r="AU254" s="177" t="s">
        <v>149</v>
      </c>
      <c r="AV254" s="14" t="s">
        <v>15</v>
      </c>
      <c r="AW254" s="14" t="s">
        <v>33</v>
      </c>
      <c r="AX254" s="14" t="s">
        <v>71</v>
      </c>
      <c r="AY254" s="177" t="s">
        <v>135</v>
      </c>
    </row>
    <row r="255" spans="2:51" s="13" customFormat="1" ht="11.25">
      <c r="B255" s="157"/>
      <c r="D255" s="158" t="s">
        <v>164</v>
      </c>
      <c r="E255" s="165" t="s">
        <v>3</v>
      </c>
      <c r="F255" s="159" t="s">
        <v>349</v>
      </c>
      <c r="H255" s="160">
        <v>6.5</v>
      </c>
      <c r="I255" s="161"/>
      <c r="L255" s="157"/>
      <c r="M255" s="162"/>
      <c r="N255" s="163"/>
      <c r="O255" s="163"/>
      <c r="P255" s="163"/>
      <c r="Q255" s="163"/>
      <c r="R255" s="163"/>
      <c r="S255" s="163"/>
      <c r="T255" s="164"/>
      <c r="AT255" s="165" t="s">
        <v>164</v>
      </c>
      <c r="AU255" s="165" t="s">
        <v>149</v>
      </c>
      <c r="AV255" s="13" t="s">
        <v>79</v>
      </c>
      <c r="AW255" s="13" t="s">
        <v>33</v>
      </c>
      <c r="AX255" s="13" t="s">
        <v>71</v>
      </c>
      <c r="AY255" s="165" t="s">
        <v>135</v>
      </c>
    </row>
    <row r="256" spans="2:51" s="15" customFormat="1" ht="11.25">
      <c r="B256" s="183"/>
      <c r="D256" s="158" t="s">
        <v>164</v>
      </c>
      <c r="E256" s="184" t="s">
        <v>3</v>
      </c>
      <c r="F256" s="185" t="s">
        <v>215</v>
      </c>
      <c r="H256" s="186">
        <v>4338.24</v>
      </c>
      <c r="I256" s="187"/>
      <c r="L256" s="183"/>
      <c r="M256" s="188"/>
      <c r="N256" s="189"/>
      <c r="O256" s="189"/>
      <c r="P256" s="189"/>
      <c r="Q256" s="189"/>
      <c r="R256" s="189"/>
      <c r="S256" s="189"/>
      <c r="T256" s="190"/>
      <c r="AT256" s="184" t="s">
        <v>164</v>
      </c>
      <c r="AU256" s="184" t="s">
        <v>149</v>
      </c>
      <c r="AV256" s="15" t="s">
        <v>82</v>
      </c>
      <c r="AW256" s="15" t="s">
        <v>33</v>
      </c>
      <c r="AX256" s="15" t="s">
        <v>15</v>
      </c>
      <c r="AY256" s="184" t="s">
        <v>135</v>
      </c>
    </row>
    <row r="257" spans="1:65" s="2" customFormat="1" ht="24.2" customHeight="1">
      <c r="A257" s="33"/>
      <c r="B257" s="138"/>
      <c r="C257" s="166" t="s">
        <v>356</v>
      </c>
      <c r="D257" s="166" t="s">
        <v>184</v>
      </c>
      <c r="E257" s="167" t="s">
        <v>357</v>
      </c>
      <c r="F257" s="168" t="s">
        <v>358</v>
      </c>
      <c r="G257" s="169" t="s">
        <v>239</v>
      </c>
      <c r="H257" s="170">
        <v>4555.152</v>
      </c>
      <c r="I257" s="171"/>
      <c r="J257" s="172">
        <f>ROUND(I257*H257,2)</f>
        <v>0</v>
      </c>
      <c r="K257" s="168" t="s">
        <v>141</v>
      </c>
      <c r="L257" s="173"/>
      <c r="M257" s="174" t="s">
        <v>3</v>
      </c>
      <c r="N257" s="175" t="s">
        <v>42</v>
      </c>
      <c r="O257" s="54"/>
      <c r="P257" s="148">
        <f>O257*H257</f>
        <v>0</v>
      </c>
      <c r="Q257" s="148">
        <v>4.0000000000000003E-5</v>
      </c>
      <c r="R257" s="148">
        <f>Q257*H257</f>
        <v>0.18220608000000002</v>
      </c>
      <c r="S257" s="148">
        <v>0</v>
      </c>
      <c r="T257" s="149">
        <f>S257*H257</f>
        <v>0</v>
      </c>
      <c r="U257" s="33"/>
      <c r="V257" s="33"/>
      <c r="W257" s="33"/>
      <c r="X257" s="33"/>
      <c r="Y257" s="33"/>
      <c r="Z257" s="33"/>
      <c r="AA257" s="33"/>
      <c r="AB257" s="33"/>
      <c r="AC257" s="33"/>
      <c r="AD257" s="33"/>
      <c r="AE257" s="33"/>
      <c r="AR257" s="150" t="s">
        <v>178</v>
      </c>
      <c r="AT257" s="150" t="s">
        <v>184</v>
      </c>
      <c r="AU257" s="150" t="s">
        <v>149</v>
      </c>
      <c r="AY257" s="18" t="s">
        <v>135</v>
      </c>
      <c r="BE257" s="151">
        <f>IF(N257="základní",J257,0)</f>
        <v>0</v>
      </c>
      <c r="BF257" s="151">
        <f>IF(N257="snížená",J257,0)</f>
        <v>0</v>
      </c>
      <c r="BG257" s="151">
        <f>IF(N257="zákl. přenesená",J257,0)</f>
        <v>0</v>
      </c>
      <c r="BH257" s="151">
        <f>IF(N257="sníž. přenesená",J257,0)</f>
        <v>0</v>
      </c>
      <c r="BI257" s="151">
        <f>IF(N257="nulová",J257,0)</f>
        <v>0</v>
      </c>
      <c r="BJ257" s="18" t="s">
        <v>15</v>
      </c>
      <c r="BK257" s="151">
        <f>ROUND(I257*H257,2)</f>
        <v>0</v>
      </c>
      <c r="BL257" s="18" t="s">
        <v>82</v>
      </c>
      <c r="BM257" s="150" t="s">
        <v>359</v>
      </c>
    </row>
    <row r="258" spans="1:65" s="13" customFormat="1" ht="11.25">
      <c r="B258" s="157"/>
      <c r="D258" s="158" t="s">
        <v>164</v>
      </c>
      <c r="F258" s="159" t="s">
        <v>331</v>
      </c>
      <c r="H258" s="160">
        <v>4555.152</v>
      </c>
      <c r="I258" s="161"/>
      <c r="L258" s="157"/>
      <c r="M258" s="162"/>
      <c r="N258" s="163"/>
      <c r="O258" s="163"/>
      <c r="P258" s="163"/>
      <c r="Q258" s="163"/>
      <c r="R258" s="163"/>
      <c r="S258" s="163"/>
      <c r="T258" s="164"/>
      <c r="AT258" s="165" t="s">
        <v>164</v>
      </c>
      <c r="AU258" s="165" t="s">
        <v>149</v>
      </c>
      <c r="AV258" s="13" t="s">
        <v>79</v>
      </c>
      <c r="AW258" s="13" t="s">
        <v>4</v>
      </c>
      <c r="AX258" s="13" t="s">
        <v>15</v>
      </c>
      <c r="AY258" s="165" t="s">
        <v>135</v>
      </c>
    </row>
    <row r="259" spans="1:65" s="2" customFormat="1" ht="37.9" customHeight="1">
      <c r="A259" s="33"/>
      <c r="B259" s="138"/>
      <c r="C259" s="139" t="s">
        <v>360</v>
      </c>
      <c r="D259" s="139" t="s">
        <v>137</v>
      </c>
      <c r="E259" s="140" t="s">
        <v>361</v>
      </c>
      <c r="F259" s="141" t="s">
        <v>362</v>
      </c>
      <c r="G259" s="142" t="s">
        <v>140</v>
      </c>
      <c r="H259" s="143">
        <v>2625.6550000000002</v>
      </c>
      <c r="I259" s="144"/>
      <c r="J259" s="145">
        <f>ROUND(I259*H259,2)</f>
        <v>0</v>
      </c>
      <c r="K259" s="141" t="s">
        <v>141</v>
      </c>
      <c r="L259" s="34"/>
      <c r="M259" s="146" t="s">
        <v>3</v>
      </c>
      <c r="N259" s="147" t="s">
        <v>42</v>
      </c>
      <c r="O259" s="54"/>
      <c r="P259" s="148">
        <f>O259*H259</f>
        <v>0</v>
      </c>
      <c r="Q259" s="148">
        <v>0</v>
      </c>
      <c r="R259" s="148">
        <f>Q259*H259</f>
        <v>0</v>
      </c>
      <c r="S259" s="148">
        <v>0</v>
      </c>
      <c r="T259" s="149">
        <f>S259*H259</f>
        <v>0</v>
      </c>
      <c r="U259" s="33"/>
      <c r="V259" s="33"/>
      <c r="W259" s="33"/>
      <c r="X259" s="33"/>
      <c r="Y259" s="33"/>
      <c r="Z259" s="33"/>
      <c r="AA259" s="33"/>
      <c r="AB259" s="33"/>
      <c r="AC259" s="33"/>
      <c r="AD259" s="33"/>
      <c r="AE259" s="33"/>
      <c r="AR259" s="150" t="s">
        <v>82</v>
      </c>
      <c r="AT259" s="150" t="s">
        <v>137</v>
      </c>
      <c r="AU259" s="150" t="s">
        <v>149</v>
      </c>
      <c r="AY259" s="18" t="s">
        <v>135</v>
      </c>
      <c r="BE259" s="151">
        <f>IF(N259="základní",J259,0)</f>
        <v>0</v>
      </c>
      <c r="BF259" s="151">
        <f>IF(N259="snížená",J259,0)</f>
        <v>0</v>
      </c>
      <c r="BG259" s="151">
        <f>IF(N259="zákl. přenesená",J259,0)</f>
        <v>0</v>
      </c>
      <c r="BH259" s="151">
        <f>IF(N259="sníž. přenesená",J259,0)</f>
        <v>0</v>
      </c>
      <c r="BI259" s="151">
        <f>IF(N259="nulová",J259,0)</f>
        <v>0</v>
      </c>
      <c r="BJ259" s="18" t="s">
        <v>15</v>
      </c>
      <c r="BK259" s="151">
        <f>ROUND(I259*H259,2)</f>
        <v>0</v>
      </c>
      <c r="BL259" s="18" t="s">
        <v>82</v>
      </c>
      <c r="BM259" s="150" t="s">
        <v>363</v>
      </c>
    </row>
    <row r="260" spans="1:65" s="2" customFormat="1" ht="11.25">
      <c r="A260" s="33"/>
      <c r="B260" s="34"/>
      <c r="C260" s="33"/>
      <c r="D260" s="152" t="s">
        <v>143</v>
      </c>
      <c r="E260" s="33"/>
      <c r="F260" s="153" t="s">
        <v>364</v>
      </c>
      <c r="G260" s="33"/>
      <c r="H260" s="33"/>
      <c r="I260" s="154"/>
      <c r="J260" s="33"/>
      <c r="K260" s="33"/>
      <c r="L260" s="34"/>
      <c r="M260" s="155"/>
      <c r="N260" s="156"/>
      <c r="O260" s="54"/>
      <c r="P260" s="54"/>
      <c r="Q260" s="54"/>
      <c r="R260" s="54"/>
      <c r="S260" s="54"/>
      <c r="T260" s="55"/>
      <c r="U260" s="33"/>
      <c r="V260" s="33"/>
      <c r="W260" s="33"/>
      <c r="X260" s="33"/>
      <c r="Y260" s="33"/>
      <c r="Z260" s="33"/>
      <c r="AA260" s="33"/>
      <c r="AB260" s="33"/>
      <c r="AC260" s="33"/>
      <c r="AD260" s="33"/>
      <c r="AE260" s="33"/>
      <c r="AT260" s="18" t="s">
        <v>143</v>
      </c>
      <c r="AU260" s="18" t="s">
        <v>149</v>
      </c>
    </row>
    <row r="261" spans="1:65" s="14" customFormat="1" ht="11.25">
      <c r="B261" s="176"/>
      <c r="D261" s="158" t="s">
        <v>164</v>
      </c>
      <c r="E261" s="177" t="s">
        <v>3</v>
      </c>
      <c r="F261" s="178" t="s">
        <v>283</v>
      </c>
      <c r="H261" s="177" t="s">
        <v>3</v>
      </c>
      <c r="I261" s="179"/>
      <c r="L261" s="176"/>
      <c r="M261" s="180"/>
      <c r="N261" s="181"/>
      <c r="O261" s="181"/>
      <c r="P261" s="181"/>
      <c r="Q261" s="181"/>
      <c r="R261" s="181"/>
      <c r="S261" s="181"/>
      <c r="T261" s="182"/>
      <c r="AT261" s="177" t="s">
        <v>164</v>
      </c>
      <c r="AU261" s="177" t="s">
        <v>149</v>
      </c>
      <c r="AV261" s="14" t="s">
        <v>15</v>
      </c>
      <c r="AW261" s="14" t="s">
        <v>33</v>
      </c>
      <c r="AX261" s="14" t="s">
        <v>71</v>
      </c>
      <c r="AY261" s="177" t="s">
        <v>135</v>
      </c>
    </row>
    <row r="262" spans="1:65" s="13" customFormat="1" ht="11.25">
      <c r="B262" s="157"/>
      <c r="D262" s="158" t="s">
        <v>164</v>
      </c>
      <c r="E262" s="165" t="s">
        <v>3</v>
      </c>
      <c r="F262" s="159" t="s">
        <v>365</v>
      </c>
      <c r="H262" s="160">
        <v>409.96800000000002</v>
      </c>
      <c r="I262" s="161"/>
      <c r="L262" s="157"/>
      <c r="M262" s="162"/>
      <c r="N262" s="163"/>
      <c r="O262" s="163"/>
      <c r="P262" s="163"/>
      <c r="Q262" s="163"/>
      <c r="R262" s="163"/>
      <c r="S262" s="163"/>
      <c r="T262" s="164"/>
      <c r="AT262" s="165" t="s">
        <v>164</v>
      </c>
      <c r="AU262" s="165" t="s">
        <v>149</v>
      </c>
      <c r="AV262" s="13" t="s">
        <v>79</v>
      </c>
      <c r="AW262" s="13" t="s">
        <v>33</v>
      </c>
      <c r="AX262" s="13" t="s">
        <v>71</v>
      </c>
      <c r="AY262" s="165" t="s">
        <v>135</v>
      </c>
    </row>
    <row r="263" spans="1:65" s="14" customFormat="1" ht="11.25">
      <c r="B263" s="176"/>
      <c r="D263" s="158" t="s">
        <v>164</v>
      </c>
      <c r="E263" s="177" t="s">
        <v>3</v>
      </c>
      <c r="F263" s="178" t="s">
        <v>285</v>
      </c>
      <c r="H263" s="177" t="s">
        <v>3</v>
      </c>
      <c r="I263" s="179"/>
      <c r="L263" s="176"/>
      <c r="M263" s="180"/>
      <c r="N263" s="181"/>
      <c r="O263" s="181"/>
      <c r="P263" s="181"/>
      <c r="Q263" s="181"/>
      <c r="R263" s="181"/>
      <c r="S263" s="181"/>
      <c r="T263" s="182"/>
      <c r="AT263" s="177" t="s">
        <v>164</v>
      </c>
      <c r="AU263" s="177" t="s">
        <v>149</v>
      </c>
      <c r="AV263" s="14" t="s">
        <v>15</v>
      </c>
      <c r="AW263" s="14" t="s">
        <v>33</v>
      </c>
      <c r="AX263" s="14" t="s">
        <v>71</v>
      </c>
      <c r="AY263" s="177" t="s">
        <v>135</v>
      </c>
    </row>
    <row r="264" spans="1:65" s="13" customFormat="1" ht="11.25">
      <c r="B264" s="157"/>
      <c r="D264" s="158" t="s">
        <v>164</v>
      </c>
      <c r="E264" s="165" t="s">
        <v>3</v>
      </c>
      <c r="F264" s="159" t="s">
        <v>366</v>
      </c>
      <c r="H264" s="160">
        <v>445.44600000000003</v>
      </c>
      <c r="I264" s="161"/>
      <c r="L264" s="157"/>
      <c r="M264" s="162"/>
      <c r="N264" s="163"/>
      <c r="O264" s="163"/>
      <c r="P264" s="163"/>
      <c r="Q264" s="163"/>
      <c r="R264" s="163"/>
      <c r="S264" s="163"/>
      <c r="T264" s="164"/>
      <c r="AT264" s="165" t="s">
        <v>164</v>
      </c>
      <c r="AU264" s="165" t="s">
        <v>149</v>
      </c>
      <c r="AV264" s="13" t="s">
        <v>79</v>
      </c>
      <c r="AW264" s="13" t="s">
        <v>33</v>
      </c>
      <c r="AX264" s="13" t="s">
        <v>71</v>
      </c>
      <c r="AY264" s="165" t="s">
        <v>135</v>
      </c>
    </row>
    <row r="265" spans="1:65" s="14" customFormat="1" ht="11.25">
      <c r="B265" s="176"/>
      <c r="D265" s="158" t="s">
        <v>164</v>
      </c>
      <c r="E265" s="177" t="s">
        <v>3</v>
      </c>
      <c r="F265" s="178" t="s">
        <v>287</v>
      </c>
      <c r="H265" s="177" t="s">
        <v>3</v>
      </c>
      <c r="I265" s="179"/>
      <c r="L265" s="176"/>
      <c r="M265" s="180"/>
      <c r="N265" s="181"/>
      <c r="O265" s="181"/>
      <c r="P265" s="181"/>
      <c r="Q265" s="181"/>
      <c r="R265" s="181"/>
      <c r="S265" s="181"/>
      <c r="T265" s="182"/>
      <c r="AT265" s="177" t="s">
        <v>164</v>
      </c>
      <c r="AU265" s="177" t="s">
        <v>149</v>
      </c>
      <c r="AV265" s="14" t="s">
        <v>15</v>
      </c>
      <c r="AW265" s="14" t="s">
        <v>33</v>
      </c>
      <c r="AX265" s="14" t="s">
        <v>71</v>
      </c>
      <c r="AY265" s="177" t="s">
        <v>135</v>
      </c>
    </row>
    <row r="266" spans="1:65" s="13" customFormat="1" ht="11.25">
      <c r="B266" s="157"/>
      <c r="D266" s="158" t="s">
        <v>164</v>
      </c>
      <c r="E266" s="165" t="s">
        <v>3</v>
      </c>
      <c r="F266" s="159" t="s">
        <v>367</v>
      </c>
      <c r="H266" s="160">
        <v>218.7</v>
      </c>
      <c r="I266" s="161"/>
      <c r="L266" s="157"/>
      <c r="M266" s="162"/>
      <c r="N266" s="163"/>
      <c r="O266" s="163"/>
      <c r="P266" s="163"/>
      <c r="Q266" s="163"/>
      <c r="R266" s="163"/>
      <c r="S266" s="163"/>
      <c r="T266" s="164"/>
      <c r="AT266" s="165" t="s">
        <v>164</v>
      </c>
      <c r="AU266" s="165" t="s">
        <v>149</v>
      </c>
      <c r="AV266" s="13" t="s">
        <v>79</v>
      </c>
      <c r="AW266" s="13" t="s">
        <v>33</v>
      </c>
      <c r="AX266" s="13" t="s">
        <v>71</v>
      </c>
      <c r="AY266" s="165" t="s">
        <v>135</v>
      </c>
    </row>
    <row r="267" spans="1:65" s="14" customFormat="1" ht="11.25">
      <c r="B267" s="176"/>
      <c r="D267" s="158" t="s">
        <v>164</v>
      </c>
      <c r="E267" s="177" t="s">
        <v>3</v>
      </c>
      <c r="F267" s="178" t="s">
        <v>289</v>
      </c>
      <c r="H267" s="177" t="s">
        <v>3</v>
      </c>
      <c r="I267" s="179"/>
      <c r="L267" s="176"/>
      <c r="M267" s="180"/>
      <c r="N267" s="181"/>
      <c r="O267" s="181"/>
      <c r="P267" s="181"/>
      <c r="Q267" s="181"/>
      <c r="R267" s="181"/>
      <c r="S267" s="181"/>
      <c r="T267" s="182"/>
      <c r="AT267" s="177" t="s">
        <v>164</v>
      </c>
      <c r="AU267" s="177" t="s">
        <v>149</v>
      </c>
      <c r="AV267" s="14" t="s">
        <v>15</v>
      </c>
      <c r="AW267" s="14" t="s">
        <v>33</v>
      </c>
      <c r="AX267" s="14" t="s">
        <v>71</v>
      </c>
      <c r="AY267" s="177" t="s">
        <v>135</v>
      </c>
    </row>
    <row r="268" spans="1:65" s="13" customFormat="1" ht="11.25">
      <c r="B268" s="157"/>
      <c r="D268" s="158" t="s">
        <v>164</v>
      </c>
      <c r="E268" s="165" t="s">
        <v>3</v>
      </c>
      <c r="F268" s="159" t="s">
        <v>368</v>
      </c>
      <c r="H268" s="160">
        <v>167.83199999999999</v>
      </c>
      <c r="I268" s="161"/>
      <c r="L268" s="157"/>
      <c r="M268" s="162"/>
      <c r="N268" s="163"/>
      <c r="O268" s="163"/>
      <c r="P268" s="163"/>
      <c r="Q268" s="163"/>
      <c r="R268" s="163"/>
      <c r="S268" s="163"/>
      <c r="T268" s="164"/>
      <c r="AT268" s="165" t="s">
        <v>164</v>
      </c>
      <c r="AU268" s="165" t="s">
        <v>149</v>
      </c>
      <c r="AV268" s="13" t="s">
        <v>79</v>
      </c>
      <c r="AW268" s="13" t="s">
        <v>33</v>
      </c>
      <c r="AX268" s="13" t="s">
        <v>71</v>
      </c>
      <c r="AY268" s="165" t="s">
        <v>135</v>
      </c>
    </row>
    <row r="269" spans="1:65" s="14" customFormat="1" ht="11.25">
      <c r="B269" s="176"/>
      <c r="D269" s="158" t="s">
        <v>164</v>
      </c>
      <c r="E269" s="177" t="s">
        <v>3</v>
      </c>
      <c r="F269" s="178" t="s">
        <v>291</v>
      </c>
      <c r="H269" s="177" t="s">
        <v>3</v>
      </c>
      <c r="I269" s="179"/>
      <c r="L269" s="176"/>
      <c r="M269" s="180"/>
      <c r="N269" s="181"/>
      <c r="O269" s="181"/>
      <c r="P269" s="181"/>
      <c r="Q269" s="181"/>
      <c r="R269" s="181"/>
      <c r="S269" s="181"/>
      <c r="T269" s="182"/>
      <c r="AT269" s="177" t="s">
        <v>164</v>
      </c>
      <c r="AU269" s="177" t="s">
        <v>149</v>
      </c>
      <c r="AV269" s="14" t="s">
        <v>15</v>
      </c>
      <c r="AW269" s="14" t="s">
        <v>33</v>
      </c>
      <c r="AX269" s="14" t="s">
        <v>71</v>
      </c>
      <c r="AY269" s="177" t="s">
        <v>135</v>
      </c>
    </row>
    <row r="270" spans="1:65" s="13" customFormat="1" ht="11.25">
      <c r="B270" s="157"/>
      <c r="D270" s="158" t="s">
        <v>164</v>
      </c>
      <c r="E270" s="165" t="s">
        <v>3</v>
      </c>
      <c r="F270" s="159" t="s">
        <v>369</v>
      </c>
      <c r="H270" s="160">
        <v>1086.75</v>
      </c>
      <c r="I270" s="161"/>
      <c r="L270" s="157"/>
      <c r="M270" s="162"/>
      <c r="N270" s="163"/>
      <c r="O270" s="163"/>
      <c r="P270" s="163"/>
      <c r="Q270" s="163"/>
      <c r="R270" s="163"/>
      <c r="S270" s="163"/>
      <c r="T270" s="164"/>
      <c r="AT270" s="165" t="s">
        <v>164</v>
      </c>
      <c r="AU270" s="165" t="s">
        <v>149</v>
      </c>
      <c r="AV270" s="13" t="s">
        <v>79</v>
      </c>
      <c r="AW270" s="13" t="s">
        <v>33</v>
      </c>
      <c r="AX270" s="13" t="s">
        <v>71</v>
      </c>
      <c r="AY270" s="165" t="s">
        <v>135</v>
      </c>
    </row>
    <row r="271" spans="1:65" s="14" customFormat="1" ht="11.25">
      <c r="B271" s="176"/>
      <c r="D271" s="158" t="s">
        <v>164</v>
      </c>
      <c r="E271" s="177" t="s">
        <v>3</v>
      </c>
      <c r="F271" s="178" t="s">
        <v>293</v>
      </c>
      <c r="H271" s="177" t="s">
        <v>3</v>
      </c>
      <c r="I271" s="179"/>
      <c r="L271" s="176"/>
      <c r="M271" s="180"/>
      <c r="N271" s="181"/>
      <c r="O271" s="181"/>
      <c r="P271" s="181"/>
      <c r="Q271" s="181"/>
      <c r="R271" s="181"/>
      <c r="S271" s="181"/>
      <c r="T271" s="182"/>
      <c r="AT271" s="177" t="s">
        <v>164</v>
      </c>
      <c r="AU271" s="177" t="s">
        <v>149</v>
      </c>
      <c r="AV271" s="14" t="s">
        <v>15</v>
      </c>
      <c r="AW271" s="14" t="s">
        <v>33</v>
      </c>
      <c r="AX271" s="14" t="s">
        <v>71</v>
      </c>
      <c r="AY271" s="177" t="s">
        <v>135</v>
      </c>
    </row>
    <row r="272" spans="1:65" s="13" customFormat="1" ht="11.25">
      <c r="B272" s="157"/>
      <c r="D272" s="158" t="s">
        <v>164</v>
      </c>
      <c r="E272" s="165" t="s">
        <v>3</v>
      </c>
      <c r="F272" s="159" t="s">
        <v>370</v>
      </c>
      <c r="H272" s="160">
        <v>43.2</v>
      </c>
      <c r="I272" s="161"/>
      <c r="L272" s="157"/>
      <c r="M272" s="162"/>
      <c r="N272" s="163"/>
      <c r="O272" s="163"/>
      <c r="P272" s="163"/>
      <c r="Q272" s="163"/>
      <c r="R272" s="163"/>
      <c r="S272" s="163"/>
      <c r="T272" s="164"/>
      <c r="AT272" s="165" t="s">
        <v>164</v>
      </c>
      <c r="AU272" s="165" t="s">
        <v>149</v>
      </c>
      <c r="AV272" s="13" t="s">
        <v>79</v>
      </c>
      <c r="AW272" s="13" t="s">
        <v>33</v>
      </c>
      <c r="AX272" s="13" t="s">
        <v>71</v>
      </c>
      <c r="AY272" s="165" t="s">
        <v>135</v>
      </c>
    </row>
    <row r="273" spans="2:51" s="14" customFormat="1" ht="11.25">
      <c r="B273" s="176"/>
      <c r="D273" s="158" t="s">
        <v>164</v>
      </c>
      <c r="E273" s="177" t="s">
        <v>3</v>
      </c>
      <c r="F273" s="178" t="s">
        <v>295</v>
      </c>
      <c r="H273" s="177" t="s">
        <v>3</v>
      </c>
      <c r="I273" s="179"/>
      <c r="L273" s="176"/>
      <c r="M273" s="180"/>
      <c r="N273" s="181"/>
      <c r="O273" s="181"/>
      <c r="P273" s="181"/>
      <c r="Q273" s="181"/>
      <c r="R273" s="181"/>
      <c r="S273" s="181"/>
      <c r="T273" s="182"/>
      <c r="AT273" s="177" t="s">
        <v>164</v>
      </c>
      <c r="AU273" s="177" t="s">
        <v>149</v>
      </c>
      <c r="AV273" s="14" t="s">
        <v>15</v>
      </c>
      <c r="AW273" s="14" t="s">
        <v>33</v>
      </c>
      <c r="AX273" s="14" t="s">
        <v>71</v>
      </c>
      <c r="AY273" s="177" t="s">
        <v>135</v>
      </c>
    </row>
    <row r="274" spans="2:51" s="13" customFormat="1" ht="11.25">
      <c r="B274" s="157"/>
      <c r="D274" s="158" t="s">
        <v>164</v>
      </c>
      <c r="E274" s="165" t="s">
        <v>3</v>
      </c>
      <c r="F274" s="159" t="s">
        <v>371</v>
      </c>
      <c r="H274" s="160">
        <v>35.97</v>
      </c>
      <c r="I274" s="161"/>
      <c r="L274" s="157"/>
      <c r="M274" s="162"/>
      <c r="N274" s="163"/>
      <c r="O274" s="163"/>
      <c r="P274" s="163"/>
      <c r="Q274" s="163"/>
      <c r="R274" s="163"/>
      <c r="S274" s="163"/>
      <c r="T274" s="164"/>
      <c r="AT274" s="165" t="s">
        <v>164</v>
      </c>
      <c r="AU274" s="165" t="s">
        <v>149</v>
      </c>
      <c r="AV274" s="13" t="s">
        <v>79</v>
      </c>
      <c r="AW274" s="13" t="s">
        <v>33</v>
      </c>
      <c r="AX274" s="13" t="s">
        <v>71</v>
      </c>
      <c r="AY274" s="165" t="s">
        <v>135</v>
      </c>
    </row>
    <row r="275" spans="2:51" s="14" customFormat="1" ht="11.25">
      <c r="B275" s="176"/>
      <c r="D275" s="158" t="s">
        <v>164</v>
      </c>
      <c r="E275" s="177" t="s">
        <v>3</v>
      </c>
      <c r="F275" s="178" t="s">
        <v>297</v>
      </c>
      <c r="H275" s="177" t="s">
        <v>3</v>
      </c>
      <c r="I275" s="179"/>
      <c r="L275" s="176"/>
      <c r="M275" s="180"/>
      <c r="N275" s="181"/>
      <c r="O275" s="181"/>
      <c r="P275" s="181"/>
      <c r="Q275" s="181"/>
      <c r="R275" s="181"/>
      <c r="S275" s="181"/>
      <c r="T275" s="182"/>
      <c r="AT275" s="177" t="s">
        <v>164</v>
      </c>
      <c r="AU275" s="177" t="s">
        <v>149</v>
      </c>
      <c r="AV275" s="14" t="s">
        <v>15</v>
      </c>
      <c r="AW275" s="14" t="s">
        <v>33</v>
      </c>
      <c r="AX275" s="14" t="s">
        <v>71</v>
      </c>
      <c r="AY275" s="177" t="s">
        <v>135</v>
      </c>
    </row>
    <row r="276" spans="2:51" s="13" customFormat="1" ht="11.25">
      <c r="B276" s="157"/>
      <c r="D276" s="158" t="s">
        <v>164</v>
      </c>
      <c r="E276" s="165" t="s">
        <v>3</v>
      </c>
      <c r="F276" s="159" t="s">
        <v>372</v>
      </c>
      <c r="H276" s="160">
        <v>54.18</v>
      </c>
      <c r="I276" s="161"/>
      <c r="L276" s="157"/>
      <c r="M276" s="162"/>
      <c r="N276" s="163"/>
      <c r="O276" s="163"/>
      <c r="P276" s="163"/>
      <c r="Q276" s="163"/>
      <c r="R276" s="163"/>
      <c r="S276" s="163"/>
      <c r="T276" s="164"/>
      <c r="AT276" s="165" t="s">
        <v>164</v>
      </c>
      <c r="AU276" s="165" t="s">
        <v>149</v>
      </c>
      <c r="AV276" s="13" t="s">
        <v>79</v>
      </c>
      <c r="AW276" s="13" t="s">
        <v>33</v>
      </c>
      <c r="AX276" s="13" t="s">
        <v>71</v>
      </c>
      <c r="AY276" s="165" t="s">
        <v>135</v>
      </c>
    </row>
    <row r="277" spans="2:51" s="14" customFormat="1" ht="11.25">
      <c r="B277" s="176"/>
      <c r="D277" s="158" t="s">
        <v>164</v>
      </c>
      <c r="E277" s="177" t="s">
        <v>3</v>
      </c>
      <c r="F277" s="178" t="s">
        <v>299</v>
      </c>
      <c r="H277" s="177" t="s">
        <v>3</v>
      </c>
      <c r="I277" s="179"/>
      <c r="L277" s="176"/>
      <c r="M277" s="180"/>
      <c r="N277" s="181"/>
      <c r="O277" s="181"/>
      <c r="P277" s="181"/>
      <c r="Q277" s="181"/>
      <c r="R277" s="181"/>
      <c r="S277" s="181"/>
      <c r="T277" s="182"/>
      <c r="AT277" s="177" t="s">
        <v>164</v>
      </c>
      <c r="AU277" s="177" t="s">
        <v>149</v>
      </c>
      <c r="AV277" s="14" t="s">
        <v>15</v>
      </c>
      <c r="AW277" s="14" t="s">
        <v>33</v>
      </c>
      <c r="AX277" s="14" t="s">
        <v>71</v>
      </c>
      <c r="AY277" s="177" t="s">
        <v>135</v>
      </c>
    </row>
    <row r="278" spans="2:51" s="13" customFormat="1" ht="11.25">
      <c r="B278" s="157"/>
      <c r="D278" s="158" t="s">
        <v>164</v>
      </c>
      <c r="E278" s="165" t="s">
        <v>3</v>
      </c>
      <c r="F278" s="159" t="s">
        <v>373</v>
      </c>
      <c r="H278" s="160">
        <v>20.25</v>
      </c>
      <c r="I278" s="161"/>
      <c r="L278" s="157"/>
      <c r="M278" s="162"/>
      <c r="N278" s="163"/>
      <c r="O278" s="163"/>
      <c r="P278" s="163"/>
      <c r="Q278" s="163"/>
      <c r="R278" s="163"/>
      <c r="S278" s="163"/>
      <c r="T278" s="164"/>
      <c r="AT278" s="165" t="s">
        <v>164</v>
      </c>
      <c r="AU278" s="165" t="s">
        <v>149</v>
      </c>
      <c r="AV278" s="13" t="s">
        <v>79</v>
      </c>
      <c r="AW278" s="13" t="s">
        <v>33</v>
      </c>
      <c r="AX278" s="13" t="s">
        <v>71</v>
      </c>
      <c r="AY278" s="165" t="s">
        <v>135</v>
      </c>
    </row>
    <row r="279" spans="2:51" s="14" customFormat="1" ht="11.25">
      <c r="B279" s="176"/>
      <c r="D279" s="158" t="s">
        <v>164</v>
      </c>
      <c r="E279" s="177" t="s">
        <v>3</v>
      </c>
      <c r="F279" s="178" t="s">
        <v>301</v>
      </c>
      <c r="H279" s="177" t="s">
        <v>3</v>
      </c>
      <c r="I279" s="179"/>
      <c r="L279" s="176"/>
      <c r="M279" s="180"/>
      <c r="N279" s="181"/>
      <c r="O279" s="181"/>
      <c r="P279" s="181"/>
      <c r="Q279" s="181"/>
      <c r="R279" s="181"/>
      <c r="S279" s="181"/>
      <c r="T279" s="182"/>
      <c r="AT279" s="177" t="s">
        <v>164</v>
      </c>
      <c r="AU279" s="177" t="s">
        <v>149</v>
      </c>
      <c r="AV279" s="14" t="s">
        <v>15</v>
      </c>
      <c r="AW279" s="14" t="s">
        <v>33</v>
      </c>
      <c r="AX279" s="14" t="s">
        <v>71</v>
      </c>
      <c r="AY279" s="177" t="s">
        <v>135</v>
      </c>
    </row>
    <row r="280" spans="2:51" s="13" customFormat="1" ht="11.25">
      <c r="B280" s="157"/>
      <c r="D280" s="158" t="s">
        <v>164</v>
      </c>
      <c r="E280" s="165" t="s">
        <v>3</v>
      </c>
      <c r="F280" s="159" t="s">
        <v>374</v>
      </c>
      <c r="H280" s="160">
        <v>3</v>
      </c>
      <c r="I280" s="161"/>
      <c r="L280" s="157"/>
      <c r="M280" s="162"/>
      <c r="N280" s="163"/>
      <c r="O280" s="163"/>
      <c r="P280" s="163"/>
      <c r="Q280" s="163"/>
      <c r="R280" s="163"/>
      <c r="S280" s="163"/>
      <c r="T280" s="164"/>
      <c r="AT280" s="165" t="s">
        <v>164</v>
      </c>
      <c r="AU280" s="165" t="s">
        <v>149</v>
      </c>
      <c r="AV280" s="13" t="s">
        <v>79</v>
      </c>
      <c r="AW280" s="13" t="s">
        <v>33</v>
      </c>
      <c r="AX280" s="13" t="s">
        <v>71</v>
      </c>
      <c r="AY280" s="165" t="s">
        <v>135</v>
      </c>
    </row>
    <row r="281" spans="2:51" s="14" customFormat="1" ht="11.25">
      <c r="B281" s="176"/>
      <c r="D281" s="158" t="s">
        <v>164</v>
      </c>
      <c r="E281" s="177" t="s">
        <v>3</v>
      </c>
      <c r="F281" s="178" t="s">
        <v>303</v>
      </c>
      <c r="H281" s="177" t="s">
        <v>3</v>
      </c>
      <c r="I281" s="179"/>
      <c r="L281" s="176"/>
      <c r="M281" s="180"/>
      <c r="N281" s="181"/>
      <c r="O281" s="181"/>
      <c r="P281" s="181"/>
      <c r="Q281" s="181"/>
      <c r="R281" s="181"/>
      <c r="S281" s="181"/>
      <c r="T281" s="182"/>
      <c r="AT281" s="177" t="s">
        <v>164</v>
      </c>
      <c r="AU281" s="177" t="s">
        <v>149</v>
      </c>
      <c r="AV281" s="14" t="s">
        <v>15</v>
      </c>
      <c r="AW281" s="14" t="s">
        <v>33</v>
      </c>
      <c r="AX281" s="14" t="s">
        <v>71</v>
      </c>
      <c r="AY281" s="177" t="s">
        <v>135</v>
      </c>
    </row>
    <row r="282" spans="2:51" s="13" customFormat="1" ht="11.25">
      <c r="B282" s="157"/>
      <c r="D282" s="158" t="s">
        <v>164</v>
      </c>
      <c r="E282" s="165" t="s">
        <v>3</v>
      </c>
      <c r="F282" s="159" t="s">
        <v>375</v>
      </c>
      <c r="H282" s="160">
        <v>86.444999999999993</v>
      </c>
      <c r="I282" s="161"/>
      <c r="L282" s="157"/>
      <c r="M282" s="162"/>
      <c r="N282" s="163"/>
      <c r="O282" s="163"/>
      <c r="P282" s="163"/>
      <c r="Q282" s="163"/>
      <c r="R282" s="163"/>
      <c r="S282" s="163"/>
      <c r="T282" s="164"/>
      <c r="AT282" s="165" t="s">
        <v>164</v>
      </c>
      <c r="AU282" s="165" t="s">
        <v>149</v>
      </c>
      <c r="AV282" s="13" t="s">
        <v>79</v>
      </c>
      <c r="AW282" s="13" t="s">
        <v>33</v>
      </c>
      <c r="AX282" s="13" t="s">
        <v>71</v>
      </c>
      <c r="AY282" s="165" t="s">
        <v>135</v>
      </c>
    </row>
    <row r="283" spans="2:51" s="14" customFormat="1" ht="11.25">
      <c r="B283" s="176"/>
      <c r="D283" s="158" t="s">
        <v>164</v>
      </c>
      <c r="E283" s="177" t="s">
        <v>3</v>
      </c>
      <c r="F283" s="178" t="s">
        <v>305</v>
      </c>
      <c r="H283" s="177" t="s">
        <v>3</v>
      </c>
      <c r="I283" s="179"/>
      <c r="L283" s="176"/>
      <c r="M283" s="180"/>
      <c r="N283" s="181"/>
      <c r="O283" s="181"/>
      <c r="P283" s="181"/>
      <c r="Q283" s="181"/>
      <c r="R283" s="181"/>
      <c r="S283" s="181"/>
      <c r="T283" s="182"/>
      <c r="AT283" s="177" t="s">
        <v>164</v>
      </c>
      <c r="AU283" s="177" t="s">
        <v>149</v>
      </c>
      <c r="AV283" s="14" t="s">
        <v>15</v>
      </c>
      <c r="AW283" s="14" t="s">
        <v>33</v>
      </c>
      <c r="AX283" s="14" t="s">
        <v>71</v>
      </c>
      <c r="AY283" s="177" t="s">
        <v>135</v>
      </c>
    </row>
    <row r="284" spans="2:51" s="13" customFormat="1" ht="11.25">
      <c r="B284" s="157"/>
      <c r="D284" s="158" t="s">
        <v>164</v>
      </c>
      <c r="E284" s="165" t="s">
        <v>3</v>
      </c>
      <c r="F284" s="159" t="s">
        <v>376</v>
      </c>
      <c r="H284" s="160">
        <v>0.67800000000000005</v>
      </c>
      <c r="I284" s="161"/>
      <c r="L284" s="157"/>
      <c r="M284" s="162"/>
      <c r="N284" s="163"/>
      <c r="O284" s="163"/>
      <c r="P284" s="163"/>
      <c r="Q284" s="163"/>
      <c r="R284" s="163"/>
      <c r="S284" s="163"/>
      <c r="T284" s="164"/>
      <c r="AT284" s="165" t="s">
        <v>164</v>
      </c>
      <c r="AU284" s="165" t="s">
        <v>149</v>
      </c>
      <c r="AV284" s="13" t="s">
        <v>79</v>
      </c>
      <c r="AW284" s="13" t="s">
        <v>33</v>
      </c>
      <c r="AX284" s="13" t="s">
        <v>71</v>
      </c>
      <c r="AY284" s="165" t="s">
        <v>135</v>
      </c>
    </row>
    <row r="285" spans="2:51" s="14" customFormat="1" ht="11.25">
      <c r="B285" s="176"/>
      <c r="D285" s="158" t="s">
        <v>164</v>
      </c>
      <c r="E285" s="177" t="s">
        <v>3</v>
      </c>
      <c r="F285" s="178" t="s">
        <v>307</v>
      </c>
      <c r="H285" s="177" t="s">
        <v>3</v>
      </c>
      <c r="I285" s="179"/>
      <c r="L285" s="176"/>
      <c r="M285" s="180"/>
      <c r="N285" s="181"/>
      <c r="O285" s="181"/>
      <c r="P285" s="181"/>
      <c r="Q285" s="181"/>
      <c r="R285" s="181"/>
      <c r="S285" s="181"/>
      <c r="T285" s="182"/>
      <c r="AT285" s="177" t="s">
        <v>164</v>
      </c>
      <c r="AU285" s="177" t="s">
        <v>149</v>
      </c>
      <c r="AV285" s="14" t="s">
        <v>15</v>
      </c>
      <c r="AW285" s="14" t="s">
        <v>33</v>
      </c>
      <c r="AX285" s="14" t="s">
        <v>71</v>
      </c>
      <c r="AY285" s="177" t="s">
        <v>135</v>
      </c>
    </row>
    <row r="286" spans="2:51" s="13" customFormat="1" ht="11.25">
      <c r="B286" s="157"/>
      <c r="D286" s="158" t="s">
        <v>164</v>
      </c>
      <c r="E286" s="165" t="s">
        <v>3</v>
      </c>
      <c r="F286" s="159" t="s">
        <v>377</v>
      </c>
      <c r="H286" s="160">
        <v>3.92</v>
      </c>
      <c r="I286" s="161"/>
      <c r="L286" s="157"/>
      <c r="M286" s="162"/>
      <c r="N286" s="163"/>
      <c r="O286" s="163"/>
      <c r="P286" s="163"/>
      <c r="Q286" s="163"/>
      <c r="R286" s="163"/>
      <c r="S286" s="163"/>
      <c r="T286" s="164"/>
      <c r="AT286" s="165" t="s">
        <v>164</v>
      </c>
      <c r="AU286" s="165" t="s">
        <v>149</v>
      </c>
      <c r="AV286" s="13" t="s">
        <v>79</v>
      </c>
      <c r="AW286" s="13" t="s">
        <v>33</v>
      </c>
      <c r="AX286" s="13" t="s">
        <v>71</v>
      </c>
      <c r="AY286" s="165" t="s">
        <v>135</v>
      </c>
    </row>
    <row r="287" spans="2:51" s="14" customFormat="1" ht="11.25">
      <c r="B287" s="176"/>
      <c r="D287" s="158" t="s">
        <v>164</v>
      </c>
      <c r="E287" s="177" t="s">
        <v>3</v>
      </c>
      <c r="F287" s="178" t="s">
        <v>309</v>
      </c>
      <c r="H287" s="177" t="s">
        <v>3</v>
      </c>
      <c r="I287" s="179"/>
      <c r="L287" s="176"/>
      <c r="M287" s="180"/>
      <c r="N287" s="181"/>
      <c r="O287" s="181"/>
      <c r="P287" s="181"/>
      <c r="Q287" s="181"/>
      <c r="R287" s="181"/>
      <c r="S287" s="181"/>
      <c r="T287" s="182"/>
      <c r="AT287" s="177" t="s">
        <v>164</v>
      </c>
      <c r="AU287" s="177" t="s">
        <v>149</v>
      </c>
      <c r="AV287" s="14" t="s">
        <v>15</v>
      </c>
      <c r="AW287" s="14" t="s">
        <v>33</v>
      </c>
      <c r="AX287" s="14" t="s">
        <v>71</v>
      </c>
      <c r="AY287" s="177" t="s">
        <v>135</v>
      </c>
    </row>
    <row r="288" spans="2:51" s="13" customFormat="1" ht="11.25">
      <c r="B288" s="157"/>
      <c r="D288" s="158" t="s">
        <v>164</v>
      </c>
      <c r="E288" s="165" t="s">
        <v>3</v>
      </c>
      <c r="F288" s="159" t="s">
        <v>378</v>
      </c>
      <c r="H288" s="160">
        <v>16</v>
      </c>
      <c r="I288" s="161"/>
      <c r="L288" s="157"/>
      <c r="M288" s="162"/>
      <c r="N288" s="163"/>
      <c r="O288" s="163"/>
      <c r="P288" s="163"/>
      <c r="Q288" s="163"/>
      <c r="R288" s="163"/>
      <c r="S288" s="163"/>
      <c r="T288" s="164"/>
      <c r="AT288" s="165" t="s">
        <v>164</v>
      </c>
      <c r="AU288" s="165" t="s">
        <v>149</v>
      </c>
      <c r="AV288" s="13" t="s">
        <v>79</v>
      </c>
      <c r="AW288" s="13" t="s">
        <v>33</v>
      </c>
      <c r="AX288" s="13" t="s">
        <v>71</v>
      </c>
      <c r="AY288" s="165" t="s">
        <v>135</v>
      </c>
    </row>
    <row r="289" spans="1:65" s="14" customFormat="1" ht="11.25">
      <c r="B289" s="176"/>
      <c r="D289" s="158" t="s">
        <v>164</v>
      </c>
      <c r="E289" s="177" t="s">
        <v>3</v>
      </c>
      <c r="F289" s="178" t="s">
        <v>311</v>
      </c>
      <c r="H289" s="177" t="s">
        <v>3</v>
      </c>
      <c r="I289" s="179"/>
      <c r="L289" s="176"/>
      <c r="M289" s="180"/>
      <c r="N289" s="181"/>
      <c r="O289" s="181"/>
      <c r="P289" s="181"/>
      <c r="Q289" s="181"/>
      <c r="R289" s="181"/>
      <c r="S289" s="181"/>
      <c r="T289" s="182"/>
      <c r="AT289" s="177" t="s">
        <v>164</v>
      </c>
      <c r="AU289" s="177" t="s">
        <v>149</v>
      </c>
      <c r="AV289" s="14" t="s">
        <v>15</v>
      </c>
      <c r="AW289" s="14" t="s">
        <v>33</v>
      </c>
      <c r="AX289" s="14" t="s">
        <v>71</v>
      </c>
      <c r="AY289" s="177" t="s">
        <v>135</v>
      </c>
    </row>
    <row r="290" spans="1:65" s="13" customFormat="1" ht="11.25">
      <c r="B290" s="157"/>
      <c r="D290" s="158" t="s">
        <v>164</v>
      </c>
      <c r="E290" s="165" t="s">
        <v>3</v>
      </c>
      <c r="F290" s="159" t="s">
        <v>379</v>
      </c>
      <c r="H290" s="160">
        <v>4.04</v>
      </c>
      <c r="I290" s="161"/>
      <c r="L290" s="157"/>
      <c r="M290" s="162"/>
      <c r="N290" s="163"/>
      <c r="O290" s="163"/>
      <c r="P290" s="163"/>
      <c r="Q290" s="163"/>
      <c r="R290" s="163"/>
      <c r="S290" s="163"/>
      <c r="T290" s="164"/>
      <c r="AT290" s="165" t="s">
        <v>164</v>
      </c>
      <c r="AU290" s="165" t="s">
        <v>149</v>
      </c>
      <c r="AV290" s="13" t="s">
        <v>79</v>
      </c>
      <c r="AW290" s="13" t="s">
        <v>33</v>
      </c>
      <c r="AX290" s="13" t="s">
        <v>71</v>
      </c>
      <c r="AY290" s="165" t="s">
        <v>135</v>
      </c>
    </row>
    <row r="291" spans="1:65" s="14" customFormat="1" ht="11.25">
      <c r="B291" s="176"/>
      <c r="D291" s="158" t="s">
        <v>164</v>
      </c>
      <c r="E291" s="177" t="s">
        <v>3</v>
      </c>
      <c r="F291" s="178" t="s">
        <v>313</v>
      </c>
      <c r="H291" s="177" t="s">
        <v>3</v>
      </c>
      <c r="I291" s="179"/>
      <c r="L291" s="176"/>
      <c r="M291" s="180"/>
      <c r="N291" s="181"/>
      <c r="O291" s="181"/>
      <c r="P291" s="181"/>
      <c r="Q291" s="181"/>
      <c r="R291" s="181"/>
      <c r="S291" s="181"/>
      <c r="T291" s="182"/>
      <c r="AT291" s="177" t="s">
        <v>164</v>
      </c>
      <c r="AU291" s="177" t="s">
        <v>149</v>
      </c>
      <c r="AV291" s="14" t="s">
        <v>15</v>
      </c>
      <c r="AW291" s="14" t="s">
        <v>33</v>
      </c>
      <c r="AX291" s="14" t="s">
        <v>71</v>
      </c>
      <c r="AY291" s="177" t="s">
        <v>135</v>
      </c>
    </row>
    <row r="292" spans="1:65" s="13" customFormat="1" ht="11.25">
      <c r="B292" s="157"/>
      <c r="D292" s="158" t="s">
        <v>164</v>
      </c>
      <c r="E292" s="165" t="s">
        <v>3</v>
      </c>
      <c r="F292" s="159" t="s">
        <v>380</v>
      </c>
      <c r="H292" s="160">
        <v>2.5</v>
      </c>
      <c r="I292" s="161"/>
      <c r="L292" s="157"/>
      <c r="M292" s="162"/>
      <c r="N292" s="163"/>
      <c r="O292" s="163"/>
      <c r="P292" s="163"/>
      <c r="Q292" s="163"/>
      <c r="R292" s="163"/>
      <c r="S292" s="163"/>
      <c r="T292" s="164"/>
      <c r="AT292" s="165" t="s">
        <v>164</v>
      </c>
      <c r="AU292" s="165" t="s">
        <v>149</v>
      </c>
      <c r="AV292" s="13" t="s">
        <v>79</v>
      </c>
      <c r="AW292" s="13" t="s">
        <v>33</v>
      </c>
      <c r="AX292" s="13" t="s">
        <v>71</v>
      </c>
      <c r="AY292" s="165" t="s">
        <v>135</v>
      </c>
    </row>
    <row r="293" spans="1:65" s="14" customFormat="1" ht="11.25">
      <c r="B293" s="176"/>
      <c r="D293" s="158" t="s">
        <v>164</v>
      </c>
      <c r="E293" s="177" t="s">
        <v>3</v>
      </c>
      <c r="F293" s="178" t="s">
        <v>315</v>
      </c>
      <c r="H293" s="177" t="s">
        <v>3</v>
      </c>
      <c r="I293" s="179"/>
      <c r="L293" s="176"/>
      <c r="M293" s="180"/>
      <c r="N293" s="181"/>
      <c r="O293" s="181"/>
      <c r="P293" s="181"/>
      <c r="Q293" s="181"/>
      <c r="R293" s="181"/>
      <c r="S293" s="181"/>
      <c r="T293" s="182"/>
      <c r="AT293" s="177" t="s">
        <v>164</v>
      </c>
      <c r="AU293" s="177" t="s">
        <v>149</v>
      </c>
      <c r="AV293" s="14" t="s">
        <v>15</v>
      </c>
      <c r="AW293" s="14" t="s">
        <v>33</v>
      </c>
      <c r="AX293" s="14" t="s">
        <v>71</v>
      </c>
      <c r="AY293" s="177" t="s">
        <v>135</v>
      </c>
    </row>
    <row r="294" spans="1:65" s="13" customFormat="1" ht="11.25">
      <c r="B294" s="157"/>
      <c r="D294" s="158" t="s">
        <v>164</v>
      </c>
      <c r="E294" s="165" t="s">
        <v>3</v>
      </c>
      <c r="F294" s="159" t="s">
        <v>381</v>
      </c>
      <c r="H294" s="160">
        <v>13.16</v>
      </c>
      <c r="I294" s="161"/>
      <c r="L294" s="157"/>
      <c r="M294" s="162"/>
      <c r="N294" s="163"/>
      <c r="O294" s="163"/>
      <c r="P294" s="163"/>
      <c r="Q294" s="163"/>
      <c r="R294" s="163"/>
      <c r="S294" s="163"/>
      <c r="T294" s="164"/>
      <c r="AT294" s="165" t="s">
        <v>164</v>
      </c>
      <c r="AU294" s="165" t="s">
        <v>149</v>
      </c>
      <c r="AV294" s="13" t="s">
        <v>79</v>
      </c>
      <c r="AW294" s="13" t="s">
        <v>33</v>
      </c>
      <c r="AX294" s="13" t="s">
        <v>71</v>
      </c>
      <c r="AY294" s="165" t="s">
        <v>135</v>
      </c>
    </row>
    <row r="295" spans="1:65" s="14" customFormat="1" ht="11.25">
      <c r="B295" s="176"/>
      <c r="D295" s="158" t="s">
        <v>164</v>
      </c>
      <c r="E295" s="177" t="s">
        <v>3</v>
      </c>
      <c r="F295" s="178" t="s">
        <v>317</v>
      </c>
      <c r="H295" s="177" t="s">
        <v>3</v>
      </c>
      <c r="I295" s="179"/>
      <c r="L295" s="176"/>
      <c r="M295" s="180"/>
      <c r="N295" s="181"/>
      <c r="O295" s="181"/>
      <c r="P295" s="181"/>
      <c r="Q295" s="181"/>
      <c r="R295" s="181"/>
      <c r="S295" s="181"/>
      <c r="T295" s="182"/>
      <c r="AT295" s="177" t="s">
        <v>164</v>
      </c>
      <c r="AU295" s="177" t="s">
        <v>149</v>
      </c>
      <c r="AV295" s="14" t="s">
        <v>15</v>
      </c>
      <c r="AW295" s="14" t="s">
        <v>33</v>
      </c>
      <c r="AX295" s="14" t="s">
        <v>71</v>
      </c>
      <c r="AY295" s="177" t="s">
        <v>135</v>
      </c>
    </row>
    <row r="296" spans="1:65" s="13" customFormat="1" ht="11.25">
      <c r="B296" s="157"/>
      <c r="D296" s="158" t="s">
        <v>164</v>
      </c>
      <c r="E296" s="165" t="s">
        <v>3</v>
      </c>
      <c r="F296" s="159" t="s">
        <v>382</v>
      </c>
      <c r="H296" s="160">
        <v>3.03</v>
      </c>
      <c r="I296" s="161"/>
      <c r="L296" s="157"/>
      <c r="M296" s="162"/>
      <c r="N296" s="163"/>
      <c r="O296" s="163"/>
      <c r="P296" s="163"/>
      <c r="Q296" s="163"/>
      <c r="R296" s="163"/>
      <c r="S296" s="163"/>
      <c r="T296" s="164"/>
      <c r="AT296" s="165" t="s">
        <v>164</v>
      </c>
      <c r="AU296" s="165" t="s">
        <v>149</v>
      </c>
      <c r="AV296" s="13" t="s">
        <v>79</v>
      </c>
      <c r="AW296" s="13" t="s">
        <v>33</v>
      </c>
      <c r="AX296" s="13" t="s">
        <v>71</v>
      </c>
      <c r="AY296" s="165" t="s">
        <v>135</v>
      </c>
    </row>
    <row r="297" spans="1:65" s="14" customFormat="1" ht="11.25">
      <c r="B297" s="176"/>
      <c r="D297" s="158" t="s">
        <v>164</v>
      </c>
      <c r="E297" s="177" t="s">
        <v>3</v>
      </c>
      <c r="F297" s="178" t="s">
        <v>319</v>
      </c>
      <c r="H297" s="177" t="s">
        <v>3</v>
      </c>
      <c r="I297" s="179"/>
      <c r="L297" s="176"/>
      <c r="M297" s="180"/>
      <c r="N297" s="181"/>
      <c r="O297" s="181"/>
      <c r="P297" s="181"/>
      <c r="Q297" s="181"/>
      <c r="R297" s="181"/>
      <c r="S297" s="181"/>
      <c r="T297" s="182"/>
      <c r="AT297" s="177" t="s">
        <v>164</v>
      </c>
      <c r="AU297" s="177" t="s">
        <v>149</v>
      </c>
      <c r="AV297" s="14" t="s">
        <v>15</v>
      </c>
      <c r="AW297" s="14" t="s">
        <v>33</v>
      </c>
      <c r="AX297" s="14" t="s">
        <v>71</v>
      </c>
      <c r="AY297" s="177" t="s">
        <v>135</v>
      </c>
    </row>
    <row r="298" spans="1:65" s="13" customFormat="1" ht="11.25">
      <c r="B298" s="157"/>
      <c r="D298" s="158" t="s">
        <v>164</v>
      </c>
      <c r="E298" s="165" t="s">
        <v>3</v>
      </c>
      <c r="F298" s="159" t="s">
        <v>383</v>
      </c>
      <c r="H298" s="160">
        <v>6.6660000000000004</v>
      </c>
      <c r="I298" s="161"/>
      <c r="L298" s="157"/>
      <c r="M298" s="162"/>
      <c r="N298" s="163"/>
      <c r="O298" s="163"/>
      <c r="P298" s="163"/>
      <c r="Q298" s="163"/>
      <c r="R298" s="163"/>
      <c r="S298" s="163"/>
      <c r="T298" s="164"/>
      <c r="AT298" s="165" t="s">
        <v>164</v>
      </c>
      <c r="AU298" s="165" t="s">
        <v>149</v>
      </c>
      <c r="AV298" s="13" t="s">
        <v>79</v>
      </c>
      <c r="AW298" s="13" t="s">
        <v>33</v>
      </c>
      <c r="AX298" s="13" t="s">
        <v>71</v>
      </c>
      <c r="AY298" s="165" t="s">
        <v>135</v>
      </c>
    </row>
    <row r="299" spans="1:65" s="14" customFormat="1" ht="11.25">
      <c r="B299" s="176"/>
      <c r="D299" s="158" t="s">
        <v>164</v>
      </c>
      <c r="E299" s="177" t="s">
        <v>3</v>
      </c>
      <c r="F299" s="178" t="s">
        <v>321</v>
      </c>
      <c r="H299" s="177" t="s">
        <v>3</v>
      </c>
      <c r="I299" s="179"/>
      <c r="L299" s="176"/>
      <c r="M299" s="180"/>
      <c r="N299" s="181"/>
      <c r="O299" s="181"/>
      <c r="P299" s="181"/>
      <c r="Q299" s="181"/>
      <c r="R299" s="181"/>
      <c r="S299" s="181"/>
      <c r="T299" s="182"/>
      <c r="AT299" s="177" t="s">
        <v>164</v>
      </c>
      <c r="AU299" s="177" t="s">
        <v>149</v>
      </c>
      <c r="AV299" s="14" t="s">
        <v>15</v>
      </c>
      <c r="AW299" s="14" t="s">
        <v>33</v>
      </c>
      <c r="AX299" s="14" t="s">
        <v>71</v>
      </c>
      <c r="AY299" s="177" t="s">
        <v>135</v>
      </c>
    </row>
    <row r="300" spans="1:65" s="13" customFormat="1" ht="11.25">
      <c r="B300" s="157"/>
      <c r="D300" s="158" t="s">
        <v>164</v>
      </c>
      <c r="E300" s="165" t="s">
        <v>3</v>
      </c>
      <c r="F300" s="159" t="s">
        <v>377</v>
      </c>
      <c r="H300" s="160">
        <v>3.92</v>
      </c>
      <c r="I300" s="161"/>
      <c r="L300" s="157"/>
      <c r="M300" s="162"/>
      <c r="N300" s="163"/>
      <c r="O300" s="163"/>
      <c r="P300" s="163"/>
      <c r="Q300" s="163"/>
      <c r="R300" s="163"/>
      <c r="S300" s="163"/>
      <c r="T300" s="164"/>
      <c r="AT300" s="165" t="s">
        <v>164</v>
      </c>
      <c r="AU300" s="165" t="s">
        <v>149</v>
      </c>
      <c r="AV300" s="13" t="s">
        <v>79</v>
      </c>
      <c r="AW300" s="13" t="s">
        <v>33</v>
      </c>
      <c r="AX300" s="13" t="s">
        <v>71</v>
      </c>
      <c r="AY300" s="165" t="s">
        <v>135</v>
      </c>
    </row>
    <row r="301" spans="1:65" s="15" customFormat="1" ht="11.25">
      <c r="B301" s="183"/>
      <c r="D301" s="158" t="s">
        <v>164</v>
      </c>
      <c r="E301" s="184" t="s">
        <v>3</v>
      </c>
      <c r="F301" s="185" t="s">
        <v>215</v>
      </c>
      <c r="H301" s="186">
        <v>2625.6550000000002</v>
      </c>
      <c r="I301" s="187"/>
      <c r="L301" s="183"/>
      <c r="M301" s="188"/>
      <c r="N301" s="189"/>
      <c r="O301" s="189"/>
      <c r="P301" s="189"/>
      <c r="Q301" s="189"/>
      <c r="R301" s="189"/>
      <c r="S301" s="189"/>
      <c r="T301" s="190"/>
      <c r="AT301" s="184" t="s">
        <v>164</v>
      </c>
      <c r="AU301" s="184" t="s">
        <v>149</v>
      </c>
      <c r="AV301" s="15" t="s">
        <v>82</v>
      </c>
      <c r="AW301" s="15" t="s">
        <v>33</v>
      </c>
      <c r="AX301" s="15" t="s">
        <v>15</v>
      </c>
      <c r="AY301" s="184" t="s">
        <v>135</v>
      </c>
    </row>
    <row r="302" spans="1:65" s="2" customFormat="1" ht="37.9" customHeight="1">
      <c r="A302" s="33"/>
      <c r="B302" s="138"/>
      <c r="C302" s="139" t="s">
        <v>384</v>
      </c>
      <c r="D302" s="139" t="s">
        <v>137</v>
      </c>
      <c r="E302" s="140" t="s">
        <v>385</v>
      </c>
      <c r="F302" s="141" t="s">
        <v>386</v>
      </c>
      <c r="G302" s="142" t="s">
        <v>140</v>
      </c>
      <c r="H302" s="143">
        <v>3072</v>
      </c>
      <c r="I302" s="144"/>
      <c r="J302" s="145">
        <f>ROUND(I302*H302,2)</f>
        <v>0</v>
      </c>
      <c r="K302" s="141" t="s">
        <v>141</v>
      </c>
      <c r="L302" s="34"/>
      <c r="M302" s="146" t="s">
        <v>3</v>
      </c>
      <c r="N302" s="147" t="s">
        <v>42</v>
      </c>
      <c r="O302" s="54"/>
      <c r="P302" s="148">
        <f>O302*H302</f>
        <v>0</v>
      </c>
      <c r="Q302" s="148">
        <v>0</v>
      </c>
      <c r="R302" s="148">
        <f>Q302*H302</f>
        <v>0</v>
      </c>
      <c r="S302" s="148">
        <v>0</v>
      </c>
      <c r="T302" s="149">
        <f>S302*H302</f>
        <v>0</v>
      </c>
      <c r="U302" s="33"/>
      <c r="V302" s="33"/>
      <c r="W302" s="33"/>
      <c r="X302" s="33"/>
      <c r="Y302" s="33"/>
      <c r="Z302" s="33"/>
      <c r="AA302" s="33"/>
      <c r="AB302" s="33"/>
      <c r="AC302" s="33"/>
      <c r="AD302" s="33"/>
      <c r="AE302" s="33"/>
      <c r="AR302" s="150" t="s">
        <v>82</v>
      </c>
      <c r="AT302" s="150" t="s">
        <v>137</v>
      </c>
      <c r="AU302" s="150" t="s">
        <v>149</v>
      </c>
      <c r="AY302" s="18" t="s">
        <v>135</v>
      </c>
      <c r="BE302" s="151">
        <f>IF(N302="základní",J302,0)</f>
        <v>0</v>
      </c>
      <c r="BF302" s="151">
        <f>IF(N302="snížená",J302,0)</f>
        <v>0</v>
      </c>
      <c r="BG302" s="151">
        <f>IF(N302="zákl. přenesená",J302,0)</f>
        <v>0</v>
      </c>
      <c r="BH302" s="151">
        <f>IF(N302="sníž. přenesená",J302,0)</f>
        <v>0</v>
      </c>
      <c r="BI302" s="151">
        <f>IF(N302="nulová",J302,0)</f>
        <v>0</v>
      </c>
      <c r="BJ302" s="18" t="s">
        <v>15</v>
      </c>
      <c r="BK302" s="151">
        <f>ROUND(I302*H302,2)</f>
        <v>0</v>
      </c>
      <c r="BL302" s="18" t="s">
        <v>82</v>
      </c>
      <c r="BM302" s="150" t="s">
        <v>387</v>
      </c>
    </row>
    <row r="303" spans="1:65" s="2" customFormat="1" ht="11.25">
      <c r="A303" s="33"/>
      <c r="B303" s="34"/>
      <c r="C303" s="33"/>
      <c r="D303" s="152" t="s">
        <v>143</v>
      </c>
      <c r="E303" s="33"/>
      <c r="F303" s="153" t="s">
        <v>388</v>
      </c>
      <c r="G303" s="33"/>
      <c r="H303" s="33"/>
      <c r="I303" s="154"/>
      <c r="J303" s="33"/>
      <c r="K303" s="33"/>
      <c r="L303" s="34"/>
      <c r="M303" s="155"/>
      <c r="N303" s="156"/>
      <c r="O303" s="54"/>
      <c r="P303" s="54"/>
      <c r="Q303" s="54"/>
      <c r="R303" s="54"/>
      <c r="S303" s="54"/>
      <c r="T303" s="55"/>
      <c r="U303" s="33"/>
      <c r="V303" s="33"/>
      <c r="W303" s="33"/>
      <c r="X303" s="33"/>
      <c r="Y303" s="33"/>
      <c r="Z303" s="33"/>
      <c r="AA303" s="33"/>
      <c r="AB303" s="33"/>
      <c r="AC303" s="33"/>
      <c r="AD303" s="33"/>
      <c r="AE303" s="33"/>
      <c r="AT303" s="18" t="s">
        <v>143</v>
      </c>
      <c r="AU303" s="18" t="s">
        <v>149</v>
      </c>
    </row>
    <row r="304" spans="1:65" s="13" customFormat="1" ht="11.25">
      <c r="B304" s="157"/>
      <c r="D304" s="158" t="s">
        <v>164</v>
      </c>
      <c r="E304" s="165" t="s">
        <v>3</v>
      </c>
      <c r="F304" s="159" t="s">
        <v>389</v>
      </c>
      <c r="H304" s="160">
        <v>3072</v>
      </c>
      <c r="I304" s="161"/>
      <c r="L304" s="157"/>
      <c r="M304" s="162"/>
      <c r="N304" s="163"/>
      <c r="O304" s="163"/>
      <c r="P304" s="163"/>
      <c r="Q304" s="163"/>
      <c r="R304" s="163"/>
      <c r="S304" s="163"/>
      <c r="T304" s="164"/>
      <c r="AT304" s="165" t="s">
        <v>164</v>
      </c>
      <c r="AU304" s="165" t="s">
        <v>149</v>
      </c>
      <c r="AV304" s="13" t="s">
        <v>79</v>
      </c>
      <c r="AW304" s="13" t="s">
        <v>33</v>
      </c>
      <c r="AX304" s="13" t="s">
        <v>15</v>
      </c>
      <c r="AY304" s="165" t="s">
        <v>135</v>
      </c>
    </row>
    <row r="305" spans="1:65" s="12" customFormat="1" ht="20.85" customHeight="1">
      <c r="B305" s="125"/>
      <c r="D305" s="126" t="s">
        <v>70</v>
      </c>
      <c r="E305" s="136" t="s">
        <v>390</v>
      </c>
      <c r="F305" s="136" t="s">
        <v>391</v>
      </c>
      <c r="I305" s="128"/>
      <c r="J305" s="137">
        <f>BK305</f>
        <v>0</v>
      </c>
      <c r="L305" s="125"/>
      <c r="M305" s="130"/>
      <c r="N305" s="131"/>
      <c r="O305" s="131"/>
      <c r="P305" s="132">
        <f>SUM(P306:P461)</f>
        <v>0</v>
      </c>
      <c r="Q305" s="131"/>
      <c r="R305" s="132">
        <f>SUM(R306:R461)</f>
        <v>477.24842667999997</v>
      </c>
      <c r="S305" s="131"/>
      <c r="T305" s="133">
        <f>SUM(T306:T461)</f>
        <v>0</v>
      </c>
      <c r="AR305" s="126" t="s">
        <v>15</v>
      </c>
      <c r="AT305" s="134" t="s">
        <v>70</v>
      </c>
      <c r="AU305" s="134" t="s">
        <v>79</v>
      </c>
      <c r="AY305" s="126" t="s">
        <v>135</v>
      </c>
      <c r="BK305" s="135">
        <f>SUM(BK306:BK461)</f>
        <v>0</v>
      </c>
    </row>
    <row r="306" spans="1:65" s="2" customFormat="1" ht="16.5" customHeight="1">
      <c r="A306" s="33"/>
      <c r="B306" s="138"/>
      <c r="C306" s="139" t="s">
        <v>392</v>
      </c>
      <c r="D306" s="139" t="s">
        <v>137</v>
      </c>
      <c r="E306" s="140" t="s">
        <v>393</v>
      </c>
      <c r="F306" s="141" t="s">
        <v>394</v>
      </c>
      <c r="G306" s="142" t="s">
        <v>140</v>
      </c>
      <c r="H306" s="143">
        <v>9656</v>
      </c>
      <c r="I306" s="144"/>
      <c r="J306" s="145">
        <f>ROUND(I306*H306,2)</f>
        <v>0</v>
      </c>
      <c r="K306" s="141" t="s">
        <v>141</v>
      </c>
      <c r="L306" s="34"/>
      <c r="M306" s="146" t="s">
        <v>3</v>
      </c>
      <c r="N306" s="147" t="s">
        <v>42</v>
      </c>
      <c r="O306" s="54"/>
      <c r="P306" s="148">
        <f>O306*H306</f>
        <v>0</v>
      </c>
      <c r="Q306" s="148">
        <v>0</v>
      </c>
      <c r="R306" s="148">
        <f>Q306*H306</f>
        <v>0</v>
      </c>
      <c r="S306" s="148">
        <v>0</v>
      </c>
      <c r="T306" s="149">
        <f>S306*H306</f>
        <v>0</v>
      </c>
      <c r="U306" s="33"/>
      <c r="V306" s="33"/>
      <c r="W306" s="33"/>
      <c r="X306" s="33"/>
      <c r="Y306" s="33"/>
      <c r="Z306" s="33"/>
      <c r="AA306" s="33"/>
      <c r="AB306" s="33"/>
      <c r="AC306" s="33"/>
      <c r="AD306" s="33"/>
      <c r="AE306" s="33"/>
      <c r="AR306" s="150" t="s">
        <v>82</v>
      </c>
      <c r="AT306" s="150" t="s">
        <v>137</v>
      </c>
      <c r="AU306" s="150" t="s">
        <v>149</v>
      </c>
      <c r="AY306" s="18" t="s">
        <v>135</v>
      </c>
      <c r="BE306" s="151">
        <f>IF(N306="základní",J306,0)</f>
        <v>0</v>
      </c>
      <c r="BF306" s="151">
        <f>IF(N306="snížená",J306,0)</f>
        <v>0</v>
      </c>
      <c r="BG306" s="151">
        <f>IF(N306="zákl. přenesená",J306,0)</f>
        <v>0</v>
      </c>
      <c r="BH306" s="151">
        <f>IF(N306="sníž. přenesená",J306,0)</f>
        <v>0</v>
      </c>
      <c r="BI306" s="151">
        <f>IF(N306="nulová",J306,0)</f>
        <v>0</v>
      </c>
      <c r="BJ306" s="18" t="s">
        <v>15</v>
      </c>
      <c r="BK306" s="151">
        <f>ROUND(I306*H306,2)</f>
        <v>0</v>
      </c>
      <c r="BL306" s="18" t="s">
        <v>82</v>
      </c>
      <c r="BM306" s="150" t="s">
        <v>395</v>
      </c>
    </row>
    <row r="307" spans="1:65" s="2" customFormat="1" ht="11.25">
      <c r="A307" s="33"/>
      <c r="B307" s="34"/>
      <c r="C307" s="33"/>
      <c r="D307" s="152" t="s">
        <v>143</v>
      </c>
      <c r="E307" s="33"/>
      <c r="F307" s="153" t="s">
        <v>396</v>
      </c>
      <c r="G307" s="33"/>
      <c r="H307" s="33"/>
      <c r="I307" s="154"/>
      <c r="J307" s="33"/>
      <c r="K307" s="33"/>
      <c r="L307" s="34"/>
      <c r="M307" s="155"/>
      <c r="N307" s="156"/>
      <c r="O307" s="54"/>
      <c r="P307" s="54"/>
      <c r="Q307" s="54"/>
      <c r="R307" s="54"/>
      <c r="S307" s="54"/>
      <c r="T307" s="55"/>
      <c r="U307" s="33"/>
      <c r="V307" s="33"/>
      <c r="W307" s="33"/>
      <c r="X307" s="33"/>
      <c r="Y307" s="33"/>
      <c r="Z307" s="33"/>
      <c r="AA307" s="33"/>
      <c r="AB307" s="33"/>
      <c r="AC307" s="33"/>
      <c r="AD307" s="33"/>
      <c r="AE307" s="33"/>
      <c r="AT307" s="18" t="s">
        <v>143</v>
      </c>
      <c r="AU307" s="18" t="s">
        <v>149</v>
      </c>
    </row>
    <row r="308" spans="1:65" s="2" customFormat="1" ht="37.9" customHeight="1">
      <c r="A308" s="33"/>
      <c r="B308" s="138"/>
      <c r="C308" s="139" t="s">
        <v>397</v>
      </c>
      <c r="D308" s="139" t="s">
        <v>137</v>
      </c>
      <c r="E308" s="140" t="s">
        <v>398</v>
      </c>
      <c r="F308" s="141" t="s">
        <v>399</v>
      </c>
      <c r="G308" s="142" t="s">
        <v>140</v>
      </c>
      <c r="H308" s="143">
        <v>1273</v>
      </c>
      <c r="I308" s="144"/>
      <c r="J308" s="145">
        <f>ROUND(I308*H308,2)</f>
        <v>0</v>
      </c>
      <c r="K308" s="141" t="s">
        <v>141</v>
      </c>
      <c r="L308" s="34"/>
      <c r="M308" s="146" t="s">
        <v>3</v>
      </c>
      <c r="N308" s="147" t="s">
        <v>42</v>
      </c>
      <c r="O308" s="54"/>
      <c r="P308" s="148">
        <f>O308*H308</f>
        <v>0</v>
      </c>
      <c r="Q308" s="148">
        <v>1.146E-2</v>
      </c>
      <c r="R308" s="148">
        <f>Q308*H308</f>
        <v>14.58858</v>
      </c>
      <c r="S308" s="148">
        <v>0</v>
      </c>
      <c r="T308" s="149">
        <f>S308*H308</f>
        <v>0</v>
      </c>
      <c r="U308" s="33"/>
      <c r="V308" s="33"/>
      <c r="W308" s="33"/>
      <c r="X308" s="33"/>
      <c r="Y308" s="33"/>
      <c r="Z308" s="33"/>
      <c r="AA308" s="33"/>
      <c r="AB308" s="33"/>
      <c r="AC308" s="33"/>
      <c r="AD308" s="33"/>
      <c r="AE308" s="33"/>
      <c r="AR308" s="150" t="s">
        <v>82</v>
      </c>
      <c r="AT308" s="150" t="s">
        <v>137</v>
      </c>
      <c r="AU308" s="150" t="s">
        <v>149</v>
      </c>
      <c r="AY308" s="18" t="s">
        <v>135</v>
      </c>
      <c r="BE308" s="151">
        <f>IF(N308="základní",J308,0)</f>
        <v>0</v>
      </c>
      <c r="BF308" s="151">
        <f>IF(N308="snížená",J308,0)</f>
        <v>0</v>
      </c>
      <c r="BG308" s="151">
        <f>IF(N308="zákl. přenesená",J308,0)</f>
        <v>0</v>
      </c>
      <c r="BH308" s="151">
        <f>IF(N308="sníž. přenesená",J308,0)</f>
        <v>0</v>
      </c>
      <c r="BI308" s="151">
        <f>IF(N308="nulová",J308,0)</f>
        <v>0</v>
      </c>
      <c r="BJ308" s="18" t="s">
        <v>15</v>
      </c>
      <c r="BK308" s="151">
        <f>ROUND(I308*H308,2)</f>
        <v>0</v>
      </c>
      <c r="BL308" s="18" t="s">
        <v>82</v>
      </c>
      <c r="BM308" s="150" t="s">
        <v>400</v>
      </c>
    </row>
    <row r="309" spans="1:65" s="2" customFormat="1" ht="11.25">
      <c r="A309" s="33"/>
      <c r="B309" s="34"/>
      <c r="C309" s="33"/>
      <c r="D309" s="152" t="s">
        <v>143</v>
      </c>
      <c r="E309" s="33"/>
      <c r="F309" s="153" t="s">
        <v>401</v>
      </c>
      <c r="G309" s="33"/>
      <c r="H309" s="33"/>
      <c r="I309" s="154"/>
      <c r="J309" s="33"/>
      <c r="K309" s="33"/>
      <c r="L309" s="34"/>
      <c r="M309" s="155"/>
      <c r="N309" s="156"/>
      <c r="O309" s="54"/>
      <c r="P309" s="54"/>
      <c r="Q309" s="54"/>
      <c r="R309" s="54"/>
      <c r="S309" s="54"/>
      <c r="T309" s="55"/>
      <c r="U309" s="33"/>
      <c r="V309" s="33"/>
      <c r="W309" s="33"/>
      <c r="X309" s="33"/>
      <c r="Y309" s="33"/>
      <c r="Z309" s="33"/>
      <c r="AA309" s="33"/>
      <c r="AB309" s="33"/>
      <c r="AC309" s="33"/>
      <c r="AD309" s="33"/>
      <c r="AE309" s="33"/>
      <c r="AT309" s="18" t="s">
        <v>143</v>
      </c>
      <c r="AU309" s="18" t="s">
        <v>149</v>
      </c>
    </row>
    <row r="310" spans="1:65" s="2" customFormat="1" ht="24.2" customHeight="1">
      <c r="A310" s="33"/>
      <c r="B310" s="138"/>
      <c r="C310" s="139" t="s">
        <v>402</v>
      </c>
      <c r="D310" s="139" t="s">
        <v>137</v>
      </c>
      <c r="E310" s="140" t="s">
        <v>403</v>
      </c>
      <c r="F310" s="141" t="s">
        <v>404</v>
      </c>
      <c r="G310" s="142" t="s">
        <v>140</v>
      </c>
      <c r="H310" s="143">
        <v>1273</v>
      </c>
      <c r="I310" s="144"/>
      <c r="J310" s="145">
        <f>ROUND(I310*H310,2)</f>
        <v>0</v>
      </c>
      <c r="K310" s="141" t="s">
        <v>141</v>
      </c>
      <c r="L310" s="34"/>
      <c r="M310" s="146" t="s">
        <v>3</v>
      </c>
      <c r="N310" s="147" t="s">
        <v>42</v>
      </c>
      <c r="O310" s="54"/>
      <c r="P310" s="148">
        <f>O310*H310</f>
        <v>0</v>
      </c>
      <c r="Q310" s="148">
        <v>2.5999999999999998E-4</v>
      </c>
      <c r="R310" s="148">
        <f>Q310*H310</f>
        <v>0.33098</v>
      </c>
      <c r="S310" s="148">
        <v>0</v>
      </c>
      <c r="T310" s="149">
        <f>S310*H310</f>
        <v>0</v>
      </c>
      <c r="U310" s="33"/>
      <c r="V310" s="33"/>
      <c r="W310" s="33"/>
      <c r="X310" s="33"/>
      <c r="Y310" s="33"/>
      <c r="Z310" s="33"/>
      <c r="AA310" s="33"/>
      <c r="AB310" s="33"/>
      <c r="AC310" s="33"/>
      <c r="AD310" s="33"/>
      <c r="AE310" s="33"/>
      <c r="AR310" s="150" t="s">
        <v>82</v>
      </c>
      <c r="AT310" s="150" t="s">
        <v>137</v>
      </c>
      <c r="AU310" s="150" t="s">
        <v>149</v>
      </c>
      <c r="AY310" s="18" t="s">
        <v>135</v>
      </c>
      <c r="BE310" s="151">
        <f>IF(N310="základní",J310,0)</f>
        <v>0</v>
      </c>
      <c r="BF310" s="151">
        <f>IF(N310="snížená",J310,0)</f>
        <v>0</v>
      </c>
      <c r="BG310" s="151">
        <f>IF(N310="zákl. přenesená",J310,0)</f>
        <v>0</v>
      </c>
      <c r="BH310" s="151">
        <f>IF(N310="sníž. přenesená",J310,0)</f>
        <v>0</v>
      </c>
      <c r="BI310" s="151">
        <f>IF(N310="nulová",J310,0)</f>
        <v>0</v>
      </c>
      <c r="BJ310" s="18" t="s">
        <v>15</v>
      </c>
      <c r="BK310" s="151">
        <f>ROUND(I310*H310,2)</f>
        <v>0</v>
      </c>
      <c r="BL310" s="18" t="s">
        <v>82</v>
      </c>
      <c r="BM310" s="150" t="s">
        <v>405</v>
      </c>
    </row>
    <row r="311" spans="1:65" s="2" customFormat="1" ht="11.25">
      <c r="A311" s="33"/>
      <c r="B311" s="34"/>
      <c r="C311" s="33"/>
      <c r="D311" s="152" t="s">
        <v>143</v>
      </c>
      <c r="E311" s="33"/>
      <c r="F311" s="153" t="s">
        <v>406</v>
      </c>
      <c r="G311" s="33"/>
      <c r="H311" s="33"/>
      <c r="I311" s="154"/>
      <c r="J311" s="33"/>
      <c r="K311" s="33"/>
      <c r="L311" s="34"/>
      <c r="M311" s="155"/>
      <c r="N311" s="156"/>
      <c r="O311" s="54"/>
      <c r="P311" s="54"/>
      <c r="Q311" s="54"/>
      <c r="R311" s="54"/>
      <c r="S311" s="54"/>
      <c r="T311" s="55"/>
      <c r="U311" s="33"/>
      <c r="V311" s="33"/>
      <c r="W311" s="33"/>
      <c r="X311" s="33"/>
      <c r="Y311" s="33"/>
      <c r="Z311" s="33"/>
      <c r="AA311" s="33"/>
      <c r="AB311" s="33"/>
      <c r="AC311" s="33"/>
      <c r="AD311" s="33"/>
      <c r="AE311" s="33"/>
      <c r="AT311" s="18" t="s">
        <v>143</v>
      </c>
      <c r="AU311" s="18" t="s">
        <v>149</v>
      </c>
    </row>
    <row r="312" spans="1:65" s="2" customFormat="1" ht="78" customHeight="1">
      <c r="A312" s="33"/>
      <c r="B312" s="138"/>
      <c r="C312" s="139" t="s">
        <v>407</v>
      </c>
      <c r="D312" s="139" t="s">
        <v>137</v>
      </c>
      <c r="E312" s="140" t="s">
        <v>408</v>
      </c>
      <c r="F312" s="141" t="s">
        <v>409</v>
      </c>
      <c r="G312" s="142" t="s">
        <v>140</v>
      </c>
      <c r="H312" s="143">
        <v>1273</v>
      </c>
      <c r="I312" s="144"/>
      <c r="J312" s="145">
        <f>ROUND(I312*H312,2)</f>
        <v>0</v>
      </c>
      <c r="K312" s="141" t="s">
        <v>141</v>
      </c>
      <c r="L312" s="34"/>
      <c r="M312" s="146" t="s">
        <v>3</v>
      </c>
      <c r="N312" s="147" t="s">
        <v>42</v>
      </c>
      <c r="O312" s="54"/>
      <c r="P312" s="148">
        <f>O312*H312</f>
        <v>0</v>
      </c>
      <c r="Q312" s="148">
        <v>1.1390000000000001E-2</v>
      </c>
      <c r="R312" s="148">
        <f>Q312*H312</f>
        <v>14.499470000000001</v>
      </c>
      <c r="S312" s="148">
        <v>0</v>
      </c>
      <c r="T312" s="149">
        <f>S312*H312</f>
        <v>0</v>
      </c>
      <c r="U312" s="33"/>
      <c r="V312" s="33"/>
      <c r="W312" s="33"/>
      <c r="X312" s="33"/>
      <c r="Y312" s="33"/>
      <c r="Z312" s="33"/>
      <c r="AA312" s="33"/>
      <c r="AB312" s="33"/>
      <c r="AC312" s="33"/>
      <c r="AD312" s="33"/>
      <c r="AE312" s="33"/>
      <c r="AR312" s="150" t="s">
        <v>82</v>
      </c>
      <c r="AT312" s="150" t="s">
        <v>137</v>
      </c>
      <c r="AU312" s="150" t="s">
        <v>149</v>
      </c>
      <c r="AY312" s="18" t="s">
        <v>135</v>
      </c>
      <c r="BE312" s="151">
        <f>IF(N312="základní",J312,0)</f>
        <v>0</v>
      </c>
      <c r="BF312" s="151">
        <f>IF(N312="snížená",J312,0)</f>
        <v>0</v>
      </c>
      <c r="BG312" s="151">
        <f>IF(N312="zákl. přenesená",J312,0)</f>
        <v>0</v>
      </c>
      <c r="BH312" s="151">
        <f>IF(N312="sníž. přenesená",J312,0)</f>
        <v>0</v>
      </c>
      <c r="BI312" s="151">
        <f>IF(N312="nulová",J312,0)</f>
        <v>0</v>
      </c>
      <c r="BJ312" s="18" t="s">
        <v>15</v>
      </c>
      <c r="BK312" s="151">
        <f>ROUND(I312*H312,2)</f>
        <v>0</v>
      </c>
      <c r="BL312" s="18" t="s">
        <v>82</v>
      </c>
      <c r="BM312" s="150" t="s">
        <v>410</v>
      </c>
    </row>
    <row r="313" spans="1:65" s="2" customFormat="1" ht="11.25">
      <c r="A313" s="33"/>
      <c r="B313" s="34"/>
      <c r="C313" s="33"/>
      <c r="D313" s="152" t="s">
        <v>143</v>
      </c>
      <c r="E313" s="33"/>
      <c r="F313" s="153" t="s">
        <v>411</v>
      </c>
      <c r="G313" s="33"/>
      <c r="H313" s="33"/>
      <c r="I313" s="154"/>
      <c r="J313" s="33"/>
      <c r="K313" s="33"/>
      <c r="L313" s="34"/>
      <c r="M313" s="155"/>
      <c r="N313" s="156"/>
      <c r="O313" s="54"/>
      <c r="P313" s="54"/>
      <c r="Q313" s="54"/>
      <c r="R313" s="54"/>
      <c r="S313" s="54"/>
      <c r="T313" s="55"/>
      <c r="U313" s="33"/>
      <c r="V313" s="33"/>
      <c r="W313" s="33"/>
      <c r="X313" s="33"/>
      <c r="Y313" s="33"/>
      <c r="Z313" s="33"/>
      <c r="AA313" s="33"/>
      <c r="AB313" s="33"/>
      <c r="AC313" s="33"/>
      <c r="AD313" s="33"/>
      <c r="AE313" s="33"/>
      <c r="AT313" s="18" t="s">
        <v>143</v>
      </c>
      <c r="AU313" s="18" t="s">
        <v>149</v>
      </c>
    </row>
    <row r="314" spans="1:65" s="2" customFormat="1" ht="24.2" customHeight="1">
      <c r="A314" s="33"/>
      <c r="B314" s="138"/>
      <c r="C314" s="166" t="s">
        <v>412</v>
      </c>
      <c r="D314" s="166" t="s">
        <v>184</v>
      </c>
      <c r="E314" s="167" t="s">
        <v>413</v>
      </c>
      <c r="F314" s="168" t="s">
        <v>414</v>
      </c>
      <c r="G314" s="169" t="s">
        <v>140</v>
      </c>
      <c r="H314" s="170">
        <v>1298.46</v>
      </c>
      <c r="I314" s="171"/>
      <c r="J314" s="172">
        <f>ROUND(I314*H314,2)</f>
        <v>0</v>
      </c>
      <c r="K314" s="168" t="s">
        <v>141</v>
      </c>
      <c r="L314" s="173"/>
      <c r="M314" s="174" t="s">
        <v>3</v>
      </c>
      <c r="N314" s="175" t="s">
        <v>42</v>
      </c>
      <c r="O314" s="54"/>
      <c r="P314" s="148">
        <f>O314*H314</f>
        <v>0</v>
      </c>
      <c r="Q314" s="148">
        <v>6.0000000000000001E-3</v>
      </c>
      <c r="R314" s="148">
        <f>Q314*H314</f>
        <v>7.7907600000000006</v>
      </c>
      <c r="S314" s="148">
        <v>0</v>
      </c>
      <c r="T314" s="149">
        <f>S314*H314</f>
        <v>0</v>
      </c>
      <c r="U314" s="33"/>
      <c r="V314" s="33"/>
      <c r="W314" s="33"/>
      <c r="X314" s="33"/>
      <c r="Y314" s="33"/>
      <c r="Z314" s="33"/>
      <c r="AA314" s="33"/>
      <c r="AB314" s="33"/>
      <c r="AC314" s="33"/>
      <c r="AD314" s="33"/>
      <c r="AE314" s="33"/>
      <c r="AR314" s="150" t="s">
        <v>178</v>
      </c>
      <c r="AT314" s="150" t="s">
        <v>184</v>
      </c>
      <c r="AU314" s="150" t="s">
        <v>149</v>
      </c>
      <c r="AY314" s="18" t="s">
        <v>135</v>
      </c>
      <c r="BE314" s="151">
        <f>IF(N314="základní",J314,0)</f>
        <v>0</v>
      </c>
      <c r="BF314" s="151">
        <f>IF(N314="snížená",J314,0)</f>
        <v>0</v>
      </c>
      <c r="BG314" s="151">
        <f>IF(N314="zákl. přenesená",J314,0)</f>
        <v>0</v>
      </c>
      <c r="BH314" s="151">
        <f>IF(N314="sníž. přenesená",J314,0)</f>
        <v>0</v>
      </c>
      <c r="BI314" s="151">
        <f>IF(N314="nulová",J314,0)</f>
        <v>0</v>
      </c>
      <c r="BJ314" s="18" t="s">
        <v>15</v>
      </c>
      <c r="BK314" s="151">
        <f>ROUND(I314*H314,2)</f>
        <v>0</v>
      </c>
      <c r="BL314" s="18" t="s">
        <v>82</v>
      </c>
      <c r="BM314" s="150" t="s">
        <v>415</v>
      </c>
    </row>
    <row r="315" spans="1:65" s="13" customFormat="1" ht="11.25">
      <c r="B315" s="157"/>
      <c r="D315" s="158" t="s">
        <v>164</v>
      </c>
      <c r="F315" s="159" t="s">
        <v>416</v>
      </c>
      <c r="H315" s="160">
        <v>1298.46</v>
      </c>
      <c r="I315" s="161"/>
      <c r="L315" s="157"/>
      <c r="M315" s="162"/>
      <c r="N315" s="163"/>
      <c r="O315" s="163"/>
      <c r="P315" s="163"/>
      <c r="Q315" s="163"/>
      <c r="R315" s="163"/>
      <c r="S315" s="163"/>
      <c r="T315" s="164"/>
      <c r="AT315" s="165" t="s">
        <v>164</v>
      </c>
      <c r="AU315" s="165" t="s">
        <v>149</v>
      </c>
      <c r="AV315" s="13" t="s">
        <v>79</v>
      </c>
      <c r="AW315" s="13" t="s">
        <v>4</v>
      </c>
      <c r="AX315" s="13" t="s">
        <v>15</v>
      </c>
      <c r="AY315" s="165" t="s">
        <v>135</v>
      </c>
    </row>
    <row r="316" spans="1:65" s="2" customFormat="1" ht="55.5" customHeight="1">
      <c r="A316" s="33"/>
      <c r="B316" s="138"/>
      <c r="C316" s="139" t="s">
        <v>417</v>
      </c>
      <c r="D316" s="139" t="s">
        <v>137</v>
      </c>
      <c r="E316" s="140" t="s">
        <v>418</v>
      </c>
      <c r="F316" s="141" t="s">
        <v>419</v>
      </c>
      <c r="G316" s="142" t="s">
        <v>140</v>
      </c>
      <c r="H316" s="143">
        <v>1273</v>
      </c>
      <c r="I316" s="144"/>
      <c r="J316" s="145">
        <f>ROUND(I316*H316,2)</f>
        <v>0</v>
      </c>
      <c r="K316" s="141" t="s">
        <v>141</v>
      </c>
      <c r="L316" s="34"/>
      <c r="M316" s="146" t="s">
        <v>3</v>
      </c>
      <c r="N316" s="147" t="s">
        <v>42</v>
      </c>
      <c r="O316" s="54"/>
      <c r="P316" s="148">
        <f>O316*H316</f>
        <v>0</v>
      </c>
      <c r="Q316" s="148">
        <v>1E-4</v>
      </c>
      <c r="R316" s="148">
        <f>Q316*H316</f>
        <v>0.1273</v>
      </c>
      <c r="S316" s="148">
        <v>0</v>
      </c>
      <c r="T316" s="149">
        <f>S316*H316</f>
        <v>0</v>
      </c>
      <c r="U316" s="33"/>
      <c r="V316" s="33"/>
      <c r="W316" s="33"/>
      <c r="X316" s="33"/>
      <c r="Y316" s="33"/>
      <c r="Z316" s="33"/>
      <c r="AA316" s="33"/>
      <c r="AB316" s="33"/>
      <c r="AC316" s="33"/>
      <c r="AD316" s="33"/>
      <c r="AE316" s="33"/>
      <c r="AR316" s="150" t="s">
        <v>82</v>
      </c>
      <c r="AT316" s="150" t="s">
        <v>137</v>
      </c>
      <c r="AU316" s="150" t="s">
        <v>149</v>
      </c>
      <c r="AY316" s="18" t="s">
        <v>135</v>
      </c>
      <c r="BE316" s="151">
        <f>IF(N316="základní",J316,0)</f>
        <v>0</v>
      </c>
      <c r="BF316" s="151">
        <f>IF(N316="snížená",J316,0)</f>
        <v>0</v>
      </c>
      <c r="BG316" s="151">
        <f>IF(N316="zákl. přenesená",J316,0)</f>
        <v>0</v>
      </c>
      <c r="BH316" s="151">
        <f>IF(N316="sníž. přenesená",J316,0)</f>
        <v>0</v>
      </c>
      <c r="BI316" s="151">
        <f>IF(N316="nulová",J316,0)</f>
        <v>0</v>
      </c>
      <c r="BJ316" s="18" t="s">
        <v>15</v>
      </c>
      <c r="BK316" s="151">
        <f>ROUND(I316*H316,2)</f>
        <v>0</v>
      </c>
      <c r="BL316" s="18" t="s">
        <v>82</v>
      </c>
      <c r="BM316" s="150" t="s">
        <v>420</v>
      </c>
    </row>
    <row r="317" spans="1:65" s="2" customFormat="1" ht="11.25">
      <c r="A317" s="33"/>
      <c r="B317" s="34"/>
      <c r="C317" s="33"/>
      <c r="D317" s="152" t="s">
        <v>143</v>
      </c>
      <c r="E317" s="33"/>
      <c r="F317" s="153" t="s">
        <v>421</v>
      </c>
      <c r="G317" s="33"/>
      <c r="H317" s="33"/>
      <c r="I317" s="154"/>
      <c r="J317" s="33"/>
      <c r="K317" s="33"/>
      <c r="L317" s="34"/>
      <c r="M317" s="155"/>
      <c r="N317" s="156"/>
      <c r="O317" s="54"/>
      <c r="P317" s="54"/>
      <c r="Q317" s="54"/>
      <c r="R317" s="54"/>
      <c r="S317" s="54"/>
      <c r="T317" s="55"/>
      <c r="U317" s="33"/>
      <c r="V317" s="33"/>
      <c r="W317" s="33"/>
      <c r="X317" s="33"/>
      <c r="Y317" s="33"/>
      <c r="Z317" s="33"/>
      <c r="AA317" s="33"/>
      <c r="AB317" s="33"/>
      <c r="AC317" s="33"/>
      <c r="AD317" s="33"/>
      <c r="AE317" s="33"/>
      <c r="AT317" s="18" t="s">
        <v>143</v>
      </c>
      <c r="AU317" s="18" t="s">
        <v>149</v>
      </c>
    </row>
    <row r="318" spans="1:65" s="2" customFormat="1" ht="24.2" customHeight="1">
      <c r="A318" s="33"/>
      <c r="B318" s="138"/>
      <c r="C318" s="139" t="s">
        <v>422</v>
      </c>
      <c r="D318" s="139" t="s">
        <v>137</v>
      </c>
      <c r="E318" s="140" t="s">
        <v>423</v>
      </c>
      <c r="F318" s="141" t="s">
        <v>424</v>
      </c>
      <c r="G318" s="142" t="s">
        <v>140</v>
      </c>
      <c r="H318" s="143">
        <v>1273</v>
      </c>
      <c r="I318" s="144"/>
      <c r="J318" s="145">
        <f>ROUND(I318*H318,2)</f>
        <v>0</v>
      </c>
      <c r="K318" s="141" t="s">
        <v>141</v>
      </c>
      <c r="L318" s="34"/>
      <c r="M318" s="146" t="s">
        <v>3</v>
      </c>
      <c r="N318" s="147" t="s">
        <v>42</v>
      </c>
      <c r="O318" s="54"/>
      <c r="P318" s="148">
        <f>O318*H318</f>
        <v>0</v>
      </c>
      <c r="Q318" s="148">
        <v>2.9999999999999997E-4</v>
      </c>
      <c r="R318" s="148">
        <f>Q318*H318</f>
        <v>0.38189999999999996</v>
      </c>
      <c r="S318" s="148">
        <v>0</v>
      </c>
      <c r="T318" s="149">
        <f>S318*H318</f>
        <v>0</v>
      </c>
      <c r="U318" s="33"/>
      <c r="V318" s="33"/>
      <c r="W318" s="33"/>
      <c r="X318" s="33"/>
      <c r="Y318" s="33"/>
      <c r="Z318" s="33"/>
      <c r="AA318" s="33"/>
      <c r="AB318" s="33"/>
      <c r="AC318" s="33"/>
      <c r="AD318" s="33"/>
      <c r="AE318" s="33"/>
      <c r="AR318" s="150" t="s">
        <v>82</v>
      </c>
      <c r="AT318" s="150" t="s">
        <v>137</v>
      </c>
      <c r="AU318" s="150" t="s">
        <v>149</v>
      </c>
      <c r="AY318" s="18" t="s">
        <v>135</v>
      </c>
      <c r="BE318" s="151">
        <f>IF(N318="základní",J318,0)</f>
        <v>0</v>
      </c>
      <c r="BF318" s="151">
        <f>IF(N318="snížená",J318,0)</f>
        <v>0</v>
      </c>
      <c r="BG318" s="151">
        <f>IF(N318="zákl. přenesená",J318,0)</f>
        <v>0</v>
      </c>
      <c r="BH318" s="151">
        <f>IF(N318="sníž. přenesená",J318,0)</f>
        <v>0</v>
      </c>
      <c r="BI318" s="151">
        <f>IF(N318="nulová",J318,0)</f>
        <v>0</v>
      </c>
      <c r="BJ318" s="18" t="s">
        <v>15</v>
      </c>
      <c r="BK318" s="151">
        <f>ROUND(I318*H318,2)</f>
        <v>0</v>
      </c>
      <c r="BL318" s="18" t="s">
        <v>82</v>
      </c>
      <c r="BM318" s="150" t="s">
        <v>425</v>
      </c>
    </row>
    <row r="319" spans="1:65" s="2" customFormat="1" ht="11.25">
      <c r="A319" s="33"/>
      <c r="B319" s="34"/>
      <c r="C319" s="33"/>
      <c r="D319" s="152" t="s">
        <v>143</v>
      </c>
      <c r="E319" s="33"/>
      <c r="F319" s="153" t="s">
        <v>426</v>
      </c>
      <c r="G319" s="33"/>
      <c r="H319" s="33"/>
      <c r="I319" s="154"/>
      <c r="J319" s="33"/>
      <c r="K319" s="33"/>
      <c r="L319" s="34"/>
      <c r="M319" s="155"/>
      <c r="N319" s="156"/>
      <c r="O319" s="54"/>
      <c r="P319" s="54"/>
      <c r="Q319" s="54"/>
      <c r="R319" s="54"/>
      <c r="S319" s="54"/>
      <c r="T319" s="55"/>
      <c r="U319" s="33"/>
      <c r="V319" s="33"/>
      <c r="W319" s="33"/>
      <c r="X319" s="33"/>
      <c r="Y319" s="33"/>
      <c r="Z319" s="33"/>
      <c r="AA319" s="33"/>
      <c r="AB319" s="33"/>
      <c r="AC319" s="33"/>
      <c r="AD319" s="33"/>
      <c r="AE319" s="33"/>
      <c r="AT319" s="18" t="s">
        <v>143</v>
      </c>
      <c r="AU319" s="18" t="s">
        <v>149</v>
      </c>
    </row>
    <row r="320" spans="1:65" s="2" customFormat="1" ht="37.9" customHeight="1">
      <c r="A320" s="33"/>
      <c r="B320" s="138"/>
      <c r="C320" s="139" t="s">
        <v>427</v>
      </c>
      <c r="D320" s="139" t="s">
        <v>137</v>
      </c>
      <c r="E320" s="140" t="s">
        <v>428</v>
      </c>
      <c r="F320" s="141" t="s">
        <v>429</v>
      </c>
      <c r="G320" s="142" t="s">
        <v>140</v>
      </c>
      <c r="H320" s="143">
        <v>1273</v>
      </c>
      <c r="I320" s="144"/>
      <c r="J320" s="145">
        <f>ROUND(I320*H320,2)</f>
        <v>0</v>
      </c>
      <c r="K320" s="141" t="s">
        <v>141</v>
      </c>
      <c r="L320" s="34"/>
      <c r="M320" s="146" t="s">
        <v>3</v>
      </c>
      <c r="N320" s="147" t="s">
        <v>42</v>
      </c>
      <c r="O320" s="54"/>
      <c r="P320" s="148">
        <f>O320*H320</f>
        <v>0</v>
      </c>
      <c r="Q320" s="148">
        <v>2.8500000000000001E-3</v>
      </c>
      <c r="R320" s="148">
        <f>Q320*H320</f>
        <v>3.62805</v>
      </c>
      <c r="S320" s="148">
        <v>0</v>
      </c>
      <c r="T320" s="149">
        <f>S320*H320</f>
        <v>0</v>
      </c>
      <c r="U320" s="33"/>
      <c r="V320" s="33"/>
      <c r="W320" s="33"/>
      <c r="X320" s="33"/>
      <c r="Y320" s="33"/>
      <c r="Z320" s="33"/>
      <c r="AA320" s="33"/>
      <c r="AB320" s="33"/>
      <c r="AC320" s="33"/>
      <c r="AD320" s="33"/>
      <c r="AE320" s="33"/>
      <c r="AR320" s="150" t="s">
        <v>82</v>
      </c>
      <c r="AT320" s="150" t="s">
        <v>137</v>
      </c>
      <c r="AU320" s="150" t="s">
        <v>149</v>
      </c>
      <c r="AY320" s="18" t="s">
        <v>135</v>
      </c>
      <c r="BE320" s="151">
        <f>IF(N320="základní",J320,0)</f>
        <v>0</v>
      </c>
      <c r="BF320" s="151">
        <f>IF(N320="snížená",J320,0)</f>
        <v>0</v>
      </c>
      <c r="BG320" s="151">
        <f>IF(N320="zákl. přenesená",J320,0)</f>
        <v>0</v>
      </c>
      <c r="BH320" s="151">
        <f>IF(N320="sníž. přenesená",J320,0)</f>
        <v>0</v>
      </c>
      <c r="BI320" s="151">
        <f>IF(N320="nulová",J320,0)</f>
        <v>0</v>
      </c>
      <c r="BJ320" s="18" t="s">
        <v>15</v>
      </c>
      <c r="BK320" s="151">
        <f>ROUND(I320*H320,2)</f>
        <v>0</v>
      </c>
      <c r="BL320" s="18" t="s">
        <v>82</v>
      </c>
      <c r="BM320" s="150" t="s">
        <v>430</v>
      </c>
    </row>
    <row r="321" spans="1:65" s="2" customFormat="1" ht="11.25">
      <c r="A321" s="33"/>
      <c r="B321" s="34"/>
      <c r="C321" s="33"/>
      <c r="D321" s="152" t="s">
        <v>143</v>
      </c>
      <c r="E321" s="33"/>
      <c r="F321" s="153" t="s">
        <v>431</v>
      </c>
      <c r="G321" s="33"/>
      <c r="H321" s="33"/>
      <c r="I321" s="154"/>
      <c r="J321" s="33"/>
      <c r="K321" s="33"/>
      <c r="L321" s="34"/>
      <c r="M321" s="155"/>
      <c r="N321" s="156"/>
      <c r="O321" s="54"/>
      <c r="P321" s="54"/>
      <c r="Q321" s="54"/>
      <c r="R321" s="54"/>
      <c r="S321" s="54"/>
      <c r="T321" s="55"/>
      <c r="U321" s="33"/>
      <c r="V321" s="33"/>
      <c r="W321" s="33"/>
      <c r="X321" s="33"/>
      <c r="Y321" s="33"/>
      <c r="Z321" s="33"/>
      <c r="AA321" s="33"/>
      <c r="AB321" s="33"/>
      <c r="AC321" s="33"/>
      <c r="AD321" s="33"/>
      <c r="AE321" s="33"/>
      <c r="AT321" s="18" t="s">
        <v>143</v>
      </c>
      <c r="AU321" s="18" t="s">
        <v>149</v>
      </c>
    </row>
    <row r="322" spans="1:65" s="2" customFormat="1" ht="37.9" customHeight="1">
      <c r="A322" s="33"/>
      <c r="B322" s="138"/>
      <c r="C322" s="139" t="s">
        <v>432</v>
      </c>
      <c r="D322" s="139" t="s">
        <v>137</v>
      </c>
      <c r="E322" s="140" t="s">
        <v>433</v>
      </c>
      <c r="F322" s="141" t="s">
        <v>434</v>
      </c>
      <c r="G322" s="142" t="s">
        <v>140</v>
      </c>
      <c r="H322" s="143">
        <v>7756</v>
      </c>
      <c r="I322" s="144"/>
      <c r="J322" s="145">
        <f>ROUND(I322*H322,2)</f>
        <v>0</v>
      </c>
      <c r="K322" s="141" t="s">
        <v>141</v>
      </c>
      <c r="L322" s="34"/>
      <c r="M322" s="146" t="s">
        <v>3</v>
      </c>
      <c r="N322" s="147" t="s">
        <v>42</v>
      </c>
      <c r="O322" s="54"/>
      <c r="P322" s="148">
        <f>O322*H322</f>
        <v>0</v>
      </c>
      <c r="Q322" s="148">
        <v>1.146E-2</v>
      </c>
      <c r="R322" s="148">
        <f>Q322*H322</f>
        <v>88.883759999999995</v>
      </c>
      <c r="S322" s="148">
        <v>0</v>
      </c>
      <c r="T322" s="149">
        <f>S322*H322</f>
        <v>0</v>
      </c>
      <c r="U322" s="33"/>
      <c r="V322" s="33"/>
      <c r="W322" s="33"/>
      <c r="X322" s="33"/>
      <c r="Y322" s="33"/>
      <c r="Z322" s="33"/>
      <c r="AA322" s="33"/>
      <c r="AB322" s="33"/>
      <c r="AC322" s="33"/>
      <c r="AD322" s="33"/>
      <c r="AE322" s="33"/>
      <c r="AR322" s="150" t="s">
        <v>82</v>
      </c>
      <c r="AT322" s="150" t="s">
        <v>137</v>
      </c>
      <c r="AU322" s="150" t="s">
        <v>149</v>
      </c>
      <c r="AY322" s="18" t="s">
        <v>135</v>
      </c>
      <c r="BE322" s="151">
        <f>IF(N322="základní",J322,0)</f>
        <v>0</v>
      </c>
      <c r="BF322" s="151">
        <f>IF(N322="snížená",J322,0)</f>
        <v>0</v>
      </c>
      <c r="BG322" s="151">
        <f>IF(N322="zákl. přenesená",J322,0)</f>
        <v>0</v>
      </c>
      <c r="BH322" s="151">
        <f>IF(N322="sníž. přenesená",J322,0)</f>
        <v>0</v>
      </c>
      <c r="BI322" s="151">
        <f>IF(N322="nulová",J322,0)</f>
        <v>0</v>
      </c>
      <c r="BJ322" s="18" t="s">
        <v>15</v>
      </c>
      <c r="BK322" s="151">
        <f>ROUND(I322*H322,2)</f>
        <v>0</v>
      </c>
      <c r="BL322" s="18" t="s">
        <v>82</v>
      </c>
      <c r="BM322" s="150" t="s">
        <v>435</v>
      </c>
    </row>
    <row r="323" spans="1:65" s="2" customFormat="1" ht="11.25">
      <c r="A323" s="33"/>
      <c r="B323" s="34"/>
      <c r="C323" s="33"/>
      <c r="D323" s="152" t="s">
        <v>143</v>
      </c>
      <c r="E323" s="33"/>
      <c r="F323" s="153" t="s">
        <v>436</v>
      </c>
      <c r="G323" s="33"/>
      <c r="H323" s="33"/>
      <c r="I323" s="154"/>
      <c r="J323" s="33"/>
      <c r="K323" s="33"/>
      <c r="L323" s="34"/>
      <c r="M323" s="155"/>
      <c r="N323" s="156"/>
      <c r="O323" s="54"/>
      <c r="P323" s="54"/>
      <c r="Q323" s="54"/>
      <c r="R323" s="54"/>
      <c r="S323" s="54"/>
      <c r="T323" s="55"/>
      <c r="U323" s="33"/>
      <c r="V323" s="33"/>
      <c r="W323" s="33"/>
      <c r="X323" s="33"/>
      <c r="Y323" s="33"/>
      <c r="Z323" s="33"/>
      <c r="AA323" s="33"/>
      <c r="AB323" s="33"/>
      <c r="AC323" s="33"/>
      <c r="AD323" s="33"/>
      <c r="AE323" s="33"/>
      <c r="AT323" s="18" t="s">
        <v>143</v>
      </c>
      <c r="AU323" s="18" t="s">
        <v>149</v>
      </c>
    </row>
    <row r="324" spans="1:65" s="2" customFormat="1" ht="24.2" customHeight="1">
      <c r="A324" s="33"/>
      <c r="B324" s="138"/>
      <c r="C324" s="139" t="s">
        <v>437</v>
      </c>
      <c r="D324" s="139" t="s">
        <v>137</v>
      </c>
      <c r="E324" s="140" t="s">
        <v>438</v>
      </c>
      <c r="F324" s="141" t="s">
        <v>439</v>
      </c>
      <c r="G324" s="142" t="s">
        <v>140</v>
      </c>
      <c r="H324" s="143">
        <v>7756</v>
      </c>
      <c r="I324" s="144"/>
      <c r="J324" s="145">
        <f>ROUND(I324*H324,2)</f>
        <v>0</v>
      </c>
      <c r="K324" s="141" t="s">
        <v>141</v>
      </c>
      <c r="L324" s="34"/>
      <c r="M324" s="146" t="s">
        <v>3</v>
      </c>
      <c r="N324" s="147" t="s">
        <v>42</v>
      </c>
      <c r="O324" s="54"/>
      <c r="P324" s="148">
        <f>O324*H324</f>
        <v>0</v>
      </c>
      <c r="Q324" s="148">
        <v>2.5999999999999998E-4</v>
      </c>
      <c r="R324" s="148">
        <f>Q324*H324</f>
        <v>2.0165599999999997</v>
      </c>
      <c r="S324" s="148">
        <v>0</v>
      </c>
      <c r="T324" s="149">
        <f>S324*H324</f>
        <v>0</v>
      </c>
      <c r="U324" s="33"/>
      <c r="V324" s="33"/>
      <c r="W324" s="33"/>
      <c r="X324" s="33"/>
      <c r="Y324" s="33"/>
      <c r="Z324" s="33"/>
      <c r="AA324" s="33"/>
      <c r="AB324" s="33"/>
      <c r="AC324" s="33"/>
      <c r="AD324" s="33"/>
      <c r="AE324" s="33"/>
      <c r="AR324" s="150" t="s">
        <v>82</v>
      </c>
      <c r="AT324" s="150" t="s">
        <v>137</v>
      </c>
      <c r="AU324" s="150" t="s">
        <v>149</v>
      </c>
      <c r="AY324" s="18" t="s">
        <v>135</v>
      </c>
      <c r="BE324" s="151">
        <f>IF(N324="základní",J324,0)</f>
        <v>0</v>
      </c>
      <c r="BF324" s="151">
        <f>IF(N324="snížená",J324,0)</f>
        <v>0</v>
      </c>
      <c r="BG324" s="151">
        <f>IF(N324="zákl. přenesená",J324,0)</f>
        <v>0</v>
      </c>
      <c r="BH324" s="151">
        <f>IF(N324="sníž. přenesená",J324,0)</f>
        <v>0</v>
      </c>
      <c r="BI324" s="151">
        <f>IF(N324="nulová",J324,0)</f>
        <v>0</v>
      </c>
      <c r="BJ324" s="18" t="s">
        <v>15</v>
      </c>
      <c r="BK324" s="151">
        <f>ROUND(I324*H324,2)</f>
        <v>0</v>
      </c>
      <c r="BL324" s="18" t="s">
        <v>82</v>
      </c>
      <c r="BM324" s="150" t="s">
        <v>440</v>
      </c>
    </row>
    <row r="325" spans="1:65" s="2" customFormat="1" ht="11.25">
      <c r="A325" s="33"/>
      <c r="B325" s="34"/>
      <c r="C325" s="33"/>
      <c r="D325" s="152" t="s">
        <v>143</v>
      </c>
      <c r="E325" s="33"/>
      <c r="F325" s="153" t="s">
        <v>441</v>
      </c>
      <c r="G325" s="33"/>
      <c r="H325" s="33"/>
      <c r="I325" s="154"/>
      <c r="J325" s="33"/>
      <c r="K325" s="33"/>
      <c r="L325" s="34"/>
      <c r="M325" s="155"/>
      <c r="N325" s="156"/>
      <c r="O325" s="54"/>
      <c r="P325" s="54"/>
      <c r="Q325" s="54"/>
      <c r="R325" s="54"/>
      <c r="S325" s="54"/>
      <c r="T325" s="55"/>
      <c r="U325" s="33"/>
      <c r="V325" s="33"/>
      <c r="W325" s="33"/>
      <c r="X325" s="33"/>
      <c r="Y325" s="33"/>
      <c r="Z325" s="33"/>
      <c r="AA325" s="33"/>
      <c r="AB325" s="33"/>
      <c r="AC325" s="33"/>
      <c r="AD325" s="33"/>
      <c r="AE325" s="33"/>
      <c r="AT325" s="18" t="s">
        <v>143</v>
      </c>
      <c r="AU325" s="18" t="s">
        <v>149</v>
      </c>
    </row>
    <row r="326" spans="1:65" s="2" customFormat="1" ht="66.75" customHeight="1">
      <c r="A326" s="33"/>
      <c r="B326" s="138"/>
      <c r="C326" s="139" t="s">
        <v>442</v>
      </c>
      <c r="D326" s="139" t="s">
        <v>137</v>
      </c>
      <c r="E326" s="140" t="s">
        <v>443</v>
      </c>
      <c r="F326" s="141" t="s">
        <v>444</v>
      </c>
      <c r="G326" s="142" t="s">
        <v>140</v>
      </c>
      <c r="H326" s="143">
        <v>435</v>
      </c>
      <c r="I326" s="144"/>
      <c r="J326" s="145">
        <f>ROUND(I326*H326,2)</f>
        <v>0</v>
      </c>
      <c r="K326" s="141" t="s">
        <v>141</v>
      </c>
      <c r="L326" s="34"/>
      <c r="M326" s="146" t="s">
        <v>3</v>
      </c>
      <c r="N326" s="147" t="s">
        <v>42</v>
      </c>
      <c r="O326" s="54"/>
      <c r="P326" s="148">
        <f>O326*H326</f>
        <v>0</v>
      </c>
      <c r="Q326" s="148">
        <v>8.5199999999999998E-3</v>
      </c>
      <c r="R326" s="148">
        <f>Q326*H326</f>
        <v>3.7061999999999999</v>
      </c>
      <c r="S326" s="148">
        <v>0</v>
      </c>
      <c r="T326" s="149">
        <f>S326*H326</f>
        <v>0</v>
      </c>
      <c r="U326" s="33"/>
      <c r="V326" s="33"/>
      <c r="W326" s="33"/>
      <c r="X326" s="33"/>
      <c r="Y326" s="33"/>
      <c r="Z326" s="33"/>
      <c r="AA326" s="33"/>
      <c r="AB326" s="33"/>
      <c r="AC326" s="33"/>
      <c r="AD326" s="33"/>
      <c r="AE326" s="33"/>
      <c r="AR326" s="150" t="s">
        <v>82</v>
      </c>
      <c r="AT326" s="150" t="s">
        <v>137</v>
      </c>
      <c r="AU326" s="150" t="s">
        <v>149</v>
      </c>
      <c r="AY326" s="18" t="s">
        <v>135</v>
      </c>
      <c r="BE326" s="151">
        <f>IF(N326="základní",J326,0)</f>
        <v>0</v>
      </c>
      <c r="BF326" s="151">
        <f>IF(N326="snížená",J326,0)</f>
        <v>0</v>
      </c>
      <c r="BG326" s="151">
        <f>IF(N326="zákl. přenesená",J326,0)</f>
        <v>0</v>
      </c>
      <c r="BH326" s="151">
        <f>IF(N326="sníž. přenesená",J326,0)</f>
        <v>0</v>
      </c>
      <c r="BI326" s="151">
        <f>IF(N326="nulová",J326,0)</f>
        <v>0</v>
      </c>
      <c r="BJ326" s="18" t="s">
        <v>15</v>
      </c>
      <c r="BK326" s="151">
        <f>ROUND(I326*H326,2)</f>
        <v>0</v>
      </c>
      <c r="BL326" s="18" t="s">
        <v>82</v>
      </c>
      <c r="BM326" s="150" t="s">
        <v>445</v>
      </c>
    </row>
    <row r="327" spans="1:65" s="2" customFormat="1" ht="11.25">
      <c r="A327" s="33"/>
      <c r="B327" s="34"/>
      <c r="C327" s="33"/>
      <c r="D327" s="152" t="s">
        <v>143</v>
      </c>
      <c r="E327" s="33"/>
      <c r="F327" s="153" t="s">
        <v>446</v>
      </c>
      <c r="G327" s="33"/>
      <c r="H327" s="33"/>
      <c r="I327" s="154"/>
      <c r="J327" s="33"/>
      <c r="K327" s="33"/>
      <c r="L327" s="34"/>
      <c r="M327" s="155"/>
      <c r="N327" s="156"/>
      <c r="O327" s="54"/>
      <c r="P327" s="54"/>
      <c r="Q327" s="54"/>
      <c r="R327" s="54"/>
      <c r="S327" s="54"/>
      <c r="T327" s="55"/>
      <c r="U327" s="33"/>
      <c r="V327" s="33"/>
      <c r="W327" s="33"/>
      <c r="X327" s="33"/>
      <c r="Y327" s="33"/>
      <c r="Z327" s="33"/>
      <c r="AA327" s="33"/>
      <c r="AB327" s="33"/>
      <c r="AC327" s="33"/>
      <c r="AD327" s="33"/>
      <c r="AE327" s="33"/>
      <c r="AT327" s="18" t="s">
        <v>143</v>
      </c>
      <c r="AU327" s="18" t="s">
        <v>149</v>
      </c>
    </row>
    <row r="328" spans="1:65" s="2" customFormat="1" ht="24.2" customHeight="1">
      <c r="A328" s="33"/>
      <c r="B328" s="138"/>
      <c r="C328" s="166" t="s">
        <v>447</v>
      </c>
      <c r="D328" s="166" t="s">
        <v>184</v>
      </c>
      <c r="E328" s="167" t="s">
        <v>448</v>
      </c>
      <c r="F328" s="168" t="s">
        <v>449</v>
      </c>
      <c r="G328" s="169" t="s">
        <v>140</v>
      </c>
      <c r="H328" s="170">
        <v>443.7</v>
      </c>
      <c r="I328" s="171"/>
      <c r="J328" s="172">
        <f>ROUND(I328*H328,2)</f>
        <v>0</v>
      </c>
      <c r="K328" s="168" t="s">
        <v>141</v>
      </c>
      <c r="L328" s="173"/>
      <c r="M328" s="174" t="s">
        <v>3</v>
      </c>
      <c r="N328" s="175" t="s">
        <v>42</v>
      </c>
      <c r="O328" s="54"/>
      <c r="P328" s="148">
        <f>O328*H328</f>
        <v>0</v>
      </c>
      <c r="Q328" s="148">
        <v>3.5999999999999999E-3</v>
      </c>
      <c r="R328" s="148">
        <f>Q328*H328</f>
        <v>1.5973199999999999</v>
      </c>
      <c r="S328" s="148">
        <v>0</v>
      </c>
      <c r="T328" s="149">
        <f>S328*H328</f>
        <v>0</v>
      </c>
      <c r="U328" s="33"/>
      <c r="V328" s="33"/>
      <c r="W328" s="33"/>
      <c r="X328" s="33"/>
      <c r="Y328" s="33"/>
      <c r="Z328" s="33"/>
      <c r="AA328" s="33"/>
      <c r="AB328" s="33"/>
      <c r="AC328" s="33"/>
      <c r="AD328" s="33"/>
      <c r="AE328" s="33"/>
      <c r="AR328" s="150" t="s">
        <v>178</v>
      </c>
      <c r="AT328" s="150" t="s">
        <v>184</v>
      </c>
      <c r="AU328" s="150" t="s">
        <v>149</v>
      </c>
      <c r="AY328" s="18" t="s">
        <v>135</v>
      </c>
      <c r="BE328" s="151">
        <f>IF(N328="základní",J328,0)</f>
        <v>0</v>
      </c>
      <c r="BF328" s="151">
        <f>IF(N328="snížená",J328,0)</f>
        <v>0</v>
      </c>
      <c r="BG328" s="151">
        <f>IF(N328="zákl. přenesená",J328,0)</f>
        <v>0</v>
      </c>
      <c r="BH328" s="151">
        <f>IF(N328="sníž. přenesená",J328,0)</f>
        <v>0</v>
      </c>
      <c r="BI328" s="151">
        <f>IF(N328="nulová",J328,0)</f>
        <v>0</v>
      </c>
      <c r="BJ328" s="18" t="s">
        <v>15</v>
      </c>
      <c r="BK328" s="151">
        <f>ROUND(I328*H328,2)</f>
        <v>0</v>
      </c>
      <c r="BL328" s="18" t="s">
        <v>82</v>
      </c>
      <c r="BM328" s="150" t="s">
        <v>450</v>
      </c>
    </row>
    <row r="329" spans="1:65" s="13" customFormat="1" ht="11.25">
      <c r="B329" s="157"/>
      <c r="D329" s="158" t="s">
        <v>164</v>
      </c>
      <c r="F329" s="159" t="s">
        <v>451</v>
      </c>
      <c r="H329" s="160">
        <v>443.7</v>
      </c>
      <c r="I329" s="161"/>
      <c r="L329" s="157"/>
      <c r="M329" s="162"/>
      <c r="N329" s="163"/>
      <c r="O329" s="163"/>
      <c r="P329" s="163"/>
      <c r="Q329" s="163"/>
      <c r="R329" s="163"/>
      <c r="S329" s="163"/>
      <c r="T329" s="164"/>
      <c r="AT329" s="165" t="s">
        <v>164</v>
      </c>
      <c r="AU329" s="165" t="s">
        <v>149</v>
      </c>
      <c r="AV329" s="13" t="s">
        <v>79</v>
      </c>
      <c r="AW329" s="13" t="s">
        <v>4</v>
      </c>
      <c r="AX329" s="13" t="s">
        <v>15</v>
      </c>
      <c r="AY329" s="165" t="s">
        <v>135</v>
      </c>
    </row>
    <row r="330" spans="1:65" s="2" customFormat="1" ht="55.5" customHeight="1">
      <c r="A330" s="33"/>
      <c r="B330" s="138"/>
      <c r="C330" s="139" t="s">
        <v>452</v>
      </c>
      <c r="D330" s="139" t="s">
        <v>137</v>
      </c>
      <c r="E330" s="140" t="s">
        <v>453</v>
      </c>
      <c r="F330" s="141" t="s">
        <v>454</v>
      </c>
      <c r="G330" s="142" t="s">
        <v>140</v>
      </c>
      <c r="H330" s="143">
        <v>435</v>
      </c>
      <c r="I330" s="144"/>
      <c r="J330" s="145">
        <f>ROUND(I330*H330,2)</f>
        <v>0</v>
      </c>
      <c r="K330" s="141" t="s">
        <v>141</v>
      </c>
      <c r="L330" s="34"/>
      <c r="M330" s="146" t="s">
        <v>3</v>
      </c>
      <c r="N330" s="147" t="s">
        <v>42</v>
      </c>
      <c r="O330" s="54"/>
      <c r="P330" s="148">
        <f>O330*H330</f>
        <v>0</v>
      </c>
      <c r="Q330" s="148">
        <v>8.0000000000000007E-5</v>
      </c>
      <c r="R330" s="148">
        <f>Q330*H330</f>
        <v>3.4800000000000005E-2</v>
      </c>
      <c r="S330" s="148">
        <v>0</v>
      </c>
      <c r="T330" s="149">
        <f>S330*H330</f>
        <v>0</v>
      </c>
      <c r="U330" s="33"/>
      <c r="V330" s="33"/>
      <c r="W330" s="33"/>
      <c r="X330" s="33"/>
      <c r="Y330" s="33"/>
      <c r="Z330" s="33"/>
      <c r="AA330" s="33"/>
      <c r="AB330" s="33"/>
      <c r="AC330" s="33"/>
      <c r="AD330" s="33"/>
      <c r="AE330" s="33"/>
      <c r="AR330" s="150" t="s">
        <v>82</v>
      </c>
      <c r="AT330" s="150" t="s">
        <v>137</v>
      </c>
      <c r="AU330" s="150" t="s">
        <v>149</v>
      </c>
      <c r="AY330" s="18" t="s">
        <v>135</v>
      </c>
      <c r="BE330" s="151">
        <f>IF(N330="základní",J330,0)</f>
        <v>0</v>
      </c>
      <c r="BF330" s="151">
        <f>IF(N330="snížená",J330,0)</f>
        <v>0</v>
      </c>
      <c r="BG330" s="151">
        <f>IF(N330="zákl. přenesená",J330,0)</f>
        <v>0</v>
      </c>
      <c r="BH330" s="151">
        <f>IF(N330="sníž. přenesená",J330,0)</f>
        <v>0</v>
      </c>
      <c r="BI330" s="151">
        <f>IF(N330="nulová",J330,0)</f>
        <v>0</v>
      </c>
      <c r="BJ330" s="18" t="s">
        <v>15</v>
      </c>
      <c r="BK330" s="151">
        <f>ROUND(I330*H330,2)</f>
        <v>0</v>
      </c>
      <c r="BL330" s="18" t="s">
        <v>82</v>
      </c>
      <c r="BM330" s="150" t="s">
        <v>455</v>
      </c>
    </row>
    <row r="331" spans="1:65" s="2" customFormat="1" ht="11.25">
      <c r="A331" s="33"/>
      <c r="B331" s="34"/>
      <c r="C331" s="33"/>
      <c r="D331" s="152" t="s">
        <v>143</v>
      </c>
      <c r="E331" s="33"/>
      <c r="F331" s="153" t="s">
        <v>456</v>
      </c>
      <c r="G331" s="33"/>
      <c r="H331" s="33"/>
      <c r="I331" s="154"/>
      <c r="J331" s="33"/>
      <c r="K331" s="33"/>
      <c r="L331" s="34"/>
      <c r="M331" s="155"/>
      <c r="N331" s="156"/>
      <c r="O331" s="54"/>
      <c r="P331" s="54"/>
      <c r="Q331" s="54"/>
      <c r="R331" s="54"/>
      <c r="S331" s="54"/>
      <c r="T331" s="55"/>
      <c r="U331" s="33"/>
      <c r="V331" s="33"/>
      <c r="W331" s="33"/>
      <c r="X331" s="33"/>
      <c r="Y331" s="33"/>
      <c r="Z331" s="33"/>
      <c r="AA331" s="33"/>
      <c r="AB331" s="33"/>
      <c r="AC331" s="33"/>
      <c r="AD331" s="33"/>
      <c r="AE331" s="33"/>
      <c r="AT331" s="18" t="s">
        <v>143</v>
      </c>
      <c r="AU331" s="18" t="s">
        <v>149</v>
      </c>
    </row>
    <row r="332" spans="1:65" s="2" customFormat="1" ht="78" customHeight="1">
      <c r="A332" s="33"/>
      <c r="B332" s="138"/>
      <c r="C332" s="139" t="s">
        <v>457</v>
      </c>
      <c r="D332" s="139" t="s">
        <v>137</v>
      </c>
      <c r="E332" s="140" t="s">
        <v>458</v>
      </c>
      <c r="F332" s="141" t="s">
        <v>459</v>
      </c>
      <c r="G332" s="142" t="s">
        <v>140</v>
      </c>
      <c r="H332" s="143">
        <v>1949</v>
      </c>
      <c r="I332" s="144"/>
      <c r="J332" s="145">
        <f>ROUND(I332*H332,2)</f>
        <v>0</v>
      </c>
      <c r="K332" s="141" t="s">
        <v>141</v>
      </c>
      <c r="L332" s="34"/>
      <c r="M332" s="146" t="s">
        <v>3</v>
      </c>
      <c r="N332" s="147" t="s">
        <v>42</v>
      </c>
      <c r="O332" s="54"/>
      <c r="P332" s="148">
        <f>O332*H332</f>
        <v>0</v>
      </c>
      <c r="Q332" s="148">
        <v>1.1350000000000001E-2</v>
      </c>
      <c r="R332" s="148">
        <f>Q332*H332</f>
        <v>22.12115</v>
      </c>
      <c r="S332" s="148">
        <v>0</v>
      </c>
      <c r="T332" s="149">
        <f>S332*H332</f>
        <v>0</v>
      </c>
      <c r="U332" s="33"/>
      <c r="V332" s="33"/>
      <c r="W332" s="33"/>
      <c r="X332" s="33"/>
      <c r="Y332" s="33"/>
      <c r="Z332" s="33"/>
      <c r="AA332" s="33"/>
      <c r="AB332" s="33"/>
      <c r="AC332" s="33"/>
      <c r="AD332" s="33"/>
      <c r="AE332" s="33"/>
      <c r="AR332" s="150" t="s">
        <v>82</v>
      </c>
      <c r="AT332" s="150" t="s">
        <v>137</v>
      </c>
      <c r="AU332" s="150" t="s">
        <v>149</v>
      </c>
      <c r="AY332" s="18" t="s">
        <v>135</v>
      </c>
      <c r="BE332" s="151">
        <f>IF(N332="základní",J332,0)</f>
        <v>0</v>
      </c>
      <c r="BF332" s="151">
        <f>IF(N332="snížená",J332,0)</f>
        <v>0</v>
      </c>
      <c r="BG332" s="151">
        <f>IF(N332="zákl. přenesená",J332,0)</f>
        <v>0</v>
      </c>
      <c r="BH332" s="151">
        <f>IF(N332="sníž. přenesená",J332,0)</f>
        <v>0</v>
      </c>
      <c r="BI332" s="151">
        <f>IF(N332="nulová",J332,0)</f>
        <v>0</v>
      </c>
      <c r="BJ332" s="18" t="s">
        <v>15</v>
      </c>
      <c r="BK332" s="151">
        <f>ROUND(I332*H332,2)</f>
        <v>0</v>
      </c>
      <c r="BL332" s="18" t="s">
        <v>82</v>
      </c>
      <c r="BM332" s="150" t="s">
        <v>460</v>
      </c>
    </row>
    <row r="333" spans="1:65" s="2" customFormat="1" ht="11.25">
      <c r="A333" s="33"/>
      <c r="B333" s="34"/>
      <c r="C333" s="33"/>
      <c r="D333" s="152" t="s">
        <v>143</v>
      </c>
      <c r="E333" s="33"/>
      <c r="F333" s="153" t="s">
        <v>461</v>
      </c>
      <c r="G333" s="33"/>
      <c r="H333" s="33"/>
      <c r="I333" s="154"/>
      <c r="J333" s="33"/>
      <c r="K333" s="33"/>
      <c r="L333" s="34"/>
      <c r="M333" s="155"/>
      <c r="N333" s="156"/>
      <c r="O333" s="54"/>
      <c r="P333" s="54"/>
      <c r="Q333" s="54"/>
      <c r="R333" s="54"/>
      <c r="S333" s="54"/>
      <c r="T333" s="55"/>
      <c r="U333" s="33"/>
      <c r="V333" s="33"/>
      <c r="W333" s="33"/>
      <c r="X333" s="33"/>
      <c r="Y333" s="33"/>
      <c r="Z333" s="33"/>
      <c r="AA333" s="33"/>
      <c r="AB333" s="33"/>
      <c r="AC333" s="33"/>
      <c r="AD333" s="33"/>
      <c r="AE333" s="33"/>
      <c r="AT333" s="18" t="s">
        <v>143</v>
      </c>
      <c r="AU333" s="18" t="s">
        <v>149</v>
      </c>
    </row>
    <row r="334" spans="1:65" s="2" customFormat="1" ht="24.2" customHeight="1">
      <c r="A334" s="33"/>
      <c r="B334" s="138"/>
      <c r="C334" s="166" t="s">
        <v>462</v>
      </c>
      <c r="D334" s="166" t="s">
        <v>184</v>
      </c>
      <c r="E334" s="167" t="s">
        <v>413</v>
      </c>
      <c r="F334" s="168" t="s">
        <v>414</v>
      </c>
      <c r="G334" s="169" t="s">
        <v>140</v>
      </c>
      <c r="H334" s="170">
        <v>1987.98</v>
      </c>
      <c r="I334" s="171"/>
      <c r="J334" s="172">
        <f>ROUND(I334*H334,2)</f>
        <v>0</v>
      </c>
      <c r="K334" s="168" t="s">
        <v>141</v>
      </c>
      <c r="L334" s="173"/>
      <c r="M334" s="174" t="s">
        <v>3</v>
      </c>
      <c r="N334" s="175" t="s">
        <v>42</v>
      </c>
      <c r="O334" s="54"/>
      <c r="P334" s="148">
        <f>O334*H334</f>
        <v>0</v>
      </c>
      <c r="Q334" s="148">
        <v>6.0000000000000001E-3</v>
      </c>
      <c r="R334" s="148">
        <f>Q334*H334</f>
        <v>11.92788</v>
      </c>
      <c r="S334" s="148">
        <v>0</v>
      </c>
      <c r="T334" s="149">
        <f>S334*H334</f>
        <v>0</v>
      </c>
      <c r="U334" s="33"/>
      <c r="V334" s="33"/>
      <c r="W334" s="33"/>
      <c r="X334" s="33"/>
      <c r="Y334" s="33"/>
      <c r="Z334" s="33"/>
      <c r="AA334" s="33"/>
      <c r="AB334" s="33"/>
      <c r="AC334" s="33"/>
      <c r="AD334" s="33"/>
      <c r="AE334" s="33"/>
      <c r="AR334" s="150" t="s">
        <v>178</v>
      </c>
      <c r="AT334" s="150" t="s">
        <v>184</v>
      </c>
      <c r="AU334" s="150" t="s">
        <v>149</v>
      </c>
      <c r="AY334" s="18" t="s">
        <v>135</v>
      </c>
      <c r="BE334" s="151">
        <f>IF(N334="základní",J334,0)</f>
        <v>0</v>
      </c>
      <c r="BF334" s="151">
        <f>IF(N334="snížená",J334,0)</f>
        <v>0</v>
      </c>
      <c r="BG334" s="151">
        <f>IF(N334="zákl. přenesená",J334,0)</f>
        <v>0</v>
      </c>
      <c r="BH334" s="151">
        <f>IF(N334="sníž. přenesená",J334,0)</f>
        <v>0</v>
      </c>
      <c r="BI334" s="151">
        <f>IF(N334="nulová",J334,0)</f>
        <v>0</v>
      </c>
      <c r="BJ334" s="18" t="s">
        <v>15</v>
      </c>
      <c r="BK334" s="151">
        <f>ROUND(I334*H334,2)</f>
        <v>0</v>
      </c>
      <c r="BL334" s="18" t="s">
        <v>82</v>
      </c>
      <c r="BM334" s="150" t="s">
        <v>463</v>
      </c>
    </row>
    <row r="335" spans="1:65" s="13" customFormat="1" ht="11.25">
      <c r="B335" s="157"/>
      <c r="D335" s="158" t="s">
        <v>164</v>
      </c>
      <c r="F335" s="159" t="s">
        <v>464</v>
      </c>
      <c r="H335" s="160">
        <v>1987.98</v>
      </c>
      <c r="I335" s="161"/>
      <c r="L335" s="157"/>
      <c r="M335" s="162"/>
      <c r="N335" s="163"/>
      <c r="O335" s="163"/>
      <c r="P335" s="163"/>
      <c r="Q335" s="163"/>
      <c r="R335" s="163"/>
      <c r="S335" s="163"/>
      <c r="T335" s="164"/>
      <c r="AT335" s="165" t="s">
        <v>164</v>
      </c>
      <c r="AU335" s="165" t="s">
        <v>149</v>
      </c>
      <c r="AV335" s="13" t="s">
        <v>79</v>
      </c>
      <c r="AW335" s="13" t="s">
        <v>4</v>
      </c>
      <c r="AX335" s="13" t="s">
        <v>15</v>
      </c>
      <c r="AY335" s="165" t="s">
        <v>135</v>
      </c>
    </row>
    <row r="336" spans="1:65" s="2" customFormat="1" ht="78" customHeight="1">
      <c r="A336" s="33"/>
      <c r="B336" s="138"/>
      <c r="C336" s="139" t="s">
        <v>465</v>
      </c>
      <c r="D336" s="139" t="s">
        <v>137</v>
      </c>
      <c r="E336" s="140" t="s">
        <v>466</v>
      </c>
      <c r="F336" s="141" t="s">
        <v>467</v>
      </c>
      <c r="G336" s="142" t="s">
        <v>140</v>
      </c>
      <c r="H336" s="143">
        <v>6556</v>
      </c>
      <c r="I336" s="144"/>
      <c r="J336" s="145">
        <f>ROUND(I336*H336,2)</f>
        <v>0</v>
      </c>
      <c r="K336" s="141" t="s">
        <v>141</v>
      </c>
      <c r="L336" s="34"/>
      <c r="M336" s="146" t="s">
        <v>3</v>
      </c>
      <c r="N336" s="147" t="s">
        <v>42</v>
      </c>
      <c r="O336" s="54"/>
      <c r="P336" s="148">
        <f>O336*H336</f>
        <v>0</v>
      </c>
      <c r="Q336" s="148">
        <v>1.1679999999999999E-2</v>
      </c>
      <c r="R336" s="148">
        <f>Q336*H336</f>
        <v>76.574079999999995</v>
      </c>
      <c r="S336" s="148">
        <v>0</v>
      </c>
      <c r="T336" s="149">
        <f>S336*H336</f>
        <v>0</v>
      </c>
      <c r="U336" s="33"/>
      <c r="V336" s="33"/>
      <c r="W336" s="33"/>
      <c r="X336" s="33"/>
      <c r="Y336" s="33"/>
      <c r="Z336" s="33"/>
      <c r="AA336" s="33"/>
      <c r="AB336" s="33"/>
      <c r="AC336" s="33"/>
      <c r="AD336" s="33"/>
      <c r="AE336" s="33"/>
      <c r="AR336" s="150" t="s">
        <v>82</v>
      </c>
      <c r="AT336" s="150" t="s">
        <v>137</v>
      </c>
      <c r="AU336" s="150" t="s">
        <v>149</v>
      </c>
      <c r="AY336" s="18" t="s">
        <v>135</v>
      </c>
      <c r="BE336" s="151">
        <f>IF(N336="základní",J336,0)</f>
        <v>0</v>
      </c>
      <c r="BF336" s="151">
        <f>IF(N336="snížená",J336,0)</f>
        <v>0</v>
      </c>
      <c r="BG336" s="151">
        <f>IF(N336="zákl. přenesená",J336,0)</f>
        <v>0</v>
      </c>
      <c r="BH336" s="151">
        <f>IF(N336="sníž. přenesená",J336,0)</f>
        <v>0</v>
      </c>
      <c r="BI336" s="151">
        <f>IF(N336="nulová",J336,0)</f>
        <v>0</v>
      </c>
      <c r="BJ336" s="18" t="s">
        <v>15</v>
      </c>
      <c r="BK336" s="151">
        <f>ROUND(I336*H336,2)</f>
        <v>0</v>
      </c>
      <c r="BL336" s="18" t="s">
        <v>82</v>
      </c>
      <c r="BM336" s="150" t="s">
        <v>468</v>
      </c>
    </row>
    <row r="337" spans="1:65" s="2" customFormat="1" ht="11.25">
      <c r="A337" s="33"/>
      <c r="B337" s="34"/>
      <c r="C337" s="33"/>
      <c r="D337" s="152" t="s">
        <v>143</v>
      </c>
      <c r="E337" s="33"/>
      <c r="F337" s="153" t="s">
        <v>469</v>
      </c>
      <c r="G337" s="33"/>
      <c r="H337" s="33"/>
      <c r="I337" s="154"/>
      <c r="J337" s="33"/>
      <c r="K337" s="33"/>
      <c r="L337" s="34"/>
      <c r="M337" s="155"/>
      <c r="N337" s="156"/>
      <c r="O337" s="54"/>
      <c r="P337" s="54"/>
      <c r="Q337" s="54"/>
      <c r="R337" s="54"/>
      <c r="S337" s="54"/>
      <c r="T337" s="55"/>
      <c r="U337" s="33"/>
      <c r="V337" s="33"/>
      <c r="W337" s="33"/>
      <c r="X337" s="33"/>
      <c r="Y337" s="33"/>
      <c r="Z337" s="33"/>
      <c r="AA337" s="33"/>
      <c r="AB337" s="33"/>
      <c r="AC337" s="33"/>
      <c r="AD337" s="33"/>
      <c r="AE337" s="33"/>
      <c r="AT337" s="18" t="s">
        <v>143</v>
      </c>
      <c r="AU337" s="18" t="s">
        <v>149</v>
      </c>
    </row>
    <row r="338" spans="1:65" s="2" customFormat="1" ht="24.2" customHeight="1">
      <c r="A338" s="33"/>
      <c r="B338" s="138"/>
      <c r="C338" s="166" t="s">
        <v>470</v>
      </c>
      <c r="D338" s="166" t="s">
        <v>184</v>
      </c>
      <c r="E338" s="167" t="s">
        <v>471</v>
      </c>
      <c r="F338" s="168" t="s">
        <v>472</v>
      </c>
      <c r="G338" s="169" t="s">
        <v>140</v>
      </c>
      <c r="H338" s="170">
        <v>6883.8</v>
      </c>
      <c r="I338" s="171"/>
      <c r="J338" s="172">
        <f>ROUND(I338*H338,2)</f>
        <v>0</v>
      </c>
      <c r="K338" s="168" t="s">
        <v>141</v>
      </c>
      <c r="L338" s="173"/>
      <c r="M338" s="174" t="s">
        <v>3</v>
      </c>
      <c r="N338" s="175" t="s">
        <v>42</v>
      </c>
      <c r="O338" s="54"/>
      <c r="P338" s="148">
        <f>O338*H338</f>
        <v>0</v>
      </c>
      <c r="Q338" s="148">
        <v>2.8000000000000001E-2</v>
      </c>
      <c r="R338" s="148">
        <f>Q338*H338</f>
        <v>192.74640000000002</v>
      </c>
      <c r="S338" s="148">
        <v>0</v>
      </c>
      <c r="T338" s="149">
        <f>S338*H338</f>
        <v>0</v>
      </c>
      <c r="U338" s="33"/>
      <c r="V338" s="33"/>
      <c r="W338" s="33"/>
      <c r="X338" s="33"/>
      <c r="Y338" s="33"/>
      <c r="Z338" s="33"/>
      <c r="AA338" s="33"/>
      <c r="AB338" s="33"/>
      <c r="AC338" s="33"/>
      <c r="AD338" s="33"/>
      <c r="AE338" s="33"/>
      <c r="AR338" s="150" t="s">
        <v>178</v>
      </c>
      <c r="AT338" s="150" t="s">
        <v>184</v>
      </c>
      <c r="AU338" s="150" t="s">
        <v>149</v>
      </c>
      <c r="AY338" s="18" t="s">
        <v>135</v>
      </c>
      <c r="BE338" s="151">
        <f>IF(N338="základní",J338,0)</f>
        <v>0</v>
      </c>
      <c r="BF338" s="151">
        <f>IF(N338="snížená",J338,0)</f>
        <v>0</v>
      </c>
      <c r="BG338" s="151">
        <f>IF(N338="zákl. přenesená",J338,0)</f>
        <v>0</v>
      </c>
      <c r="BH338" s="151">
        <f>IF(N338="sníž. přenesená",J338,0)</f>
        <v>0</v>
      </c>
      <c r="BI338" s="151">
        <f>IF(N338="nulová",J338,0)</f>
        <v>0</v>
      </c>
      <c r="BJ338" s="18" t="s">
        <v>15</v>
      </c>
      <c r="BK338" s="151">
        <f>ROUND(I338*H338,2)</f>
        <v>0</v>
      </c>
      <c r="BL338" s="18" t="s">
        <v>82</v>
      </c>
      <c r="BM338" s="150" t="s">
        <v>473</v>
      </c>
    </row>
    <row r="339" spans="1:65" s="13" customFormat="1" ht="11.25">
      <c r="B339" s="157"/>
      <c r="D339" s="158" t="s">
        <v>164</v>
      </c>
      <c r="F339" s="159" t="s">
        <v>474</v>
      </c>
      <c r="H339" s="160">
        <v>6883.8</v>
      </c>
      <c r="I339" s="161"/>
      <c r="L339" s="157"/>
      <c r="M339" s="162"/>
      <c r="N339" s="163"/>
      <c r="O339" s="163"/>
      <c r="P339" s="163"/>
      <c r="Q339" s="163"/>
      <c r="R339" s="163"/>
      <c r="S339" s="163"/>
      <c r="T339" s="164"/>
      <c r="AT339" s="165" t="s">
        <v>164</v>
      </c>
      <c r="AU339" s="165" t="s">
        <v>149</v>
      </c>
      <c r="AV339" s="13" t="s">
        <v>79</v>
      </c>
      <c r="AW339" s="13" t="s">
        <v>4</v>
      </c>
      <c r="AX339" s="13" t="s">
        <v>15</v>
      </c>
      <c r="AY339" s="165" t="s">
        <v>135</v>
      </c>
    </row>
    <row r="340" spans="1:65" s="2" customFormat="1" ht="55.5" customHeight="1">
      <c r="A340" s="33"/>
      <c r="B340" s="138"/>
      <c r="C340" s="139" t="s">
        <v>475</v>
      </c>
      <c r="D340" s="139" t="s">
        <v>137</v>
      </c>
      <c r="E340" s="140" t="s">
        <v>476</v>
      </c>
      <c r="F340" s="141" t="s">
        <v>477</v>
      </c>
      <c r="G340" s="142" t="s">
        <v>140</v>
      </c>
      <c r="H340" s="143">
        <v>8505</v>
      </c>
      <c r="I340" s="144"/>
      <c r="J340" s="145">
        <f>ROUND(I340*H340,2)</f>
        <v>0</v>
      </c>
      <c r="K340" s="141" t="s">
        <v>141</v>
      </c>
      <c r="L340" s="34"/>
      <c r="M340" s="146" t="s">
        <v>3</v>
      </c>
      <c r="N340" s="147" t="s">
        <v>42</v>
      </c>
      <c r="O340" s="54"/>
      <c r="P340" s="148">
        <f>O340*H340</f>
        <v>0</v>
      </c>
      <c r="Q340" s="148">
        <v>8.0000000000000007E-5</v>
      </c>
      <c r="R340" s="148">
        <f>Q340*H340</f>
        <v>0.6804</v>
      </c>
      <c r="S340" s="148">
        <v>0</v>
      </c>
      <c r="T340" s="149">
        <f>S340*H340</f>
        <v>0</v>
      </c>
      <c r="U340" s="33"/>
      <c r="V340" s="33"/>
      <c r="W340" s="33"/>
      <c r="X340" s="33"/>
      <c r="Y340" s="33"/>
      <c r="Z340" s="33"/>
      <c r="AA340" s="33"/>
      <c r="AB340" s="33"/>
      <c r="AC340" s="33"/>
      <c r="AD340" s="33"/>
      <c r="AE340" s="33"/>
      <c r="AR340" s="150" t="s">
        <v>82</v>
      </c>
      <c r="AT340" s="150" t="s">
        <v>137</v>
      </c>
      <c r="AU340" s="150" t="s">
        <v>149</v>
      </c>
      <c r="AY340" s="18" t="s">
        <v>135</v>
      </c>
      <c r="BE340" s="151">
        <f>IF(N340="základní",J340,0)</f>
        <v>0</v>
      </c>
      <c r="BF340" s="151">
        <f>IF(N340="snížená",J340,0)</f>
        <v>0</v>
      </c>
      <c r="BG340" s="151">
        <f>IF(N340="zákl. přenesená",J340,0)</f>
        <v>0</v>
      </c>
      <c r="BH340" s="151">
        <f>IF(N340="sníž. přenesená",J340,0)</f>
        <v>0</v>
      </c>
      <c r="BI340" s="151">
        <f>IF(N340="nulová",J340,0)</f>
        <v>0</v>
      </c>
      <c r="BJ340" s="18" t="s">
        <v>15</v>
      </c>
      <c r="BK340" s="151">
        <f>ROUND(I340*H340,2)</f>
        <v>0</v>
      </c>
      <c r="BL340" s="18" t="s">
        <v>82</v>
      </c>
      <c r="BM340" s="150" t="s">
        <v>478</v>
      </c>
    </row>
    <row r="341" spans="1:65" s="2" customFormat="1" ht="11.25">
      <c r="A341" s="33"/>
      <c r="B341" s="34"/>
      <c r="C341" s="33"/>
      <c r="D341" s="152" t="s">
        <v>143</v>
      </c>
      <c r="E341" s="33"/>
      <c r="F341" s="153" t="s">
        <v>479</v>
      </c>
      <c r="G341" s="33"/>
      <c r="H341" s="33"/>
      <c r="I341" s="154"/>
      <c r="J341" s="33"/>
      <c r="K341" s="33"/>
      <c r="L341" s="34"/>
      <c r="M341" s="155"/>
      <c r="N341" s="156"/>
      <c r="O341" s="54"/>
      <c r="P341" s="54"/>
      <c r="Q341" s="54"/>
      <c r="R341" s="54"/>
      <c r="S341" s="54"/>
      <c r="T341" s="55"/>
      <c r="U341" s="33"/>
      <c r="V341" s="33"/>
      <c r="W341" s="33"/>
      <c r="X341" s="33"/>
      <c r="Y341" s="33"/>
      <c r="Z341" s="33"/>
      <c r="AA341" s="33"/>
      <c r="AB341" s="33"/>
      <c r="AC341" s="33"/>
      <c r="AD341" s="33"/>
      <c r="AE341" s="33"/>
      <c r="AT341" s="18" t="s">
        <v>143</v>
      </c>
      <c r="AU341" s="18" t="s">
        <v>149</v>
      </c>
    </row>
    <row r="342" spans="1:65" s="13" customFormat="1" ht="11.25">
      <c r="B342" s="157"/>
      <c r="D342" s="158" t="s">
        <v>164</v>
      </c>
      <c r="E342" s="165" t="s">
        <v>3</v>
      </c>
      <c r="F342" s="159" t="s">
        <v>480</v>
      </c>
      <c r="H342" s="160">
        <v>8505</v>
      </c>
      <c r="I342" s="161"/>
      <c r="L342" s="157"/>
      <c r="M342" s="162"/>
      <c r="N342" s="163"/>
      <c r="O342" s="163"/>
      <c r="P342" s="163"/>
      <c r="Q342" s="163"/>
      <c r="R342" s="163"/>
      <c r="S342" s="163"/>
      <c r="T342" s="164"/>
      <c r="AT342" s="165" t="s">
        <v>164</v>
      </c>
      <c r="AU342" s="165" t="s">
        <v>149</v>
      </c>
      <c r="AV342" s="13" t="s">
        <v>79</v>
      </c>
      <c r="AW342" s="13" t="s">
        <v>33</v>
      </c>
      <c r="AX342" s="13" t="s">
        <v>15</v>
      </c>
      <c r="AY342" s="165" t="s">
        <v>135</v>
      </c>
    </row>
    <row r="343" spans="1:65" s="2" customFormat="1" ht="44.25" customHeight="1">
      <c r="A343" s="33"/>
      <c r="B343" s="138"/>
      <c r="C343" s="139" t="s">
        <v>481</v>
      </c>
      <c r="D343" s="139" t="s">
        <v>137</v>
      </c>
      <c r="E343" s="140" t="s">
        <v>482</v>
      </c>
      <c r="F343" s="141" t="s">
        <v>483</v>
      </c>
      <c r="G343" s="142" t="s">
        <v>239</v>
      </c>
      <c r="H343" s="143">
        <v>463.8</v>
      </c>
      <c r="I343" s="144"/>
      <c r="J343" s="145">
        <f>ROUND(I343*H343,2)</f>
        <v>0</v>
      </c>
      <c r="K343" s="141" t="s">
        <v>141</v>
      </c>
      <c r="L343" s="34"/>
      <c r="M343" s="146" t="s">
        <v>3</v>
      </c>
      <c r="N343" s="147" t="s">
        <v>42</v>
      </c>
      <c r="O343" s="54"/>
      <c r="P343" s="148">
        <f>O343*H343</f>
        <v>0</v>
      </c>
      <c r="Q343" s="148">
        <v>1.7600000000000001E-3</v>
      </c>
      <c r="R343" s="148">
        <f>Q343*H343</f>
        <v>0.81628800000000001</v>
      </c>
      <c r="S343" s="148">
        <v>0</v>
      </c>
      <c r="T343" s="149">
        <f>S343*H343</f>
        <v>0</v>
      </c>
      <c r="U343" s="33"/>
      <c r="V343" s="33"/>
      <c r="W343" s="33"/>
      <c r="X343" s="33"/>
      <c r="Y343" s="33"/>
      <c r="Z343" s="33"/>
      <c r="AA343" s="33"/>
      <c r="AB343" s="33"/>
      <c r="AC343" s="33"/>
      <c r="AD343" s="33"/>
      <c r="AE343" s="33"/>
      <c r="AR343" s="150" t="s">
        <v>82</v>
      </c>
      <c r="AT343" s="150" t="s">
        <v>137</v>
      </c>
      <c r="AU343" s="150" t="s">
        <v>149</v>
      </c>
      <c r="AY343" s="18" t="s">
        <v>135</v>
      </c>
      <c r="BE343" s="151">
        <f>IF(N343="základní",J343,0)</f>
        <v>0</v>
      </c>
      <c r="BF343" s="151">
        <f>IF(N343="snížená",J343,0)</f>
        <v>0</v>
      </c>
      <c r="BG343" s="151">
        <f>IF(N343="zákl. přenesená",J343,0)</f>
        <v>0</v>
      </c>
      <c r="BH343" s="151">
        <f>IF(N343="sníž. přenesená",J343,0)</f>
        <v>0</v>
      </c>
      <c r="BI343" s="151">
        <f>IF(N343="nulová",J343,0)</f>
        <v>0</v>
      </c>
      <c r="BJ343" s="18" t="s">
        <v>15</v>
      </c>
      <c r="BK343" s="151">
        <f>ROUND(I343*H343,2)</f>
        <v>0</v>
      </c>
      <c r="BL343" s="18" t="s">
        <v>82</v>
      </c>
      <c r="BM343" s="150" t="s">
        <v>484</v>
      </c>
    </row>
    <row r="344" spans="1:65" s="2" customFormat="1" ht="11.25">
      <c r="A344" s="33"/>
      <c r="B344" s="34"/>
      <c r="C344" s="33"/>
      <c r="D344" s="152" t="s">
        <v>143</v>
      </c>
      <c r="E344" s="33"/>
      <c r="F344" s="153" t="s">
        <v>485</v>
      </c>
      <c r="G344" s="33"/>
      <c r="H344" s="33"/>
      <c r="I344" s="154"/>
      <c r="J344" s="33"/>
      <c r="K344" s="33"/>
      <c r="L344" s="34"/>
      <c r="M344" s="155"/>
      <c r="N344" s="156"/>
      <c r="O344" s="54"/>
      <c r="P344" s="54"/>
      <c r="Q344" s="54"/>
      <c r="R344" s="54"/>
      <c r="S344" s="54"/>
      <c r="T344" s="55"/>
      <c r="U344" s="33"/>
      <c r="V344" s="33"/>
      <c r="W344" s="33"/>
      <c r="X344" s="33"/>
      <c r="Y344" s="33"/>
      <c r="Z344" s="33"/>
      <c r="AA344" s="33"/>
      <c r="AB344" s="33"/>
      <c r="AC344" s="33"/>
      <c r="AD344" s="33"/>
      <c r="AE344" s="33"/>
      <c r="AT344" s="18" t="s">
        <v>143</v>
      </c>
      <c r="AU344" s="18" t="s">
        <v>149</v>
      </c>
    </row>
    <row r="345" spans="1:65" s="2" customFormat="1" ht="24.2" customHeight="1">
      <c r="A345" s="33"/>
      <c r="B345" s="138"/>
      <c r="C345" s="166" t="s">
        <v>486</v>
      </c>
      <c r="D345" s="166" t="s">
        <v>184</v>
      </c>
      <c r="E345" s="167" t="s">
        <v>487</v>
      </c>
      <c r="F345" s="168" t="s">
        <v>488</v>
      </c>
      <c r="G345" s="169" t="s">
        <v>140</v>
      </c>
      <c r="H345" s="170">
        <v>81.593999999999994</v>
      </c>
      <c r="I345" s="171"/>
      <c r="J345" s="172">
        <f>ROUND(I345*H345,2)</f>
        <v>0</v>
      </c>
      <c r="K345" s="168" t="s">
        <v>141</v>
      </c>
      <c r="L345" s="173"/>
      <c r="M345" s="174" t="s">
        <v>3</v>
      </c>
      <c r="N345" s="175" t="s">
        <v>42</v>
      </c>
      <c r="O345" s="54"/>
      <c r="P345" s="148">
        <f>O345*H345</f>
        <v>0</v>
      </c>
      <c r="Q345" s="148">
        <v>8.9999999999999998E-4</v>
      </c>
      <c r="R345" s="148">
        <f>Q345*H345</f>
        <v>7.3434599999999989E-2</v>
      </c>
      <c r="S345" s="148">
        <v>0</v>
      </c>
      <c r="T345" s="149">
        <f>S345*H345</f>
        <v>0</v>
      </c>
      <c r="U345" s="33"/>
      <c r="V345" s="33"/>
      <c r="W345" s="33"/>
      <c r="X345" s="33"/>
      <c r="Y345" s="33"/>
      <c r="Z345" s="33"/>
      <c r="AA345" s="33"/>
      <c r="AB345" s="33"/>
      <c r="AC345" s="33"/>
      <c r="AD345" s="33"/>
      <c r="AE345" s="33"/>
      <c r="AR345" s="150" t="s">
        <v>178</v>
      </c>
      <c r="AT345" s="150" t="s">
        <v>184</v>
      </c>
      <c r="AU345" s="150" t="s">
        <v>149</v>
      </c>
      <c r="AY345" s="18" t="s">
        <v>135</v>
      </c>
      <c r="BE345" s="151">
        <f>IF(N345="základní",J345,0)</f>
        <v>0</v>
      </c>
      <c r="BF345" s="151">
        <f>IF(N345="snížená",J345,0)</f>
        <v>0</v>
      </c>
      <c r="BG345" s="151">
        <f>IF(N345="zákl. přenesená",J345,0)</f>
        <v>0</v>
      </c>
      <c r="BH345" s="151">
        <f>IF(N345="sníž. přenesená",J345,0)</f>
        <v>0</v>
      </c>
      <c r="BI345" s="151">
        <f>IF(N345="nulová",J345,0)</f>
        <v>0</v>
      </c>
      <c r="BJ345" s="18" t="s">
        <v>15</v>
      </c>
      <c r="BK345" s="151">
        <f>ROUND(I345*H345,2)</f>
        <v>0</v>
      </c>
      <c r="BL345" s="18" t="s">
        <v>82</v>
      </c>
      <c r="BM345" s="150" t="s">
        <v>489</v>
      </c>
    </row>
    <row r="346" spans="1:65" s="13" customFormat="1" ht="11.25">
      <c r="B346" s="157"/>
      <c r="D346" s="158" t="s">
        <v>164</v>
      </c>
      <c r="F346" s="159" t="s">
        <v>490</v>
      </c>
      <c r="H346" s="160">
        <v>81.593999999999994</v>
      </c>
      <c r="I346" s="161"/>
      <c r="L346" s="157"/>
      <c r="M346" s="162"/>
      <c r="N346" s="163"/>
      <c r="O346" s="163"/>
      <c r="P346" s="163"/>
      <c r="Q346" s="163"/>
      <c r="R346" s="163"/>
      <c r="S346" s="163"/>
      <c r="T346" s="164"/>
      <c r="AT346" s="165" t="s">
        <v>164</v>
      </c>
      <c r="AU346" s="165" t="s">
        <v>149</v>
      </c>
      <c r="AV346" s="13" t="s">
        <v>79</v>
      </c>
      <c r="AW346" s="13" t="s">
        <v>4</v>
      </c>
      <c r="AX346" s="13" t="s">
        <v>15</v>
      </c>
      <c r="AY346" s="165" t="s">
        <v>135</v>
      </c>
    </row>
    <row r="347" spans="1:65" s="2" customFormat="1" ht="24.2" customHeight="1">
      <c r="A347" s="33"/>
      <c r="B347" s="138"/>
      <c r="C347" s="139" t="s">
        <v>491</v>
      </c>
      <c r="D347" s="139" t="s">
        <v>137</v>
      </c>
      <c r="E347" s="140" t="s">
        <v>492</v>
      </c>
      <c r="F347" s="141" t="s">
        <v>493</v>
      </c>
      <c r="G347" s="142" t="s">
        <v>140</v>
      </c>
      <c r="H347" s="143">
        <v>9656</v>
      </c>
      <c r="I347" s="144"/>
      <c r="J347" s="145">
        <f>ROUND(I347*H347,2)</f>
        <v>0</v>
      </c>
      <c r="K347" s="141" t="s">
        <v>141</v>
      </c>
      <c r="L347" s="34"/>
      <c r="M347" s="146" t="s">
        <v>3</v>
      </c>
      <c r="N347" s="147" t="s">
        <v>42</v>
      </c>
      <c r="O347" s="54"/>
      <c r="P347" s="148">
        <f>O347*H347</f>
        <v>0</v>
      </c>
      <c r="Q347" s="148">
        <v>2.9999999999999997E-4</v>
      </c>
      <c r="R347" s="148">
        <f>Q347*H347</f>
        <v>2.8967999999999998</v>
      </c>
      <c r="S347" s="148">
        <v>0</v>
      </c>
      <c r="T347" s="149">
        <f>S347*H347</f>
        <v>0</v>
      </c>
      <c r="U347" s="33"/>
      <c r="V347" s="33"/>
      <c r="W347" s="33"/>
      <c r="X347" s="33"/>
      <c r="Y347" s="33"/>
      <c r="Z347" s="33"/>
      <c r="AA347" s="33"/>
      <c r="AB347" s="33"/>
      <c r="AC347" s="33"/>
      <c r="AD347" s="33"/>
      <c r="AE347" s="33"/>
      <c r="AR347" s="150" t="s">
        <v>82</v>
      </c>
      <c r="AT347" s="150" t="s">
        <v>137</v>
      </c>
      <c r="AU347" s="150" t="s">
        <v>149</v>
      </c>
      <c r="AY347" s="18" t="s">
        <v>135</v>
      </c>
      <c r="BE347" s="151">
        <f>IF(N347="základní",J347,0)</f>
        <v>0</v>
      </c>
      <c r="BF347" s="151">
        <f>IF(N347="snížená",J347,0)</f>
        <v>0</v>
      </c>
      <c r="BG347" s="151">
        <f>IF(N347="zákl. přenesená",J347,0)</f>
        <v>0</v>
      </c>
      <c r="BH347" s="151">
        <f>IF(N347="sníž. přenesená",J347,0)</f>
        <v>0</v>
      </c>
      <c r="BI347" s="151">
        <f>IF(N347="nulová",J347,0)</f>
        <v>0</v>
      </c>
      <c r="BJ347" s="18" t="s">
        <v>15</v>
      </c>
      <c r="BK347" s="151">
        <f>ROUND(I347*H347,2)</f>
        <v>0</v>
      </c>
      <c r="BL347" s="18" t="s">
        <v>82</v>
      </c>
      <c r="BM347" s="150" t="s">
        <v>494</v>
      </c>
    </row>
    <row r="348" spans="1:65" s="2" customFormat="1" ht="11.25">
      <c r="A348" s="33"/>
      <c r="B348" s="34"/>
      <c r="C348" s="33"/>
      <c r="D348" s="152" t="s">
        <v>143</v>
      </c>
      <c r="E348" s="33"/>
      <c r="F348" s="153" t="s">
        <v>495</v>
      </c>
      <c r="G348" s="33"/>
      <c r="H348" s="33"/>
      <c r="I348" s="154"/>
      <c r="J348" s="33"/>
      <c r="K348" s="33"/>
      <c r="L348" s="34"/>
      <c r="M348" s="155"/>
      <c r="N348" s="156"/>
      <c r="O348" s="54"/>
      <c r="P348" s="54"/>
      <c r="Q348" s="54"/>
      <c r="R348" s="54"/>
      <c r="S348" s="54"/>
      <c r="T348" s="55"/>
      <c r="U348" s="33"/>
      <c r="V348" s="33"/>
      <c r="W348" s="33"/>
      <c r="X348" s="33"/>
      <c r="Y348" s="33"/>
      <c r="Z348" s="33"/>
      <c r="AA348" s="33"/>
      <c r="AB348" s="33"/>
      <c r="AC348" s="33"/>
      <c r="AD348" s="33"/>
      <c r="AE348" s="33"/>
      <c r="AT348" s="18" t="s">
        <v>143</v>
      </c>
      <c r="AU348" s="18" t="s">
        <v>149</v>
      </c>
    </row>
    <row r="349" spans="1:65" s="2" customFormat="1" ht="37.9" customHeight="1">
      <c r="A349" s="33"/>
      <c r="B349" s="138"/>
      <c r="C349" s="139" t="s">
        <v>496</v>
      </c>
      <c r="D349" s="139" t="s">
        <v>137</v>
      </c>
      <c r="E349" s="140" t="s">
        <v>497</v>
      </c>
      <c r="F349" s="141" t="s">
        <v>498</v>
      </c>
      <c r="G349" s="142" t="s">
        <v>140</v>
      </c>
      <c r="H349" s="143">
        <v>9656</v>
      </c>
      <c r="I349" s="144"/>
      <c r="J349" s="145">
        <f>ROUND(I349*H349,2)</f>
        <v>0</v>
      </c>
      <c r="K349" s="141" t="s">
        <v>141</v>
      </c>
      <c r="L349" s="34"/>
      <c r="M349" s="146" t="s">
        <v>3</v>
      </c>
      <c r="N349" s="147" t="s">
        <v>42</v>
      </c>
      <c r="O349" s="54"/>
      <c r="P349" s="148">
        <f>O349*H349</f>
        <v>0</v>
      </c>
      <c r="Q349" s="148">
        <v>2.8500000000000001E-3</v>
      </c>
      <c r="R349" s="148">
        <f>Q349*H349</f>
        <v>27.519600000000001</v>
      </c>
      <c r="S349" s="148">
        <v>0</v>
      </c>
      <c r="T349" s="149">
        <f>S349*H349</f>
        <v>0</v>
      </c>
      <c r="U349" s="33"/>
      <c r="V349" s="33"/>
      <c r="W349" s="33"/>
      <c r="X349" s="33"/>
      <c r="Y349" s="33"/>
      <c r="Z349" s="33"/>
      <c r="AA349" s="33"/>
      <c r="AB349" s="33"/>
      <c r="AC349" s="33"/>
      <c r="AD349" s="33"/>
      <c r="AE349" s="33"/>
      <c r="AR349" s="150" t="s">
        <v>82</v>
      </c>
      <c r="AT349" s="150" t="s">
        <v>137</v>
      </c>
      <c r="AU349" s="150" t="s">
        <v>149</v>
      </c>
      <c r="AY349" s="18" t="s">
        <v>135</v>
      </c>
      <c r="BE349" s="151">
        <f>IF(N349="základní",J349,0)</f>
        <v>0</v>
      </c>
      <c r="BF349" s="151">
        <f>IF(N349="snížená",J349,0)</f>
        <v>0</v>
      </c>
      <c r="BG349" s="151">
        <f>IF(N349="zákl. přenesená",J349,0)</f>
        <v>0</v>
      </c>
      <c r="BH349" s="151">
        <f>IF(N349="sníž. přenesená",J349,0)</f>
        <v>0</v>
      </c>
      <c r="BI349" s="151">
        <f>IF(N349="nulová",J349,0)</f>
        <v>0</v>
      </c>
      <c r="BJ349" s="18" t="s">
        <v>15</v>
      </c>
      <c r="BK349" s="151">
        <f>ROUND(I349*H349,2)</f>
        <v>0</v>
      </c>
      <c r="BL349" s="18" t="s">
        <v>82</v>
      </c>
      <c r="BM349" s="150" t="s">
        <v>499</v>
      </c>
    </row>
    <row r="350" spans="1:65" s="2" customFormat="1" ht="11.25">
      <c r="A350" s="33"/>
      <c r="B350" s="34"/>
      <c r="C350" s="33"/>
      <c r="D350" s="152" t="s">
        <v>143</v>
      </c>
      <c r="E350" s="33"/>
      <c r="F350" s="153" t="s">
        <v>500</v>
      </c>
      <c r="G350" s="33"/>
      <c r="H350" s="33"/>
      <c r="I350" s="154"/>
      <c r="J350" s="33"/>
      <c r="K350" s="33"/>
      <c r="L350" s="34"/>
      <c r="M350" s="155"/>
      <c r="N350" s="156"/>
      <c r="O350" s="54"/>
      <c r="P350" s="54"/>
      <c r="Q350" s="54"/>
      <c r="R350" s="54"/>
      <c r="S350" s="54"/>
      <c r="T350" s="55"/>
      <c r="U350" s="33"/>
      <c r="V350" s="33"/>
      <c r="W350" s="33"/>
      <c r="X350" s="33"/>
      <c r="Y350" s="33"/>
      <c r="Z350" s="33"/>
      <c r="AA350" s="33"/>
      <c r="AB350" s="33"/>
      <c r="AC350" s="33"/>
      <c r="AD350" s="33"/>
      <c r="AE350" s="33"/>
      <c r="AT350" s="18" t="s">
        <v>143</v>
      </c>
      <c r="AU350" s="18" t="s">
        <v>149</v>
      </c>
    </row>
    <row r="351" spans="1:65" s="2" customFormat="1" ht="24.2" customHeight="1">
      <c r="A351" s="33"/>
      <c r="B351" s="138"/>
      <c r="C351" s="139" t="s">
        <v>501</v>
      </c>
      <c r="D351" s="139" t="s">
        <v>137</v>
      </c>
      <c r="E351" s="140" t="s">
        <v>502</v>
      </c>
      <c r="F351" s="141" t="s">
        <v>503</v>
      </c>
      <c r="G351" s="142" t="s">
        <v>140</v>
      </c>
      <c r="H351" s="143">
        <v>453</v>
      </c>
      <c r="I351" s="144"/>
      <c r="J351" s="145">
        <f>ROUND(I351*H351,2)</f>
        <v>0</v>
      </c>
      <c r="K351" s="141" t="s">
        <v>141</v>
      </c>
      <c r="L351" s="34"/>
      <c r="M351" s="146" t="s">
        <v>3</v>
      </c>
      <c r="N351" s="147" t="s">
        <v>42</v>
      </c>
      <c r="O351" s="54"/>
      <c r="P351" s="148">
        <f>O351*H351</f>
        <v>0</v>
      </c>
      <c r="Q351" s="148">
        <v>2.0000000000000001E-4</v>
      </c>
      <c r="R351" s="148">
        <f>Q351*H351</f>
        <v>9.06E-2</v>
      </c>
      <c r="S351" s="148">
        <v>0</v>
      </c>
      <c r="T351" s="149">
        <f>S351*H351</f>
        <v>0</v>
      </c>
      <c r="U351" s="33"/>
      <c r="V351" s="33"/>
      <c r="W351" s="33"/>
      <c r="X351" s="33"/>
      <c r="Y351" s="33"/>
      <c r="Z351" s="33"/>
      <c r="AA351" s="33"/>
      <c r="AB351" s="33"/>
      <c r="AC351" s="33"/>
      <c r="AD351" s="33"/>
      <c r="AE351" s="33"/>
      <c r="AR351" s="150" t="s">
        <v>82</v>
      </c>
      <c r="AT351" s="150" t="s">
        <v>137</v>
      </c>
      <c r="AU351" s="150" t="s">
        <v>149</v>
      </c>
      <c r="AY351" s="18" t="s">
        <v>135</v>
      </c>
      <c r="BE351" s="151">
        <f>IF(N351="základní",J351,0)</f>
        <v>0</v>
      </c>
      <c r="BF351" s="151">
        <f>IF(N351="snížená",J351,0)</f>
        <v>0</v>
      </c>
      <c r="BG351" s="151">
        <f>IF(N351="zákl. přenesená",J351,0)</f>
        <v>0</v>
      </c>
      <c r="BH351" s="151">
        <f>IF(N351="sníž. přenesená",J351,0)</f>
        <v>0</v>
      </c>
      <c r="BI351" s="151">
        <f>IF(N351="nulová",J351,0)</f>
        <v>0</v>
      </c>
      <c r="BJ351" s="18" t="s">
        <v>15</v>
      </c>
      <c r="BK351" s="151">
        <f>ROUND(I351*H351,2)</f>
        <v>0</v>
      </c>
      <c r="BL351" s="18" t="s">
        <v>82</v>
      </c>
      <c r="BM351" s="150" t="s">
        <v>504</v>
      </c>
    </row>
    <row r="352" spans="1:65" s="2" customFormat="1" ht="11.25">
      <c r="A352" s="33"/>
      <c r="B352" s="34"/>
      <c r="C352" s="33"/>
      <c r="D352" s="152" t="s">
        <v>143</v>
      </c>
      <c r="E352" s="33"/>
      <c r="F352" s="153" t="s">
        <v>505</v>
      </c>
      <c r="G352" s="33"/>
      <c r="H352" s="33"/>
      <c r="I352" s="154"/>
      <c r="J352" s="33"/>
      <c r="K352" s="33"/>
      <c r="L352" s="34"/>
      <c r="M352" s="155"/>
      <c r="N352" s="156"/>
      <c r="O352" s="54"/>
      <c r="P352" s="54"/>
      <c r="Q352" s="54"/>
      <c r="R352" s="54"/>
      <c r="S352" s="54"/>
      <c r="T352" s="55"/>
      <c r="U352" s="33"/>
      <c r="V352" s="33"/>
      <c r="W352" s="33"/>
      <c r="X352" s="33"/>
      <c r="Y352" s="33"/>
      <c r="Z352" s="33"/>
      <c r="AA352" s="33"/>
      <c r="AB352" s="33"/>
      <c r="AC352" s="33"/>
      <c r="AD352" s="33"/>
      <c r="AE352" s="33"/>
      <c r="AT352" s="18" t="s">
        <v>143</v>
      </c>
      <c r="AU352" s="18" t="s">
        <v>149</v>
      </c>
    </row>
    <row r="353" spans="1:65" s="2" customFormat="1" ht="37.9" customHeight="1">
      <c r="A353" s="33"/>
      <c r="B353" s="138"/>
      <c r="C353" s="139" t="s">
        <v>506</v>
      </c>
      <c r="D353" s="139" t="s">
        <v>137</v>
      </c>
      <c r="E353" s="140" t="s">
        <v>507</v>
      </c>
      <c r="F353" s="141" t="s">
        <v>508</v>
      </c>
      <c r="G353" s="142" t="s">
        <v>140</v>
      </c>
      <c r="H353" s="143">
        <v>453</v>
      </c>
      <c r="I353" s="144"/>
      <c r="J353" s="145">
        <f>ROUND(I353*H353,2)</f>
        <v>0</v>
      </c>
      <c r="K353" s="141" t="s">
        <v>141</v>
      </c>
      <c r="L353" s="34"/>
      <c r="M353" s="146" t="s">
        <v>3</v>
      </c>
      <c r="N353" s="147" t="s">
        <v>42</v>
      </c>
      <c r="O353" s="54"/>
      <c r="P353" s="148">
        <f>O353*H353</f>
        <v>0</v>
      </c>
      <c r="Q353" s="148">
        <v>5.7000000000000002E-3</v>
      </c>
      <c r="R353" s="148">
        <f>Q353*H353</f>
        <v>2.5821000000000001</v>
      </c>
      <c r="S353" s="148">
        <v>0</v>
      </c>
      <c r="T353" s="149">
        <f>S353*H353</f>
        <v>0</v>
      </c>
      <c r="U353" s="33"/>
      <c r="V353" s="33"/>
      <c r="W353" s="33"/>
      <c r="X353" s="33"/>
      <c r="Y353" s="33"/>
      <c r="Z353" s="33"/>
      <c r="AA353" s="33"/>
      <c r="AB353" s="33"/>
      <c r="AC353" s="33"/>
      <c r="AD353" s="33"/>
      <c r="AE353" s="33"/>
      <c r="AR353" s="150" t="s">
        <v>82</v>
      </c>
      <c r="AT353" s="150" t="s">
        <v>137</v>
      </c>
      <c r="AU353" s="150" t="s">
        <v>149</v>
      </c>
      <c r="AY353" s="18" t="s">
        <v>135</v>
      </c>
      <c r="BE353" s="151">
        <f>IF(N353="základní",J353,0)</f>
        <v>0</v>
      </c>
      <c r="BF353" s="151">
        <f>IF(N353="snížená",J353,0)</f>
        <v>0</v>
      </c>
      <c r="BG353" s="151">
        <f>IF(N353="zákl. přenesená",J353,0)</f>
        <v>0</v>
      </c>
      <c r="BH353" s="151">
        <f>IF(N353="sníž. přenesená",J353,0)</f>
        <v>0</v>
      </c>
      <c r="BI353" s="151">
        <f>IF(N353="nulová",J353,0)</f>
        <v>0</v>
      </c>
      <c r="BJ353" s="18" t="s">
        <v>15</v>
      </c>
      <c r="BK353" s="151">
        <f>ROUND(I353*H353,2)</f>
        <v>0</v>
      </c>
      <c r="BL353" s="18" t="s">
        <v>82</v>
      </c>
      <c r="BM353" s="150" t="s">
        <v>509</v>
      </c>
    </row>
    <row r="354" spans="1:65" s="2" customFormat="1" ht="11.25">
      <c r="A354" s="33"/>
      <c r="B354" s="34"/>
      <c r="C354" s="33"/>
      <c r="D354" s="152" t="s">
        <v>143</v>
      </c>
      <c r="E354" s="33"/>
      <c r="F354" s="153" t="s">
        <v>510</v>
      </c>
      <c r="G354" s="33"/>
      <c r="H354" s="33"/>
      <c r="I354" s="154"/>
      <c r="J354" s="33"/>
      <c r="K354" s="33"/>
      <c r="L354" s="34"/>
      <c r="M354" s="155"/>
      <c r="N354" s="156"/>
      <c r="O354" s="54"/>
      <c r="P354" s="54"/>
      <c r="Q354" s="54"/>
      <c r="R354" s="54"/>
      <c r="S354" s="54"/>
      <c r="T354" s="55"/>
      <c r="U354" s="33"/>
      <c r="V354" s="33"/>
      <c r="W354" s="33"/>
      <c r="X354" s="33"/>
      <c r="Y354" s="33"/>
      <c r="Z354" s="33"/>
      <c r="AA354" s="33"/>
      <c r="AB354" s="33"/>
      <c r="AC354" s="33"/>
      <c r="AD354" s="33"/>
      <c r="AE354" s="33"/>
      <c r="AT354" s="18" t="s">
        <v>143</v>
      </c>
      <c r="AU354" s="18" t="s">
        <v>149</v>
      </c>
    </row>
    <row r="355" spans="1:65" s="2" customFormat="1" ht="24.2" customHeight="1">
      <c r="A355" s="33"/>
      <c r="B355" s="138"/>
      <c r="C355" s="139" t="s">
        <v>511</v>
      </c>
      <c r="D355" s="139" t="s">
        <v>137</v>
      </c>
      <c r="E355" s="140" t="s">
        <v>512</v>
      </c>
      <c r="F355" s="141" t="s">
        <v>513</v>
      </c>
      <c r="G355" s="142" t="s">
        <v>239</v>
      </c>
      <c r="H355" s="143">
        <v>305</v>
      </c>
      <c r="I355" s="144"/>
      <c r="J355" s="145">
        <f>ROUND(I355*H355,2)</f>
        <v>0</v>
      </c>
      <c r="K355" s="141" t="s">
        <v>141</v>
      </c>
      <c r="L355" s="34"/>
      <c r="M355" s="146" t="s">
        <v>3</v>
      </c>
      <c r="N355" s="147" t="s">
        <v>42</v>
      </c>
      <c r="O355" s="54"/>
      <c r="P355" s="148">
        <f>O355*H355</f>
        <v>0</v>
      </c>
      <c r="Q355" s="148">
        <v>3.0000000000000001E-5</v>
      </c>
      <c r="R355" s="148">
        <f>Q355*H355</f>
        <v>9.1500000000000001E-3</v>
      </c>
      <c r="S355" s="148">
        <v>0</v>
      </c>
      <c r="T355" s="149">
        <f>S355*H355</f>
        <v>0</v>
      </c>
      <c r="U355" s="33"/>
      <c r="V355" s="33"/>
      <c r="W355" s="33"/>
      <c r="X355" s="33"/>
      <c r="Y355" s="33"/>
      <c r="Z355" s="33"/>
      <c r="AA355" s="33"/>
      <c r="AB355" s="33"/>
      <c r="AC355" s="33"/>
      <c r="AD355" s="33"/>
      <c r="AE355" s="33"/>
      <c r="AR355" s="150" t="s">
        <v>82</v>
      </c>
      <c r="AT355" s="150" t="s">
        <v>137</v>
      </c>
      <c r="AU355" s="150" t="s">
        <v>149</v>
      </c>
      <c r="AY355" s="18" t="s">
        <v>135</v>
      </c>
      <c r="BE355" s="151">
        <f>IF(N355="základní",J355,0)</f>
        <v>0</v>
      </c>
      <c r="BF355" s="151">
        <f>IF(N355="snížená",J355,0)</f>
        <v>0</v>
      </c>
      <c r="BG355" s="151">
        <f>IF(N355="zákl. přenesená",J355,0)</f>
        <v>0</v>
      </c>
      <c r="BH355" s="151">
        <f>IF(N355="sníž. přenesená",J355,0)</f>
        <v>0</v>
      </c>
      <c r="BI355" s="151">
        <f>IF(N355="nulová",J355,0)</f>
        <v>0</v>
      </c>
      <c r="BJ355" s="18" t="s">
        <v>15</v>
      </c>
      <c r="BK355" s="151">
        <f>ROUND(I355*H355,2)</f>
        <v>0</v>
      </c>
      <c r="BL355" s="18" t="s">
        <v>82</v>
      </c>
      <c r="BM355" s="150" t="s">
        <v>514</v>
      </c>
    </row>
    <row r="356" spans="1:65" s="2" customFormat="1" ht="11.25">
      <c r="A356" s="33"/>
      <c r="B356" s="34"/>
      <c r="C356" s="33"/>
      <c r="D356" s="152" t="s">
        <v>143</v>
      </c>
      <c r="E356" s="33"/>
      <c r="F356" s="153" t="s">
        <v>515</v>
      </c>
      <c r="G356" s="33"/>
      <c r="H356" s="33"/>
      <c r="I356" s="154"/>
      <c r="J356" s="33"/>
      <c r="K356" s="33"/>
      <c r="L356" s="34"/>
      <c r="M356" s="155"/>
      <c r="N356" s="156"/>
      <c r="O356" s="54"/>
      <c r="P356" s="54"/>
      <c r="Q356" s="54"/>
      <c r="R356" s="54"/>
      <c r="S356" s="54"/>
      <c r="T356" s="55"/>
      <c r="U356" s="33"/>
      <c r="V356" s="33"/>
      <c r="W356" s="33"/>
      <c r="X356" s="33"/>
      <c r="Y356" s="33"/>
      <c r="Z356" s="33"/>
      <c r="AA356" s="33"/>
      <c r="AB356" s="33"/>
      <c r="AC356" s="33"/>
      <c r="AD356" s="33"/>
      <c r="AE356" s="33"/>
      <c r="AT356" s="18" t="s">
        <v>143</v>
      </c>
      <c r="AU356" s="18" t="s">
        <v>149</v>
      </c>
    </row>
    <row r="357" spans="1:65" s="2" customFormat="1" ht="24.2" customHeight="1">
      <c r="A357" s="33"/>
      <c r="B357" s="138"/>
      <c r="C357" s="166" t="s">
        <v>516</v>
      </c>
      <c r="D357" s="166" t="s">
        <v>184</v>
      </c>
      <c r="E357" s="167" t="s">
        <v>517</v>
      </c>
      <c r="F357" s="168" t="s">
        <v>518</v>
      </c>
      <c r="G357" s="169" t="s">
        <v>239</v>
      </c>
      <c r="H357" s="170">
        <v>320.25</v>
      </c>
      <c r="I357" s="171"/>
      <c r="J357" s="172">
        <f>ROUND(I357*H357,2)</f>
        <v>0</v>
      </c>
      <c r="K357" s="168" t="s">
        <v>141</v>
      </c>
      <c r="L357" s="173"/>
      <c r="M357" s="174" t="s">
        <v>3</v>
      </c>
      <c r="N357" s="175" t="s">
        <v>42</v>
      </c>
      <c r="O357" s="54"/>
      <c r="P357" s="148">
        <f>O357*H357</f>
        <v>0</v>
      </c>
      <c r="Q357" s="148">
        <v>6.8000000000000005E-4</v>
      </c>
      <c r="R357" s="148">
        <f>Q357*H357</f>
        <v>0.21777000000000002</v>
      </c>
      <c r="S357" s="148">
        <v>0</v>
      </c>
      <c r="T357" s="149">
        <f>S357*H357</f>
        <v>0</v>
      </c>
      <c r="U357" s="33"/>
      <c r="V357" s="33"/>
      <c r="W357" s="33"/>
      <c r="X357" s="33"/>
      <c r="Y357" s="33"/>
      <c r="Z357" s="33"/>
      <c r="AA357" s="33"/>
      <c r="AB357" s="33"/>
      <c r="AC357" s="33"/>
      <c r="AD357" s="33"/>
      <c r="AE357" s="33"/>
      <c r="AR357" s="150" t="s">
        <v>178</v>
      </c>
      <c r="AT357" s="150" t="s">
        <v>184</v>
      </c>
      <c r="AU357" s="150" t="s">
        <v>149</v>
      </c>
      <c r="AY357" s="18" t="s">
        <v>135</v>
      </c>
      <c r="BE357" s="151">
        <f>IF(N357="základní",J357,0)</f>
        <v>0</v>
      </c>
      <c r="BF357" s="151">
        <f>IF(N357="snížená",J357,0)</f>
        <v>0</v>
      </c>
      <c r="BG357" s="151">
        <f>IF(N357="zákl. přenesená",J357,0)</f>
        <v>0</v>
      </c>
      <c r="BH357" s="151">
        <f>IF(N357="sníž. přenesená",J357,0)</f>
        <v>0</v>
      </c>
      <c r="BI357" s="151">
        <f>IF(N357="nulová",J357,0)</f>
        <v>0</v>
      </c>
      <c r="BJ357" s="18" t="s">
        <v>15</v>
      </c>
      <c r="BK357" s="151">
        <f>ROUND(I357*H357,2)</f>
        <v>0</v>
      </c>
      <c r="BL357" s="18" t="s">
        <v>82</v>
      </c>
      <c r="BM357" s="150" t="s">
        <v>519</v>
      </c>
    </row>
    <row r="358" spans="1:65" s="13" customFormat="1" ht="11.25">
      <c r="B358" s="157"/>
      <c r="D358" s="158" t="s">
        <v>164</v>
      </c>
      <c r="F358" s="159" t="s">
        <v>520</v>
      </c>
      <c r="H358" s="160">
        <v>320.25</v>
      </c>
      <c r="I358" s="161"/>
      <c r="L358" s="157"/>
      <c r="M358" s="162"/>
      <c r="N358" s="163"/>
      <c r="O358" s="163"/>
      <c r="P358" s="163"/>
      <c r="Q358" s="163"/>
      <c r="R358" s="163"/>
      <c r="S358" s="163"/>
      <c r="T358" s="164"/>
      <c r="AT358" s="165" t="s">
        <v>164</v>
      </c>
      <c r="AU358" s="165" t="s">
        <v>149</v>
      </c>
      <c r="AV358" s="13" t="s">
        <v>79</v>
      </c>
      <c r="AW358" s="13" t="s">
        <v>4</v>
      </c>
      <c r="AX358" s="13" t="s">
        <v>15</v>
      </c>
      <c r="AY358" s="165" t="s">
        <v>135</v>
      </c>
    </row>
    <row r="359" spans="1:65" s="2" customFormat="1" ht="24.2" customHeight="1">
      <c r="A359" s="33"/>
      <c r="B359" s="138"/>
      <c r="C359" s="139" t="s">
        <v>521</v>
      </c>
      <c r="D359" s="139" t="s">
        <v>137</v>
      </c>
      <c r="E359" s="140" t="s">
        <v>522</v>
      </c>
      <c r="F359" s="141" t="s">
        <v>523</v>
      </c>
      <c r="G359" s="142" t="s">
        <v>239</v>
      </c>
      <c r="H359" s="143">
        <v>2240</v>
      </c>
      <c r="I359" s="144"/>
      <c r="J359" s="145">
        <f>ROUND(I359*H359,2)</f>
        <v>0</v>
      </c>
      <c r="K359" s="141" t="s">
        <v>141</v>
      </c>
      <c r="L359" s="34"/>
      <c r="M359" s="146" t="s">
        <v>3</v>
      </c>
      <c r="N359" s="147" t="s">
        <v>42</v>
      </c>
      <c r="O359" s="54"/>
      <c r="P359" s="148">
        <f>O359*H359</f>
        <v>0</v>
      </c>
      <c r="Q359" s="148">
        <v>0</v>
      </c>
      <c r="R359" s="148">
        <f>Q359*H359</f>
        <v>0</v>
      </c>
      <c r="S359" s="148">
        <v>0</v>
      </c>
      <c r="T359" s="149">
        <f>S359*H359</f>
        <v>0</v>
      </c>
      <c r="U359" s="33"/>
      <c r="V359" s="33"/>
      <c r="W359" s="33"/>
      <c r="X359" s="33"/>
      <c r="Y359" s="33"/>
      <c r="Z359" s="33"/>
      <c r="AA359" s="33"/>
      <c r="AB359" s="33"/>
      <c r="AC359" s="33"/>
      <c r="AD359" s="33"/>
      <c r="AE359" s="33"/>
      <c r="AR359" s="150" t="s">
        <v>82</v>
      </c>
      <c r="AT359" s="150" t="s">
        <v>137</v>
      </c>
      <c r="AU359" s="150" t="s">
        <v>149</v>
      </c>
      <c r="AY359" s="18" t="s">
        <v>135</v>
      </c>
      <c r="BE359" s="151">
        <f>IF(N359="základní",J359,0)</f>
        <v>0</v>
      </c>
      <c r="BF359" s="151">
        <f>IF(N359="snížená",J359,0)</f>
        <v>0</v>
      </c>
      <c r="BG359" s="151">
        <f>IF(N359="zákl. přenesená",J359,0)</f>
        <v>0</v>
      </c>
      <c r="BH359" s="151">
        <f>IF(N359="sníž. přenesená",J359,0)</f>
        <v>0</v>
      </c>
      <c r="BI359" s="151">
        <f>IF(N359="nulová",J359,0)</f>
        <v>0</v>
      </c>
      <c r="BJ359" s="18" t="s">
        <v>15</v>
      </c>
      <c r="BK359" s="151">
        <f>ROUND(I359*H359,2)</f>
        <v>0</v>
      </c>
      <c r="BL359" s="18" t="s">
        <v>82</v>
      </c>
      <c r="BM359" s="150" t="s">
        <v>524</v>
      </c>
    </row>
    <row r="360" spans="1:65" s="2" customFormat="1" ht="11.25">
      <c r="A360" s="33"/>
      <c r="B360" s="34"/>
      <c r="C360" s="33"/>
      <c r="D360" s="152" t="s">
        <v>143</v>
      </c>
      <c r="E360" s="33"/>
      <c r="F360" s="153" t="s">
        <v>525</v>
      </c>
      <c r="G360" s="33"/>
      <c r="H360" s="33"/>
      <c r="I360" s="154"/>
      <c r="J360" s="33"/>
      <c r="K360" s="33"/>
      <c r="L360" s="34"/>
      <c r="M360" s="155"/>
      <c r="N360" s="156"/>
      <c r="O360" s="54"/>
      <c r="P360" s="54"/>
      <c r="Q360" s="54"/>
      <c r="R360" s="54"/>
      <c r="S360" s="54"/>
      <c r="T360" s="55"/>
      <c r="U360" s="33"/>
      <c r="V360" s="33"/>
      <c r="W360" s="33"/>
      <c r="X360" s="33"/>
      <c r="Y360" s="33"/>
      <c r="Z360" s="33"/>
      <c r="AA360" s="33"/>
      <c r="AB360" s="33"/>
      <c r="AC360" s="33"/>
      <c r="AD360" s="33"/>
      <c r="AE360" s="33"/>
      <c r="AT360" s="18" t="s">
        <v>143</v>
      </c>
      <c r="AU360" s="18" t="s">
        <v>149</v>
      </c>
    </row>
    <row r="361" spans="1:65" s="2" customFormat="1" ht="24.2" customHeight="1">
      <c r="A361" s="33"/>
      <c r="B361" s="138"/>
      <c r="C361" s="166" t="s">
        <v>526</v>
      </c>
      <c r="D361" s="166" t="s">
        <v>184</v>
      </c>
      <c r="E361" s="167" t="s">
        <v>527</v>
      </c>
      <c r="F361" s="168" t="s">
        <v>528</v>
      </c>
      <c r="G361" s="169" t="s">
        <v>239</v>
      </c>
      <c r="H361" s="170">
        <v>2352</v>
      </c>
      <c r="I361" s="171"/>
      <c r="J361" s="172">
        <f>ROUND(I361*H361,2)</f>
        <v>0</v>
      </c>
      <c r="K361" s="168" t="s">
        <v>141</v>
      </c>
      <c r="L361" s="173"/>
      <c r="M361" s="174" t="s">
        <v>3</v>
      </c>
      <c r="N361" s="175" t="s">
        <v>42</v>
      </c>
      <c r="O361" s="54"/>
      <c r="P361" s="148">
        <f>O361*H361</f>
        <v>0</v>
      </c>
      <c r="Q361" s="148">
        <v>2.0000000000000001E-4</v>
      </c>
      <c r="R361" s="148">
        <f>Q361*H361</f>
        <v>0.47040000000000004</v>
      </c>
      <c r="S361" s="148">
        <v>0</v>
      </c>
      <c r="T361" s="149">
        <f>S361*H361</f>
        <v>0</v>
      </c>
      <c r="U361" s="33"/>
      <c r="V361" s="33"/>
      <c r="W361" s="33"/>
      <c r="X361" s="33"/>
      <c r="Y361" s="33"/>
      <c r="Z361" s="33"/>
      <c r="AA361" s="33"/>
      <c r="AB361" s="33"/>
      <c r="AC361" s="33"/>
      <c r="AD361" s="33"/>
      <c r="AE361" s="33"/>
      <c r="AR361" s="150" t="s">
        <v>178</v>
      </c>
      <c r="AT361" s="150" t="s">
        <v>184</v>
      </c>
      <c r="AU361" s="150" t="s">
        <v>149</v>
      </c>
      <c r="AY361" s="18" t="s">
        <v>135</v>
      </c>
      <c r="BE361" s="151">
        <f>IF(N361="základní",J361,0)</f>
        <v>0</v>
      </c>
      <c r="BF361" s="151">
        <f>IF(N361="snížená",J361,0)</f>
        <v>0</v>
      </c>
      <c r="BG361" s="151">
        <f>IF(N361="zákl. přenesená",J361,0)</f>
        <v>0</v>
      </c>
      <c r="BH361" s="151">
        <f>IF(N361="sníž. přenesená",J361,0)</f>
        <v>0</v>
      </c>
      <c r="BI361" s="151">
        <f>IF(N361="nulová",J361,0)</f>
        <v>0</v>
      </c>
      <c r="BJ361" s="18" t="s">
        <v>15</v>
      </c>
      <c r="BK361" s="151">
        <f>ROUND(I361*H361,2)</f>
        <v>0</v>
      </c>
      <c r="BL361" s="18" t="s">
        <v>82</v>
      </c>
      <c r="BM361" s="150" t="s">
        <v>529</v>
      </c>
    </row>
    <row r="362" spans="1:65" s="13" customFormat="1" ht="11.25">
      <c r="B362" s="157"/>
      <c r="D362" s="158" t="s">
        <v>164</v>
      </c>
      <c r="F362" s="159" t="s">
        <v>530</v>
      </c>
      <c r="H362" s="160">
        <v>2352</v>
      </c>
      <c r="I362" s="161"/>
      <c r="L362" s="157"/>
      <c r="M362" s="162"/>
      <c r="N362" s="163"/>
      <c r="O362" s="163"/>
      <c r="P362" s="163"/>
      <c r="Q362" s="163"/>
      <c r="R362" s="163"/>
      <c r="S362" s="163"/>
      <c r="T362" s="164"/>
      <c r="AT362" s="165" t="s">
        <v>164</v>
      </c>
      <c r="AU362" s="165" t="s">
        <v>149</v>
      </c>
      <c r="AV362" s="13" t="s">
        <v>79</v>
      </c>
      <c r="AW362" s="13" t="s">
        <v>4</v>
      </c>
      <c r="AX362" s="13" t="s">
        <v>15</v>
      </c>
      <c r="AY362" s="165" t="s">
        <v>135</v>
      </c>
    </row>
    <row r="363" spans="1:65" s="2" customFormat="1" ht="44.25" customHeight="1">
      <c r="A363" s="33"/>
      <c r="B363" s="138"/>
      <c r="C363" s="139" t="s">
        <v>256</v>
      </c>
      <c r="D363" s="139" t="s">
        <v>137</v>
      </c>
      <c r="E363" s="140" t="s">
        <v>323</v>
      </c>
      <c r="F363" s="141" t="s">
        <v>324</v>
      </c>
      <c r="G363" s="142" t="s">
        <v>239</v>
      </c>
      <c r="H363" s="143">
        <v>7309</v>
      </c>
      <c r="I363" s="144"/>
      <c r="J363" s="145">
        <f>ROUND(I363*H363,2)</f>
        <v>0</v>
      </c>
      <c r="K363" s="141" t="s">
        <v>141</v>
      </c>
      <c r="L363" s="34"/>
      <c r="M363" s="146" t="s">
        <v>3</v>
      </c>
      <c r="N363" s="147" t="s">
        <v>42</v>
      </c>
      <c r="O363" s="54"/>
      <c r="P363" s="148">
        <f>O363*H363</f>
        <v>0</v>
      </c>
      <c r="Q363" s="148">
        <v>0</v>
      </c>
      <c r="R363" s="148">
        <f>Q363*H363</f>
        <v>0</v>
      </c>
      <c r="S363" s="148">
        <v>0</v>
      </c>
      <c r="T363" s="149">
        <f>S363*H363</f>
        <v>0</v>
      </c>
      <c r="U363" s="33"/>
      <c r="V363" s="33"/>
      <c r="W363" s="33"/>
      <c r="X363" s="33"/>
      <c r="Y363" s="33"/>
      <c r="Z363" s="33"/>
      <c r="AA363" s="33"/>
      <c r="AB363" s="33"/>
      <c r="AC363" s="33"/>
      <c r="AD363" s="33"/>
      <c r="AE363" s="33"/>
      <c r="AR363" s="150" t="s">
        <v>82</v>
      </c>
      <c r="AT363" s="150" t="s">
        <v>137</v>
      </c>
      <c r="AU363" s="150" t="s">
        <v>149</v>
      </c>
      <c r="AY363" s="18" t="s">
        <v>135</v>
      </c>
      <c r="BE363" s="151">
        <f>IF(N363="základní",J363,0)</f>
        <v>0</v>
      </c>
      <c r="BF363" s="151">
        <f>IF(N363="snížená",J363,0)</f>
        <v>0</v>
      </c>
      <c r="BG363" s="151">
        <f>IF(N363="zákl. přenesená",J363,0)</f>
        <v>0</v>
      </c>
      <c r="BH363" s="151">
        <f>IF(N363="sníž. přenesená",J363,0)</f>
        <v>0</v>
      </c>
      <c r="BI363" s="151">
        <f>IF(N363="nulová",J363,0)</f>
        <v>0</v>
      </c>
      <c r="BJ363" s="18" t="s">
        <v>15</v>
      </c>
      <c r="BK363" s="151">
        <f>ROUND(I363*H363,2)</f>
        <v>0</v>
      </c>
      <c r="BL363" s="18" t="s">
        <v>82</v>
      </c>
      <c r="BM363" s="150" t="s">
        <v>531</v>
      </c>
    </row>
    <row r="364" spans="1:65" s="2" customFormat="1" ht="11.25">
      <c r="A364" s="33"/>
      <c r="B364" s="34"/>
      <c r="C364" s="33"/>
      <c r="D364" s="152" t="s">
        <v>143</v>
      </c>
      <c r="E364" s="33"/>
      <c r="F364" s="153" t="s">
        <v>326</v>
      </c>
      <c r="G364" s="33"/>
      <c r="H364" s="33"/>
      <c r="I364" s="154"/>
      <c r="J364" s="33"/>
      <c r="K364" s="33"/>
      <c r="L364" s="34"/>
      <c r="M364" s="155"/>
      <c r="N364" s="156"/>
      <c r="O364" s="54"/>
      <c r="P364" s="54"/>
      <c r="Q364" s="54"/>
      <c r="R364" s="54"/>
      <c r="S364" s="54"/>
      <c r="T364" s="55"/>
      <c r="U364" s="33"/>
      <c r="V364" s="33"/>
      <c r="W364" s="33"/>
      <c r="X364" s="33"/>
      <c r="Y364" s="33"/>
      <c r="Z364" s="33"/>
      <c r="AA364" s="33"/>
      <c r="AB364" s="33"/>
      <c r="AC364" s="33"/>
      <c r="AD364" s="33"/>
      <c r="AE364" s="33"/>
      <c r="AT364" s="18" t="s">
        <v>143</v>
      </c>
      <c r="AU364" s="18" t="s">
        <v>149</v>
      </c>
    </row>
    <row r="365" spans="1:65" s="2" customFormat="1" ht="24.2" customHeight="1">
      <c r="A365" s="33"/>
      <c r="B365" s="138"/>
      <c r="C365" s="166" t="s">
        <v>390</v>
      </c>
      <c r="D365" s="166" t="s">
        <v>184</v>
      </c>
      <c r="E365" s="167" t="s">
        <v>532</v>
      </c>
      <c r="F365" s="168" t="s">
        <v>533</v>
      </c>
      <c r="G365" s="169" t="s">
        <v>239</v>
      </c>
      <c r="H365" s="170">
        <v>7674.45</v>
      </c>
      <c r="I365" s="171"/>
      <c r="J365" s="172">
        <f>ROUND(I365*H365,2)</f>
        <v>0</v>
      </c>
      <c r="K365" s="168" t="s">
        <v>3</v>
      </c>
      <c r="L365" s="173"/>
      <c r="M365" s="174" t="s">
        <v>3</v>
      </c>
      <c r="N365" s="175" t="s">
        <v>42</v>
      </c>
      <c r="O365" s="54"/>
      <c r="P365" s="148">
        <f>O365*H365</f>
        <v>0</v>
      </c>
      <c r="Q365" s="148">
        <v>3.0000000000000001E-5</v>
      </c>
      <c r="R365" s="148">
        <f>Q365*H365</f>
        <v>0.23023350000000001</v>
      </c>
      <c r="S365" s="148">
        <v>0</v>
      </c>
      <c r="T365" s="149">
        <f>S365*H365</f>
        <v>0</v>
      </c>
      <c r="U365" s="33"/>
      <c r="V365" s="33"/>
      <c r="W365" s="33"/>
      <c r="X365" s="33"/>
      <c r="Y365" s="33"/>
      <c r="Z365" s="33"/>
      <c r="AA365" s="33"/>
      <c r="AB365" s="33"/>
      <c r="AC365" s="33"/>
      <c r="AD365" s="33"/>
      <c r="AE365" s="33"/>
      <c r="AR365" s="150" t="s">
        <v>178</v>
      </c>
      <c r="AT365" s="150" t="s">
        <v>184</v>
      </c>
      <c r="AU365" s="150" t="s">
        <v>149</v>
      </c>
      <c r="AY365" s="18" t="s">
        <v>135</v>
      </c>
      <c r="BE365" s="151">
        <f>IF(N365="základní",J365,0)</f>
        <v>0</v>
      </c>
      <c r="BF365" s="151">
        <f>IF(N365="snížená",J365,0)</f>
        <v>0</v>
      </c>
      <c r="BG365" s="151">
        <f>IF(N365="zákl. přenesená",J365,0)</f>
        <v>0</v>
      </c>
      <c r="BH365" s="151">
        <f>IF(N365="sníž. přenesená",J365,0)</f>
        <v>0</v>
      </c>
      <c r="BI365" s="151">
        <f>IF(N365="nulová",J365,0)</f>
        <v>0</v>
      </c>
      <c r="BJ365" s="18" t="s">
        <v>15</v>
      </c>
      <c r="BK365" s="151">
        <f>ROUND(I365*H365,2)</f>
        <v>0</v>
      </c>
      <c r="BL365" s="18" t="s">
        <v>82</v>
      </c>
      <c r="BM365" s="150" t="s">
        <v>534</v>
      </c>
    </row>
    <row r="366" spans="1:65" s="13" customFormat="1" ht="11.25">
      <c r="B366" s="157"/>
      <c r="D366" s="158" t="s">
        <v>164</v>
      </c>
      <c r="F366" s="159" t="s">
        <v>535</v>
      </c>
      <c r="H366" s="160">
        <v>7674.45</v>
      </c>
      <c r="I366" s="161"/>
      <c r="L366" s="157"/>
      <c r="M366" s="162"/>
      <c r="N366" s="163"/>
      <c r="O366" s="163"/>
      <c r="P366" s="163"/>
      <c r="Q366" s="163"/>
      <c r="R366" s="163"/>
      <c r="S366" s="163"/>
      <c r="T366" s="164"/>
      <c r="AT366" s="165" t="s">
        <v>164</v>
      </c>
      <c r="AU366" s="165" t="s">
        <v>149</v>
      </c>
      <c r="AV366" s="13" t="s">
        <v>79</v>
      </c>
      <c r="AW366" s="13" t="s">
        <v>4</v>
      </c>
      <c r="AX366" s="13" t="s">
        <v>15</v>
      </c>
      <c r="AY366" s="165" t="s">
        <v>135</v>
      </c>
    </row>
    <row r="367" spans="1:65" s="2" customFormat="1" ht="44.25" customHeight="1">
      <c r="A367" s="33"/>
      <c r="B367" s="138"/>
      <c r="C367" s="139" t="s">
        <v>536</v>
      </c>
      <c r="D367" s="139" t="s">
        <v>137</v>
      </c>
      <c r="E367" s="140" t="s">
        <v>323</v>
      </c>
      <c r="F367" s="141" t="s">
        <v>324</v>
      </c>
      <c r="G367" s="142" t="s">
        <v>239</v>
      </c>
      <c r="H367" s="143">
        <v>4539</v>
      </c>
      <c r="I367" s="144"/>
      <c r="J367" s="145">
        <f>ROUND(I367*H367,2)</f>
        <v>0</v>
      </c>
      <c r="K367" s="141" t="s">
        <v>141</v>
      </c>
      <c r="L367" s="34"/>
      <c r="M367" s="146" t="s">
        <v>3</v>
      </c>
      <c r="N367" s="147" t="s">
        <v>42</v>
      </c>
      <c r="O367" s="54"/>
      <c r="P367" s="148">
        <f>O367*H367</f>
        <v>0</v>
      </c>
      <c r="Q367" s="148">
        <v>0</v>
      </c>
      <c r="R367" s="148">
        <f>Q367*H367</f>
        <v>0</v>
      </c>
      <c r="S367" s="148">
        <v>0</v>
      </c>
      <c r="T367" s="149">
        <f>S367*H367</f>
        <v>0</v>
      </c>
      <c r="U367" s="33"/>
      <c r="V367" s="33"/>
      <c r="W367" s="33"/>
      <c r="X367" s="33"/>
      <c r="Y367" s="33"/>
      <c r="Z367" s="33"/>
      <c r="AA367" s="33"/>
      <c r="AB367" s="33"/>
      <c r="AC367" s="33"/>
      <c r="AD367" s="33"/>
      <c r="AE367" s="33"/>
      <c r="AR367" s="150" t="s">
        <v>82</v>
      </c>
      <c r="AT367" s="150" t="s">
        <v>137</v>
      </c>
      <c r="AU367" s="150" t="s">
        <v>149</v>
      </c>
      <c r="AY367" s="18" t="s">
        <v>135</v>
      </c>
      <c r="BE367" s="151">
        <f>IF(N367="základní",J367,0)</f>
        <v>0</v>
      </c>
      <c r="BF367" s="151">
        <f>IF(N367="snížená",J367,0)</f>
        <v>0</v>
      </c>
      <c r="BG367" s="151">
        <f>IF(N367="zákl. přenesená",J367,0)</f>
        <v>0</v>
      </c>
      <c r="BH367" s="151">
        <f>IF(N367="sníž. přenesená",J367,0)</f>
        <v>0</v>
      </c>
      <c r="BI367" s="151">
        <f>IF(N367="nulová",J367,0)</f>
        <v>0</v>
      </c>
      <c r="BJ367" s="18" t="s">
        <v>15</v>
      </c>
      <c r="BK367" s="151">
        <f>ROUND(I367*H367,2)</f>
        <v>0</v>
      </c>
      <c r="BL367" s="18" t="s">
        <v>82</v>
      </c>
      <c r="BM367" s="150" t="s">
        <v>537</v>
      </c>
    </row>
    <row r="368" spans="1:65" s="2" customFormat="1" ht="11.25">
      <c r="A368" s="33"/>
      <c r="B368" s="34"/>
      <c r="C368" s="33"/>
      <c r="D368" s="152" t="s">
        <v>143</v>
      </c>
      <c r="E368" s="33"/>
      <c r="F368" s="153" t="s">
        <v>326</v>
      </c>
      <c r="G368" s="33"/>
      <c r="H368" s="33"/>
      <c r="I368" s="154"/>
      <c r="J368" s="33"/>
      <c r="K368" s="33"/>
      <c r="L368" s="34"/>
      <c r="M368" s="155"/>
      <c r="N368" s="156"/>
      <c r="O368" s="54"/>
      <c r="P368" s="54"/>
      <c r="Q368" s="54"/>
      <c r="R368" s="54"/>
      <c r="S368" s="54"/>
      <c r="T368" s="55"/>
      <c r="U368" s="33"/>
      <c r="V368" s="33"/>
      <c r="W368" s="33"/>
      <c r="X368" s="33"/>
      <c r="Y368" s="33"/>
      <c r="Z368" s="33"/>
      <c r="AA368" s="33"/>
      <c r="AB368" s="33"/>
      <c r="AC368" s="33"/>
      <c r="AD368" s="33"/>
      <c r="AE368" s="33"/>
      <c r="AT368" s="18" t="s">
        <v>143</v>
      </c>
      <c r="AU368" s="18" t="s">
        <v>149</v>
      </c>
    </row>
    <row r="369" spans="1:65" s="2" customFormat="1" ht="24.2" customHeight="1">
      <c r="A369" s="33"/>
      <c r="B369" s="138"/>
      <c r="C369" s="166" t="s">
        <v>538</v>
      </c>
      <c r="D369" s="166" t="s">
        <v>184</v>
      </c>
      <c r="E369" s="167" t="s">
        <v>328</v>
      </c>
      <c r="F369" s="168" t="s">
        <v>329</v>
      </c>
      <c r="G369" s="169" t="s">
        <v>239</v>
      </c>
      <c r="H369" s="170">
        <v>4765.95</v>
      </c>
      <c r="I369" s="171"/>
      <c r="J369" s="172">
        <f>ROUND(I369*H369,2)</f>
        <v>0</v>
      </c>
      <c r="K369" s="168" t="s">
        <v>141</v>
      </c>
      <c r="L369" s="173"/>
      <c r="M369" s="174" t="s">
        <v>3</v>
      </c>
      <c r="N369" s="175" t="s">
        <v>42</v>
      </c>
      <c r="O369" s="54"/>
      <c r="P369" s="148">
        <f>O369*H369</f>
        <v>0</v>
      </c>
      <c r="Q369" s="148">
        <v>1.1E-4</v>
      </c>
      <c r="R369" s="148">
        <f>Q369*H369</f>
        <v>0.52425449999999996</v>
      </c>
      <c r="S369" s="148">
        <v>0</v>
      </c>
      <c r="T369" s="149">
        <f>S369*H369</f>
        <v>0</v>
      </c>
      <c r="U369" s="33"/>
      <c r="V369" s="33"/>
      <c r="W369" s="33"/>
      <c r="X369" s="33"/>
      <c r="Y369" s="33"/>
      <c r="Z369" s="33"/>
      <c r="AA369" s="33"/>
      <c r="AB369" s="33"/>
      <c r="AC369" s="33"/>
      <c r="AD369" s="33"/>
      <c r="AE369" s="33"/>
      <c r="AR369" s="150" t="s">
        <v>178</v>
      </c>
      <c r="AT369" s="150" t="s">
        <v>184</v>
      </c>
      <c r="AU369" s="150" t="s">
        <v>149</v>
      </c>
      <c r="AY369" s="18" t="s">
        <v>135</v>
      </c>
      <c r="BE369" s="151">
        <f>IF(N369="základní",J369,0)</f>
        <v>0</v>
      </c>
      <c r="BF369" s="151">
        <f>IF(N369="snížená",J369,0)</f>
        <v>0</v>
      </c>
      <c r="BG369" s="151">
        <f>IF(N369="zákl. přenesená",J369,0)</f>
        <v>0</v>
      </c>
      <c r="BH369" s="151">
        <f>IF(N369="sníž. přenesená",J369,0)</f>
        <v>0</v>
      </c>
      <c r="BI369" s="151">
        <f>IF(N369="nulová",J369,0)</f>
        <v>0</v>
      </c>
      <c r="BJ369" s="18" t="s">
        <v>15</v>
      </c>
      <c r="BK369" s="151">
        <f>ROUND(I369*H369,2)</f>
        <v>0</v>
      </c>
      <c r="BL369" s="18" t="s">
        <v>82</v>
      </c>
      <c r="BM369" s="150" t="s">
        <v>539</v>
      </c>
    </row>
    <row r="370" spans="1:65" s="13" customFormat="1" ht="11.25">
      <c r="B370" s="157"/>
      <c r="D370" s="158" t="s">
        <v>164</v>
      </c>
      <c r="F370" s="159" t="s">
        <v>540</v>
      </c>
      <c r="H370" s="160">
        <v>4765.95</v>
      </c>
      <c r="I370" s="161"/>
      <c r="L370" s="157"/>
      <c r="M370" s="162"/>
      <c r="N370" s="163"/>
      <c r="O370" s="163"/>
      <c r="P370" s="163"/>
      <c r="Q370" s="163"/>
      <c r="R370" s="163"/>
      <c r="S370" s="163"/>
      <c r="T370" s="164"/>
      <c r="AT370" s="165" t="s">
        <v>164</v>
      </c>
      <c r="AU370" s="165" t="s">
        <v>149</v>
      </c>
      <c r="AV370" s="13" t="s">
        <v>79</v>
      </c>
      <c r="AW370" s="13" t="s">
        <v>4</v>
      </c>
      <c r="AX370" s="13" t="s">
        <v>15</v>
      </c>
      <c r="AY370" s="165" t="s">
        <v>135</v>
      </c>
    </row>
    <row r="371" spans="1:65" s="2" customFormat="1" ht="55.5" customHeight="1">
      <c r="A371" s="33"/>
      <c r="B371" s="138"/>
      <c r="C371" s="139" t="s">
        <v>541</v>
      </c>
      <c r="D371" s="139" t="s">
        <v>137</v>
      </c>
      <c r="E371" s="140" t="s">
        <v>333</v>
      </c>
      <c r="F371" s="141" t="s">
        <v>334</v>
      </c>
      <c r="G371" s="142" t="s">
        <v>239</v>
      </c>
      <c r="H371" s="143">
        <v>4338.24</v>
      </c>
      <c r="I371" s="144"/>
      <c r="J371" s="145">
        <f>ROUND(I371*H371,2)</f>
        <v>0</v>
      </c>
      <c r="K371" s="141" t="s">
        <v>141</v>
      </c>
      <c r="L371" s="34"/>
      <c r="M371" s="146" t="s">
        <v>3</v>
      </c>
      <c r="N371" s="147" t="s">
        <v>42</v>
      </c>
      <c r="O371" s="54"/>
      <c r="P371" s="148">
        <f>O371*H371</f>
        <v>0</v>
      </c>
      <c r="Q371" s="148">
        <v>0</v>
      </c>
      <c r="R371" s="148">
        <f>Q371*H371</f>
        <v>0</v>
      </c>
      <c r="S371" s="148">
        <v>0</v>
      </c>
      <c r="T371" s="149">
        <f>S371*H371</f>
        <v>0</v>
      </c>
      <c r="U371" s="33"/>
      <c r="V371" s="33"/>
      <c r="W371" s="33"/>
      <c r="X371" s="33"/>
      <c r="Y371" s="33"/>
      <c r="Z371" s="33"/>
      <c r="AA371" s="33"/>
      <c r="AB371" s="33"/>
      <c r="AC371" s="33"/>
      <c r="AD371" s="33"/>
      <c r="AE371" s="33"/>
      <c r="AR371" s="150" t="s">
        <v>82</v>
      </c>
      <c r="AT371" s="150" t="s">
        <v>137</v>
      </c>
      <c r="AU371" s="150" t="s">
        <v>149</v>
      </c>
      <c r="AY371" s="18" t="s">
        <v>135</v>
      </c>
      <c r="BE371" s="151">
        <f>IF(N371="základní",J371,0)</f>
        <v>0</v>
      </c>
      <c r="BF371" s="151">
        <f>IF(N371="snížená",J371,0)</f>
        <v>0</v>
      </c>
      <c r="BG371" s="151">
        <f>IF(N371="zákl. přenesená",J371,0)</f>
        <v>0</v>
      </c>
      <c r="BH371" s="151">
        <f>IF(N371="sníž. přenesená",J371,0)</f>
        <v>0</v>
      </c>
      <c r="BI371" s="151">
        <f>IF(N371="nulová",J371,0)</f>
        <v>0</v>
      </c>
      <c r="BJ371" s="18" t="s">
        <v>15</v>
      </c>
      <c r="BK371" s="151">
        <f>ROUND(I371*H371,2)</f>
        <v>0</v>
      </c>
      <c r="BL371" s="18" t="s">
        <v>82</v>
      </c>
      <c r="BM371" s="150" t="s">
        <v>542</v>
      </c>
    </row>
    <row r="372" spans="1:65" s="2" customFormat="1" ht="11.25">
      <c r="A372" s="33"/>
      <c r="B372" s="34"/>
      <c r="C372" s="33"/>
      <c r="D372" s="152" t="s">
        <v>143</v>
      </c>
      <c r="E372" s="33"/>
      <c r="F372" s="153" t="s">
        <v>336</v>
      </c>
      <c r="G372" s="33"/>
      <c r="H372" s="33"/>
      <c r="I372" s="154"/>
      <c r="J372" s="33"/>
      <c r="K372" s="33"/>
      <c r="L372" s="34"/>
      <c r="M372" s="155"/>
      <c r="N372" s="156"/>
      <c r="O372" s="54"/>
      <c r="P372" s="54"/>
      <c r="Q372" s="54"/>
      <c r="R372" s="54"/>
      <c r="S372" s="54"/>
      <c r="T372" s="55"/>
      <c r="U372" s="33"/>
      <c r="V372" s="33"/>
      <c r="W372" s="33"/>
      <c r="X372" s="33"/>
      <c r="Y372" s="33"/>
      <c r="Z372" s="33"/>
      <c r="AA372" s="33"/>
      <c r="AB372" s="33"/>
      <c r="AC372" s="33"/>
      <c r="AD372" s="33"/>
      <c r="AE372" s="33"/>
      <c r="AT372" s="18" t="s">
        <v>143</v>
      </c>
      <c r="AU372" s="18" t="s">
        <v>149</v>
      </c>
    </row>
    <row r="373" spans="1:65" s="14" customFormat="1" ht="11.25">
      <c r="B373" s="176"/>
      <c r="D373" s="158" t="s">
        <v>164</v>
      </c>
      <c r="E373" s="177" t="s">
        <v>3</v>
      </c>
      <c r="F373" s="178" t="s">
        <v>283</v>
      </c>
      <c r="H373" s="177" t="s">
        <v>3</v>
      </c>
      <c r="I373" s="179"/>
      <c r="L373" s="176"/>
      <c r="M373" s="180"/>
      <c r="N373" s="181"/>
      <c r="O373" s="181"/>
      <c r="P373" s="181"/>
      <c r="Q373" s="181"/>
      <c r="R373" s="181"/>
      <c r="S373" s="181"/>
      <c r="T373" s="182"/>
      <c r="AT373" s="177" t="s">
        <v>164</v>
      </c>
      <c r="AU373" s="177" t="s">
        <v>149</v>
      </c>
      <c r="AV373" s="14" t="s">
        <v>15</v>
      </c>
      <c r="AW373" s="14" t="s">
        <v>33</v>
      </c>
      <c r="AX373" s="14" t="s">
        <v>71</v>
      </c>
      <c r="AY373" s="177" t="s">
        <v>135</v>
      </c>
    </row>
    <row r="374" spans="1:65" s="13" customFormat="1" ht="11.25">
      <c r="B374" s="157"/>
      <c r="D374" s="158" t="s">
        <v>164</v>
      </c>
      <c r="E374" s="165" t="s">
        <v>3</v>
      </c>
      <c r="F374" s="159" t="s">
        <v>337</v>
      </c>
      <c r="H374" s="160">
        <v>713.44</v>
      </c>
      <c r="I374" s="161"/>
      <c r="L374" s="157"/>
      <c r="M374" s="162"/>
      <c r="N374" s="163"/>
      <c r="O374" s="163"/>
      <c r="P374" s="163"/>
      <c r="Q374" s="163"/>
      <c r="R374" s="163"/>
      <c r="S374" s="163"/>
      <c r="T374" s="164"/>
      <c r="AT374" s="165" t="s">
        <v>164</v>
      </c>
      <c r="AU374" s="165" t="s">
        <v>149</v>
      </c>
      <c r="AV374" s="13" t="s">
        <v>79</v>
      </c>
      <c r="AW374" s="13" t="s">
        <v>33</v>
      </c>
      <c r="AX374" s="13" t="s">
        <v>71</v>
      </c>
      <c r="AY374" s="165" t="s">
        <v>135</v>
      </c>
    </row>
    <row r="375" spans="1:65" s="14" customFormat="1" ht="11.25">
      <c r="B375" s="176"/>
      <c r="D375" s="158" t="s">
        <v>164</v>
      </c>
      <c r="E375" s="177" t="s">
        <v>3</v>
      </c>
      <c r="F375" s="178" t="s">
        <v>285</v>
      </c>
      <c r="H375" s="177" t="s">
        <v>3</v>
      </c>
      <c r="I375" s="179"/>
      <c r="L375" s="176"/>
      <c r="M375" s="180"/>
      <c r="N375" s="181"/>
      <c r="O375" s="181"/>
      <c r="P375" s="181"/>
      <c r="Q375" s="181"/>
      <c r="R375" s="181"/>
      <c r="S375" s="181"/>
      <c r="T375" s="182"/>
      <c r="AT375" s="177" t="s">
        <v>164</v>
      </c>
      <c r="AU375" s="177" t="s">
        <v>149</v>
      </c>
      <c r="AV375" s="14" t="s">
        <v>15</v>
      </c>
      <c r="AW375" s="14" t="s">
        <v>33</v>
      </c>
      <c r="AX375" s="14" t="s">
        <v>71</v>
      </c>
      <c r="AY375" s="177" t="s">
        <v>135</v>
      </c>
    </row>
    <row r="376" spans="1:65" s="13" customFormat="1" ht="11.25">
      <c r="B376" s="157"/>
      <c r="D376" s="158" t="s">
        <v>164</v>
      </c>
      <c r="E376" s="165" t="s">
        <v>3</v>
      </c>
      <c r="F376" s="159" t="s">
        <v>338</v>
      </c>
      <c r="H376" s="160">
        <v>775.18</v>
      </c>
      <c r="I376" s="161"/>
      <c r="L376" s="157"/>
      <c r="M376" s="162"/>
      <c r="N376" s="163"/>
      <c r="O376" s="163"/>
      <c r="P376" s="163"/>
      <c r="Q376" s="163"/>
      <c r="R376" s="163"/>
      <c r="S376" s="163"/>
      <c r="T376" s="164"/>
      <c r="AT376" s="165" t="s">
        <v>164</v>
      </c>
      <c r="AU376" s="165" t="s">
        <v>149</v>
      </c>
      <c r="AV376" s="13" t="s">
        <v>79</v>
      </c>
      <c r="AW376" s="13" t="s">
        <v>33</v>
      </c>
      <c r="AX376" s="13" t="s">
        <v>71</v>
      </c>
      <c r="AY376" s="165" t="s">
        <v>135</v>
      </c>
    </row>
    <row r="377" spans="1:65" s="14" customFormat="1" ht="11.25">
      <c r="B377" s="176"/>
      <c r="D377" s="158" t="s">
        <v>164</v>
      </c>
      <c r="E377" s="177" t="s">
        <v>3</v>
      </c>
      <c r="F377" s="178" t="s">
        <v>287</v>
      </c>
      <c r="H377" s="177" t="s">
        <v>3</v>
      </c>
      <c r="I377" s="179"/>
      <c r="L377" s="176"/>
      <c r="M377" s="180"/>
      <c r="N377" s="181"/>
      <c r="O377" s="181"/>
      <c r="P377" s="181"/>
      <c r="Q377" s="181"/>
      <c r="R377" s="181"/>
      <c r="S377" s="181"/>
      <c r="T377" s="182"/>
      <c r="AT377" s="177" t="s">
        <v>164</v>
      </c>
      <c r="AU377" s="177" t="s">
        <v>149</v>
      </c>
      <c r="AV377" s="14" t="s">
        <v>15</v>
      </c>
      <c r="AW377" s="14" t="s">
        <v>33</v>
      </c>
      <c r="AX377" s="14" t="s">
        <v>71</v>
      </c>
      <c r="AY377" s="177" t="s">
        <v>135</v>
      </c>
    </row>
    <row r="378" spans="1:65" s="13" customFormat="1" ht="11.25">
      <c r="B378" s="157"/>
      <c r="D378" s="158" t="s">
        <v>164</v>
      </c>
      <c r="E378" s="165" t="s">
        <v>3</v>
      </c>
      <c r="F378" s="159" t="s">
        <v>339</v>
      </c>
      <c r="H378" s="160">
        <v>235.8</v>
      </c>
      <c r="I378" s="161"/>
      <c r="L378" s="157"/>
      <c r="M378" s="162"/>
      <c r="N378" s="163"/>
      <c r="O378" s="163"/>
      <c r="P378" s="163"/>
      <c r="Q378" s="163"/>
      <c r="R378" s="163"/>
      <c r="S378" s="163"/>
      <c r="T378" s="164"/>
      <c r="AT378" s="165" t="s">
        <v>164</v>
      </c>
      <c r="AU378" s="165" t="s">
        <v>149</v>
      </c>
      <c r="AV378" s="13" t="s">
        <v>79</v>
      </c>
      <c r="AW378" s="13" t="s">
        <v>33</v>
      </c>
      <c r="AX378" s="13" t="s">
        <v>71</v>
      </c>
      <c r="AY378" s="165" t="s">
        <v>135</v>
      </c>
    </row>
    <row r="379" spans="1:65" s="14" customFormat="1" ht="11.25">
      <c r="B379" s="176"/>
      <c r="D379" s="158" t="s">
        <v>164</v>
      </c>
      <c r="E379" s="177" t="s">
        <v>3</v>
      </c>
      <c r="F379" s="178" t="s">
        <v>289</v>
      </c>
      <c r="H379" s="177" t="s">
        <v>3</v>
      </c>
      <c r="I379" s="179"/>
      <c r="L379" s="176"/>
      <c r="M379" s="180"/>
      <c r="N379" s="181"/>
      <c r="O379" s="181"/>
      <c r="P379" s="181"/>
      <c r="Q379" s="181"/>
      <c r="R379" s="181"/>
      <c r="S379" s="181"/>
      <c r="T379" s="182"/>
      <c r="AT379" s="177" t="s">
        <v>164</v>
      </c>
      <c r="AU379" s="177" t="s">
        <v>149</v>
      </c>
      <c r="AV379" s="14" t="s">
        <v>15</v>
      </c>
      <c r="AW379" s="14" t="s">
        <v>33</v>
      </c>
      <c r="AX379" s="14" t="s">
        <v>71</v>
      </c>
      <c r="AY379" s="177" t="s">
        <v>135</v>
      </c>
    </row>
    <row r="380" spans="1:65" s="13" customFormat="1" ht="11.25">
      <c r="B380" s="157"/>
      <c r="D380" s="158" t="s">
        <v>164</v>
      </c>
      <c r="E380" s="165" t="s">
        <v>3</v>
      </c>
      <c r="F380" s="159" t="s">
        <v>340</v>
      </c>
      <c r="H380" s="160">
        <v>200.76</v>
      </c>
      <c r="I380" s="161"/>
      <c r="L380" s="157"/>
      <c r="M380" s="162"/>
      <c r="N380" s="163"/>
      <c r="O380" s="163"/>
      <c r="P380" s="163"/>
      <c r="Q380" s="163"/>
      <c r="R380" s="163"/>
      <c r="S380" s="163"/>
      <c r="T380" s="164"/>
      <c r="AT380" s="165" t="s">
        <v>164</v>
      </c>
      <c r="AU380" s="165" t="s">
        <v>149</v>
      </c>
      <c r="AV380" s="13" t="s">
        <v>79</v>
      </c>
      <c r="AW380" s="13" t="s">
        <v>33</v>
      </c>
      <c r="AX380" s="13" t="s">
        <v>71</v>
      </c>
      <c r="AY380" s="165" t="s">
        <v>135</v>
      </c>
    </row>
    <row r="381" spans="1:65" s="14" customFormat="1" ht="11.25">
      <c r="B381" s="176"/>
      <c r="D381" s="158" t="s">
        <v>164</v>
      </c>
      <c r="E381" s="177" t="s">
        <v>3</v>
      </c>
      <c r="F381" s="178" t="s">
        <v>291</v>
      </c>
      <c r="H381" s="177" t="s">
        <v>3</v>
      </c>
      <c r="I381" s="179"/>
      <c r="L381" s="176"/>
      <c r="M381" s="180"/>
      <c r="N381" s="181"/>
      <c r="O381" s="181"/>
      <c r="P381" s="181"/>
      <c r="Q381" s="181"/>
      <c r="R381" s="181"/>
      <c r="S381" s="181"/>
      <c r="T381" s="182"/>
      <c r="AT381" s="177" t="s">
        <v>164</v>
      </c>
      <c r="AU381" s="177" t="s">
        <v>149</v>
      </c>
      <c r="AV381" s="14" t="s">
        <v>15</v>
      </c>
      <c r="AW381" s="14" t="s">
        <v>33</v>
      </c>
      <c r="AX381" s="14" t="s">
        <v>71</v>
      </c>
      <c r="AY381" s="177" t="s">
        <v>135</v>
      </c>
    </row>
    <row r="382" spans="1:65" s="13" customFormat="1" ht="11.25">
      <c r="B382" s="157"/>
      <c r="D382" s="158" t="s">
        <v>164</v>
      </c>
      <c r="E382" s="165" t="s">
        <v>3</v>
      </c>
      <c r="F382" s="159" t="s">
        <v>341</v>
      </c>
      <c r="H382" s="160">
        <v>1759.5</v>
      </c>
      <c r="I382" s="161"/>
      <c r="L382" s="157"/>
      <c r="M382" s="162"/>
      <c r="N382" s="163"/>
      <c r="O382" s="163"/>
      <c r="P382" s="163"/>
      <c r="Q382" s="163"/>
      <c r="R382" s="163"/>
      <c r="S382" s="163"/>
      <c r="T382" s="164"/>
      <c r="AT382" s="165" t="s">
        <v>164</v>
      </c>
      <c r="AU382" s="165" t="s">
        <v>149</v>
      </c>
      <c r="AV382" s="13" t="s">
        <v>79</v>
      </c>
      <c r="AW382" s="13" t="s">
        <v>33</v>
      </c>
      <c r="AX382" s="13" t="s">
        <v>71</v>
      </c>
      <c r="AY382" s="165" t="s">
        <v>135</v>
      </c>
    </row>
    <row r="383" spans="1:65" s="14" customFormat="1" ht="11.25">
      <c r="B383" s="176"/>
      <c r="D383" s="158" t="s">
        <v>164</v>
      </c>
      <c r="E383" s="177" t="s">
        <v>3</v>
      </c>
      <c r="F383" s="178" t="s">
        <v>293</v>
      </c>
      <c r="H383" s="177" t="s">
        <v>3</v>
      </c>
      <c r="I383" s="179"/>
      <c r="L383" s="176"/>
      <c r="M383" s="180"/>
      <c r="N383" s="181"/>
      <c r="O383" s="181"/>
      <c r="P383" s="181"/>
      <c r="Q383" s="181"/>
      <c r="R383" s="181"/>
      <c r="S383" s="181"/>
      <c r="T383" s="182"/>
      <c r="AT383" s="177" t="s">
        <v>164</v>
      </c>
      <c r="AU383" s="177" t="s">
        <v>149</v>
      </c>
      <c r="AV383" s="14" t="s">
        <v>15</v>
      </c>
      <c r="AW383" s="14" t="s">
        <v>33</v>
      </c>
      <c r="AX383" s="14" t="s">
        <v>71</v>
      </c>
      <c r="AY383" s="177" t="s">
        <v>135</v>
      </c>
    </row>
    <row r="384" spans="1:65" s="13" customFormat="1" ht="11.25">
      <c r="B384" s="157"/>
      <c r="D384" s="158" t="s">
        <v>164</v>
      </c>
      <c r="E384" s="165" t="s">
        <v>3</v>
      </c>
      <c r="F384" s="159" t="s">
        <v>342</v>
      </c>
      <c r="H384" s="160">
        <v>100.8</v>
      </c>
      <c r="I384" s="161"/>
      <c r="L384" s="157"/>
      <c r="M384" s="162"/>
      <c r="N384" s="163"/>
      <c r="O384" s="163"/>
      <c r="P384" s="163"/>
      <c r="Q384" s="163"/>
      <c r="R384" s="163"/>
      <c r="S384" s="163"/>
      <c r="T384" s="164"/>
      <c r="AT384" s="165" t="s">
        <v>164</v>
      </c>
      <c r="AU384" s="165" t="s">
        <v>149</v>
      </c>
      <c r="AV384" s="13" t="s">
        <v>79</v>
      </c>
      <c r="AW384" s="13" t="s">
        <v>33</v>
      </c>
      <c r="AX384" s="13" t="s">
        <v>71</v>
      </c>
      <c r="AY384" s="165" t="s">
        <v>135</v>
      </c>
    </row>
    <row r="385" spans="2:51" s="14" customFormat="1" ht="11.25">
      <c r="B385" s="176"/>
      <c r="D385" s="158" t="s">
        <v>164</v>
      </c>
      <c r="E385" s="177" t="s">
        <v>3</v>
      </c>
      <c r="F385" s="178" t="s">
        <v>295</v>
      </c>
      <c r="H385" s="177" t="s">
        <v>3</v>
      </c>
      <c r="I385" s="179"/>
      <c r="L385" s="176"/>
      <c r="M385" s="180"/>
      <c r="N385" s="181"/>
      <c r="O385" s="181"/>
      <c r="P385" s="181"/>
      <c r="Q385" s="181"/>
      <c r="R385" s="181"/>
      <c r="S385" s="181"/>
      <c r="T385" s="182"/>
      <c r="AT385" s="177" t="s">
        <v>164</v>
      </c>
      <c r="AU385" s="177" t="s">
        <v>149</v>
      </c>
      <c r="AV385" s="14" t="s">
        <v>15</v>
      </c>
      <c r="AW385" s="14" t="s">
        <v>33</v>
      </c>
      <c r="AX385" s="14" t="s">
        <v>71</v>
      </c>
      <c r="AY385" s="177" t="s">
        <v>135</v>
      </c>
    </row>
    <row r="386" spans="2:51" s="13" customFormat="1" ht="11.25">
      <c r="B386" s="157"/>
      <c r="D386" s="158" t="s">
        <v>164</v>
      </c>
      <c r="E386" s="165" t="s">
        <v>3</v>
      </c>
      <c r="F386" s="159" t="s">
        <v>343</v>
      </c>
      <c r="H386" s="160">
        <v>64.459999999999994</v>
      </c>
      <c r="I386" s="161"/>
      <c r="L386" s="157"/>
      <c r="M386" s="162"/>
      <c r="N386" s="163"/>
      <c r="O386" s="163"/>
      <c r="P386" s="163"/>
      <c r="Q386" s="163"/>
      <c r="R386" s="163"/>
      <c r="S386" s="163"/>
      <c r="T386" s="164"/>
      <c r="AT386" s="165" t="s">
        <v>164</v>
      </c>
      <c r="AU386" s="165" t="s">
        <v>149</v>
      </c>
      <c r="AV386" s="13" t="s">
        <v>79</v>
      </c>
      <c r="AW386" s="13" t="s">
        <v>33</v>
      </c>
      <c r="AX386" s="13" t="s">
        <v>71</v>
      </c>
      <c r="AY386" s="165" t="s">
        <v>135</v>
      </c>
    </row>
    <row r="387" spans="2:51" s="14" customFormat="1" ht="11.25">
      <c r="B387" s="176"/>
      <c r="D387" s="158" t="s">
        <v>164</v>
      </c>
      <c r="E387" s="177" t="s">
        <v>3</v>
      </c>
      <c r="F387" s="178" t="s">
        <v>297</v>
      </c>
      <c r="H387" s="177" t="s">
        <v>3</v>
      </c>
      <c r="I387" s="179"/>
      <c r="L387" s="176"/>
      <c r="M387" s="180"/>
      <c r="N387" s="181"/>
      <c r="O387" s="181"/>
      <c r="P387" s="181"/>
      <c r="Q387" s="181"/>
      <c r="R387" s="181"/>
      <c r="S387" s="181"/>
      <c r="T387" s="182"/>
      <c r="AT387" s="177" t="s">
        <v>164</v>
      </c>
      <c r="AU387" s="177" t="s">
        <v>149</v>
      </c>
      <c r="AV387" s="14" t="s">
        <v>15</v>
      </c>
      <c r="AW387" s="14" t="s">
        <v>33</v>
      </c>
      <c r="AX387" s="14" t="s">
        <v>71</v>
      </c>
      <c r="AY387" s="177" t="s">
        <v>135</v>
      </c>
    </row>
    <row r="388" spans="2:51" s="13" customFormat="1" ht="11.25">
      <c r="B388" s="157"/>
      <c r="D388" s="158" t="s">
        <v>164</v>
      </c>
      <c r="E388" s="165" t="s">
        <v>3</v>
      </c>
      <c r="F388" s="159" t="s">
        <v>344</v>
      </c>
      <c r="H388" s="160">
        <v>141.9</v>
      </c>
      <c r="I388" s="161"/>
      <c r="L388" s="157"/>
      <c r="M388" s="162"/>
      <c r="N388" s="163"/>
      <c r="O388" s="163"/>
      <c r="P388" s="163"/>
      <c r="Q388" s="163"/>
      <c r="R388" s="163"/>
      <c r="S388" s="163"/>
      <c r="T388" s="164"/>
      <c r="AT388" s="165" t="s">
        <v>164</v>
      </c>
      <c r="AU388" s="165" t="s">
        <v>149</v>
      </c>
      <c r="AV388" s="13" t="s">
        <v>79</v>
      </c>
      <c r="AW388" s="13" t="s">
        <v>33</v>
      </c>
      <c r="AX388" s="13" t="s">
        <v>71</v>
      </c>
      <c r="AY388" s="165" t="s">
        <v>135</v>
      </c>
    </row>
    <row r="389" spans="2:51" s="14" customFormat="1" ht="11.25">
      <c r="B389" s="176"/>
      <c r="D389" s="158" t="s">
        <v>164</v>
      </c>
      <c r="E389" s="177" t="s">
        <v>3</v>
      </c>
      <c r="F389" s="178" t="s">
        <v>299</v>
      </c>
      <c r="H389" s="177" t="s">
        <v>3</v>
      </c>
      <c r="I389" s="179"/>
      <c r="L389" s="176"/>
      <c r="M389" s="180"/>
      <c r="N389" s="181"/>
      <c r="O389" s="181"/>
      <c r="P389" s="181"/>
      <c r="Q389" s="181"/>
      <c r="R389" s="181"/>
      <c r="S389" s="181"/>
      <c r="T389" s="182"/>
      <c r="AT389" s="177" t="s">
        <v>164</v>
      </c>
      <c r="AU389" s="177" t="s">
        <v>149</v>
      </c>
      <c r="AV389" s="14" t="s">
        <v>15</v>
      </c>
      <c r="AW389" s="14" t="s">
        <v>33</v>
      </c>
      <c r="AX389" s="14" t="s">
        <v>71</v>
      </c>
      <c r="AY389" s="177" t="s">
        <v>135</v>
      </c>
    </row>
    <row r="390" spans="2:51" s="13" customFormat="1" ht="11.25">
      <c r="B390" s="157"/>
      <c r="D390" s="158" t="s">
        <v>164</v>
      </c>
      <c r="E390" s="165" t="s">
        <v>3</v>
      </c>
      <c r="F390" s="159" t="s">
        <v>345</v>
      </c>
      <c r="H390" s="160">
        <v>40.5</v>
      </c>
      <c r="I390" s="161"/>
      <c r="L390" s="157"/>
      <c r="M390" s="162"/>
      <c r="N390" s="163"/>
      <c r="O390" s="163"/>
      <c r="P390" s="163"/>
      <c r="Q390" s="163"/>
      <c r="R390" s="163"/>
      <c r="S390" s="163"/>
      <c r="T390" s="164"/>
      <c r="AT390" s="165" t="s">
        <v>164</v>
      </c>
      <c r="AU390" s="165" t="s">
        <v>149</v>
      </c>
      <c r="AV390" s="13" t="s">
        <v>79</v>
      </c>
      <c r="AW390" s="13" t="s">
        <v>33</v>
      </c>
      <c r="AX390" s="13" t="s">
        <v>71</v>
      </c>
      <c r="AY390" s="165" t="s">
        <v>135</v>
      </c>
    </row>
    <row r="391" spans="2:51" s="14" customFormat="1" ht="11.25">
      <c r="B391" s="176"/>
      <c r="D391" s="158" t="s">
        <v>164</v>
      </c>
      <c r="E391" s="177" t="s">
        <v>3</v>
      </c>
      <c r="F391" s="178" t="s">
        <v>301</v>
      </c>
      <c r="H391" s="177" t="s">
        <v>3</v>
      </c>
      <c r="I391" s="179"/>
      <c r="L391" s="176"/>
      <c r="M391" s="180"/>
      <c r="N391" s="181"/>
      <c r="O391" s="181"/>
      <c r="P391" s="181"/>
      <c r="Q391" s="181"/>
      <c r="R391" s="181"/>
      <c r="S391" s="181"/>
      <c r="T391" s="182"/>
      <c r="AT391" s="177" t="s">
        <v>164</v>
      </c>
      <c r="AU391" s="177" t="s">
        <v>149</v>
      </c>
      <c r="AV391" s="14" t="s">
        <v>15</v>
      </c>
      <c r="AW391" s="14" t="s">
        <v>33</v>
      </c>
      <c r="AX391" s="14" t="s">
        <v>71</v>
      </c>
      <c r="AY391" s="177" t="s">
        <v>135</v>
      </c>
    </row>
    <row r="392" spans="2:51" s="13" customFormat="1" ht="11.25">
      <c r="B392" s="157"/>
      <c r="D392" s="158" t="s">
        <v>164</v>
      </c>
      <c r="E392" s="165" t="s">
        <v>3</v>
      </c>
      <c r="F392" s="159" t="s">
        <v>346</v>
      </c>
      <c r="H392" s="160">
        <v>6.2</v>
      </c>
      <c r="I392" s="161"/>
      <c r="L392" s="157"/>
      <c r="M392" s="162"/>
      <c r="N392" s="163"/>
      <c r="O392" s="163"/>
      <c r="P392" s="163"/>
      <c r="Q392" s="163"/>
      <c r="R392" s="163"/>
      <c r="S392" s="163"/>
      <c r="T392" s="164"/>
      <c r="AT392" s="165" t="s">
        <v>164</v>
      </c>
      <c r="AU392" s="165" t="s">
        <v>149</v>
      </c>
      <c r="AV392" s="13" t="s">
        <v>79</v>
      </c>
      <c r="AW392" s="13" t="s">
        <v>33</v>
      </c>
      <c r="AX392" s="13" t="s">
        <v>71</v>
      </c>
      <c r="AY392" s="165" t="s">
        <v>135</v>
      </c>
    </row>
    <row r="393" spans="2:51" s="14" customFormat="1" ht="11.25">
      <c r="B393" s="176"/>
      <c r="D393" s="158" t="s">
        <v>164</v>
      </c>
      <c r="E393" s="177" t="s">
        <v>3</v>
      </c>
      <c r="F393" s="178" t="s">
        <v>303</v>
      </c>
      <c r="H393" s="177" t="s">
        <v>3</v>
      </c>
      <c r="I393" s="179"/>
      <c r="L393" s="176"/>
      <c r="M393" s="180"/>
      <c r="N393" s="181"/>
      <c r="O393" s="181"/>
      <c r="P393" s="181"/>
      <c r="Q393" s="181"/>
      <c r="R393" s="181"/>
      <c r="S393" s="181"/>
      <c r="T393" s="182"/>
      <c r="AT393" s="177" t="s">
        <v>164</v>
      </c>
      <c r="AU393" s="177" t="s">
        <v>149</v>
      </c>
      <c r="AV393" s="14" t="s">
        <v>15</v>
      </c>
      <c r="AW393" s="14" t="s">
        <v>33</v>
      </c>
      <c r="AX393" s="14" t="s">
        <v>71</v>
      </c>
      <c r="AY393" s="177" t="s">
        <v>135</v>
      </c>
    </row>
    <row r="394" spans="2:51" s="13" customFormat="1" ht="11.25">
      <c r="B394" s="157"/>
      <c r="D394" s="158" t="s">
        <v>164</v>
      </c>
      <c r="E394" s="165" t="s">
        <v>3</v>
      </c>
      <c r="F394" s="159" t="s">
        <v>347</v>
      </c>
      <c r="H394" s="160">
        <v>210.63</v>
      </c>
      <c r="I394" s="161"/>
      <c r="L394" s="157"/>
      <c r="M394" s="162"/>
      <c r="N394" s="163"/>
      <c r="O394" s="163"/>
      <c r="P394" s="163"/>
      <c r="Q394" s="163"/>
      <c r="R394" s="163"/>
      <c r="S394" s="163"/>
      <c r="T394" s="164"/>
      <c r="AT394" s="165" t="s">
        <v>164</v>
      </c>
      <c r="AU394" s="165" t="s">
        <v>149</v>
      </c>
      <c r="AV394" s="13" t="s">
        <v>79</v>
      </c>
      <c r="AW394" s="13" t="s">
        <v>33</v>
      </c>
      <c r="AX394" s="13" t="s">
        <v>71</v>
      </c>
      <c r="AY394" s="165" t="s">
        <v>135</v>
      </c>
    </row>
    <row r="395" spans="2:51" s="14" customFormat="1" ht="11.25">
      <c r="B395" s="176"/>
      <c r="D395" s="158" t="s">
        <v>164</v>
      </c>
      <c r="E395" s="177" t="s">
        <v>3</v>
      </c>
      <c r="F395" s="178" t="s">
        <v>305</v>
      </c>
      <c r="H395" s="177" t="s">
        <v>3</v>
      </c>
      <c r="I395" s="179"/>
      <c r="L395" s="176"/>
      <c r="M395" s="180"/>
      <c r="N395" s="181"/>
      <c r="O395" s="181"/>
      <c r="P395" s="181"/>
      <c r="Q395" s="181"/>
      <c r="R395" s="181"/>
      <c r="S395" s="181"/>
      <c r="T395" s="182"/>
      <c r="AT395" s="177" t="s">
        <v>164</v>
      </c>
      <c r="AU395" s="177" t="s">
        <v>149</v>
      </c>
      <c r="AV395" s="14" t="s">
        <v>15</v>
      </c>
      <c r="AW395" s="14" t="s">
        <v>33</v>
      </c>
      <c r="AX395" s="14" t="s">
        <v>71</v>
      </c>
      <c r="AY395" s="177" t="s">
        <v>135</v>
      </c>
    </row>
    <row r="396" spans="2:51" s="13" customFormat="1" ht="11.25">
      <c r="B396" s="157"/>
      <c r="D396" s="158" t="s">
        <v>164</v>
      </c>
      <c r="E396" s="165" t="s">
        <v>3</v>
      </c>
      <c r="F396" s="159" t="s">
        <v>348</v>
      </c>
      <c r="H396" s="160">
        <v>2.33</v>
      </c>
      <c r="I396" s="161"/>
      <c r="L396" s="157"/>
      <c r="M396" s="162"/>
      <c r="N396" s="163"/>
      <c r="O396" s="163"/>
      <c r="P396" s="163"/>
      <c r="Q396" s="163"/>
      <c r="R396" s="163"/>
      <c r="S396" s="163"/>
      <c r="T396" s="164"/>
      <c r="AT396" s="165" t="s">
        <v>164</v>
      </c>
      <c r="AU396" s="165" t="s">
        <v>149</v>
      </c>
      <c r="AV396" s="13" t="s">
        <v>79</v>
      </c>
      <c r="AW396" s="13" t="s">
        <v>33</v>
      </c>
      <c r="AX396" s="13" t="s">
        <v>71</v>
      </c>
      <c r="AY396" s="165" t="s">
        <v>135</v>
      </c>
    </row>
    <row r="397" spans="2:51" s="14" customFormat="1" ht="11.25">
      <c r="B397" s="176"/>
      <c r="D397" s="158" t="s">
        <v>164</v>
      </c>
      <c r="E397" s="177" t="s">
        <v>3</v>
      </c>
      <c r="F397" s="178" t="s">
        <v>307</v>
      </c>
      <c r="H397" s="177" t="s">
        <v>3</v>
      </c>
      <c r="I397" s="179"/>
      <c r="L397" s="176"/>
      <c r="M397" s="180"/>
      <c r="N397" s="181"/>
      <c r="O397" s="181"/>
      <c r="P397" s="181"/>
      <c r="Q397" s="181"/>
      <c r="R397" s="181"/>
      <c r="S397" s="181"/>
      <c r="T397" s="182"/>
      <c r="AT397" s="177" t="s">
        <v>164</v>
      </c>
      <c r="AU397" s="177" t="s">
        <v>149</v>
      </c>
      <c r="AV397" s="14" t="s">
        <v>15</v>
      </c>
      <c r="AW397" s="14" t="s">
        <v>33</v>
      </c>
      <c r="AX397" s="14" t="s">
        <v>71</v>
      </c>
      <c r="AY397" s="177" t="s">
        <v>135</v>
      </c>
    </row>
    <row r="398" spans="2:51" s="13" customFormat="1" ht="11.25">
      <c r="B398" s="157"/>
      <c r="D398" s="158" t="s">
        <v>164</v>
      </c>
      <c r="E398" s="165" t="s">
        <v>3</v>
      </c>
      <c r="F398" s="159" t="s">
        <v>349</v>
      </c>
      <c r="H398" s="160">
        <v>6.5</v>
      </c>
      <c r="I398" s="161"/>
      <c r="L398" s="157"/>
      <c r="M398" s="162"/>
      <c r="N398" s="163"/>
      <c r="O398" s="163"/>
      <c r="P398" s="163"/>
      <c r="Q398" s="163"/>
      <c r="R398" s="163"/>
      <c r="S398" s="163"/>
      <c r="T398" s="164"/>
      <c r="AT398" s="165" t="s">
        <v>164</v>
      </c>
      <c r="AU398" s="165" t="s">
        <v>149</v>
      </c>
      <c r="AV398" s="13" t="s">
        <v>79</v>
      </c>
      <c r="AW398" s="13" t="s">
        <v>33</v>
      </c>
      <c r="AX398" s="13" t="s">
        <v>71</v>
      </c>
      <c r="AY398" s="165" t="s">
        <v>135</v>
      </c>
    </row>
    <row r="399" spans="2:51" s="14" customFormat="1" ht="11.25">
      <c r="B399" s="176"/>
      <c r="D399" s="158" t="s">
        <v>164</v>
      </c>
      <c r="E399" s="177" t="s">
        <v>3</v>
      </c>
      <c r="F399" s="178" t="s">
        <v>309</v>
      </c>
      <c r="H399" s="177" t="s">
        <v>3</v>
      </c>
      <c r="I399" s="179"/>
      <c r="L399" s="176"/>
      <c r="M399" s="180"/>
      <c r="N399" s="181"/>
      <c r="O399" s="181"/>
      <c r="P399" s="181"/>
      <c r="Q399" s="181"/>
      <c r="R399" s="181"/>
      <c r="S399" s="181"/>
      <c r="T399" s="182"/>
      <c r="AT399" s="177" t="s">
        <v>164</v>
      </c>
      <c r="AU399" s="177" t="s">
        <v>149</v>
      </c>
      <c r="AV399" s="14" t="s">
        <v>15</v>
      </c>
      <c r="AW399" s="14" t="s">
        <v>33</v>
      </c>
      <c r="AX399" s="14" t="s">
        <v>71</v>
      </c>
      <c r="AY399" s="177" t="s">
        <v>135</v>
      </c>
    </row>
    <row r="400" spans="2:51" s="13" customFormat="1" ht="11.25">
      <c r="B400" s="157"/>
      <c r="D400" s="158" t="s">
        <v>164</v>
      </c>
      <c r="E400" s="165" t="s">
        <v>3</v>
      </c>
      <c r="F400" s="159" t="s">
        <v>350</v>
      </c>
      <c r="H400" s="160">
        <v>26.4</v>
      </c>
      <c r="I400" s="161"/>
      <c r="L400" s="157"/>
      <c r="M400" s="162"/>
      <c r="N400" s="163"/>
      <c r="O400" s="163"/>
      <c r="P400" s="163"/>
      <c r="Q400" s="163"/>
      <c r="R400" s="163"/>
      <c r="S400" s="163"/>
      <c r="T400" s="164"/>
      <c r="AT400" s="165" t="s">
        <v>164</v>
      </c>
      <c r="AU400" s="165" t="s">
        <v>149</v>
      </c>
      <c r="AV400" s="13" t="s">
        <v>79</v>
      </c>
      <c r="AW400" s="13" t="s">
        <v>33</v>
      </c>
      <c r="AX400" s="13" t="s">
        <v>71</v>
      </c>
      <c r="AY400" s="165" t="s">
        <v>135</v>
      </c>
    </row>
    <row r="401" spans="1:65" s="14" customFormat="1" ht="11.25">
      <c r="B401" s="176"/>
      <c r="D401" s="158" t="s">
        <v>164</v>
      </c>
      <c r="E401" s="177" t="s">
        <v>3</v>
      </c>
      <c r="F401" s="178" t="s">
        <v>311</v>
      </c>
      <c r="H401" s="177" t="s">
        <v>3</v>
      </c>
      <c r="I401" s="179"/>
      <c r="L401" s="176"/>
      <c r="M401" s="180"/>
      <c r="N401" s="181"/>
      <c r="O401" s="181"/>
      <c r="P401" s="181"/>
      <c r="Q401" s="181"/>
      <c r="R401" s="181"/>
      <c r="S401" s="181"/>
      <c r="T401" s="182"/>
      <c r="AT401" s="177" t="s">
        <v>164</v>
      </c>
      <c r="AU401" s="177" t="s">
        <v>149</v>
      </c>
      <c r="AV401" s="14" t="s">
        <v>15</v>
      </c>
      <c r="AW401" s="14" t="s">
        <v>33</v>
      </c>
      <c r="AX401" s="14" t="s">
        <v>71</v>
      </c>
      <c r="AY401" s="177" t="s">
        <v>135</v>
      </c>
    </row>
    <row r="402" spans="1:65" s="13" customFormat="1" ht="11.25">
      <c r="B402" s="157"/>
      <c r="D402" s="158" t="s">
        <v>164</v>
      </c>
      <c r="E402" s="165" t="s">
        <v>3</v>
      </c>
      <c r="F402" s="159" t="s">
        <v>351</v>
      </c>
      <c r="H402" s="160">
        <v>10.08</v>
      </c>
      <c r="I402" s="161"/>
      <c r="L402" s="157"/>
      <c r="M402" s="162"/>
      <c r="N402" s="163"/>
      <c r="O402" s="163"/>
      <c r="P402" s="163"/>
      <c r="Q402" s="163"/>
      <c r="R402" s="163"/>
      <c r="S402" s="163"/>
      <c r="T402" s="164"/>
      <c r="AT402" s="165" t="s">
        <v>164</v>
      </c>
      <c r="AU402" s="165" t="s">
        <v>149</v>
      </c>
      <c r="AV402" s="13" t="s">
        <v>79</v>
      </c>
      <c r="AW402" s="13" t="s">
        <v>33</v>
      </c>
      <c r="AX402" s="13" t="s">
        <v>71</v>
      </c>
      <c r="AY402" s="165" t="s">
        <v>135</v>
      </c>
    </row>
    <row r="403" spans="1:65" s="14" customFormat="1" ht="11.25">
      <c r="B403" s="176"/>
      <c r="D403" s="158" t="s">
        <v>164</v>
      </c>
      <c r="E403" s="177" t="s">
        <v>3</v>
      </c>
      <c r="F403" s="178" t="s">
        <v>313</v>
      </c>
      <c r="H403" s="177" t="s">
        <v>3</v>
      </c>
      <c r="I403" s="179"/>
      <c r="L403" s="176"/>
      <c r="M403" s="180"/>
      <c r="N403" s="181"/>
      <c r="O403" s="181"/>
      <c r="P403" s="181"/>
      <c r="Q403" s="181"/>
      <c r="R403" s="181"/>
      <c r="S403" s="181"/>
      <c r="T403" s="182"/>
      <c r="AT403" s="177" t="s">
        <v>164</v>
      </c>
      <c r="AU403" s="177" t="s">
        <v>149</v>
      </c>
      <c r="AV403" s="14" t="s">
        <v>15</v>
      </c>
      <c r="AW403" s="14" t="s">
        <v>33</v>
      </c>
      <c r="AX403" s="14" t="s">
        <v>71</v>
      </c>
      <c r="AY403" s="177" t="s">
        <v>135</v>
      </c>
    </row>
    <row r="404" spans="1:65" s="13" customFormat="1" ht="11.25">
      <c r="B404" s="157"/>
      <c r="D404" s="158" t="s">
        <v>164</v>
      </c>
      <c r="E404" s="165" t="s">
        <v>3</v>
      </c>
      <c r="F404" s="159" t="s">
        <v>352</v>
      </c>
      <c r="H404" s="160">
        <v>6</v>
      </c>
      <c r="I404" s="161"/>
      <c r="L404" s="157"/>
      <c r="M404" s="162"/>
      <c r="N404" s="163"/>
      <c r="O404" s="163"/>
      <c r="P404" s="163"/>
      <c r="Q404" s="163"/>
      <c r="R404" s="163"/>
      <c r="S404" s="163"/>
      <c r="T404" s="164"/>
      <c r="AT404" s="165" t="s">
        <v>164</v>
      </c>
      <c r="AU404" s="165" t="s">
        <v>149</v>
      </c>
      <c r="AV404" s="13" t="s">
        <v>79</v>
      </c>
      <c r="AW404" s="13" t="s">
        <v>33</v>
      </c>
      <c r="AX404" s="13" t="s">
        <v>71</v>
      </c>
      <c r="AY404" s="165" t="s">
        <v>135</v>
      </c>
    </row>
    <row r="405" spans="1:65" s="14" customFormat="1" ht="11.25">
      <c r="B405" s="176"/>
      <c r="D405" s="158" t="s">
        <v>164</v>
      </c>
      <c r="E405" s="177" t="s">
        <v>3</v>
      </c>
      <c r="F405" s="178" t="s">
        <v>315</v>
      </c>
      <c r="H405" s="177" t="s">
        <v>3</v>
      </c>
      <c r="I405" s="179"/>
      <c r="L405" s="176"/>
      <c r="M405" s="180"/>
      <c r="N405" s="181"/>
      <c r="O405" s="181"/>
      <c r="P405" s="181"/>
      <c r="Q405" s="181"/>
      <c r="R405" s="181"/>
      <c r="S405" s="181"/>
      <c r="T405" s="182"/>
      <c r="AT405" s="177" t="s">
        <v>164</v>
      </c>
      <c r="AU405" s="177" t="s">
        <v>149</v>
      </c>
      <c r="AV405" s="14" t="s">
        <v>15</v>
      </c>
      <c r="AW405" s="14" t="s">
        <v>33</v>
      </c>
      <c r="AX405" s="14" t="s">
        <v>71</v>
      </c>
      <c r="AY405" s="177" t="s">
        <v>135</v>
      </c>
    </row>
    <row r="406" spans="1:65" s="13" customFormat="1" ht="11.25">
      <c r="B406" s="157"/>
      <c r="D406" s="158" t="s">
        <v>164</v>
      </c>
      <c r="E406" s="165" t="s">
        <v>3</v>
      </c>
      <c r="F406" s="159" t="s">
        <v>353</v>
      </c>
      <c r="H406" s="160">
        <v>10.3</v>
      </c>
      <c r="I406" s="161"/>
      <c r="L406" s="157"/>
      <c r="M406" s="162"/>
      <c r="N406" s="163"/>
      <c r="O406" s="163"/>
      <c r="P406" s="163"/>
      <c r="Q406" s="163"/>
      <c r="R406" s="163"/>
      <c r="S406" s="163"/>
      <c r="T406" s="164"/>
      <c r="AT406" s="165" t="s">
        <v>164</v>
      </c>
      <c r="AU406" s="165" t="s">
        <v>149</v>
      </c>
      <c r="AV406" s="13" t="s">
        <v>79</v>
      </c>
      <c r="AW406" s="13" t="s">
        <v>33</v>
      </c>
      <c r="AX406" s="13" t="s">
        <v>71</v>
      </c>
      <c r="AY406" s="165" t="s">
        <v>135</v>
      </c>
    </row>
    <row r="407" spans="1:65" s="14" customFormat="1" ht="11.25">
      <c r="B407" s="176"/>
      <c r="D407" s="158" t="s">
        <v>164</v>
      </c>
      <c r="E407" s="177" t="s">
        <v>3</v>
      </c>
      <c r="F407" s="178" t="s">
        <v>317</v>
      </c>
      <c r="H407" s="177" t="s">
        <v>3</v>
      </c>
      <c r="I407" s="179"/>
      <c r="L407" s="176"/>
      <c r="M407" s="180"/>
      <c r="N407" s="181"/>
      <c r="O407" s="181"/>
      <c r="P407" s="181"/>
      <c r="Q407" s="181"/>
      <c r="R407" s="181"/>
      <c r="S407" s="181"/>
      <c r="T407" s="182"/>
      <c r="AT407" s="177" t="s">
        <v>164</v>
      </c>
      <c r="AU407" s="177" t="s">
        <v>149</v>
      </c>
      <c r="AV407" s="14" t="s">
        <v>15</v>
      </c>
      <c r="AW407" s="14" t="s">
        <v>33</v>
      </c>
      <c r="AX407" s="14" t="s">
        <v>71</v>
      </c>
      <c r="AY407" s="177" t="s">
        <v>135</v>
      </c>
    </row>
    <row r="408" spans="1:65" s="13" customFormat="1" ht="11.25">
      <c r="B408" s="157"/>
      <c r="D408" s="158" t="s">
        <v>164</v>
      </c>
      <c r="E408" s="165" t="s">
        <v>3</v>
      </c>
      <c r="F408" s="159" t="s">
        <v>354</v>
      </c>
      <c r="H408" s="160">
        <v>5.54</v>
      </c>
      <c r="I408" s="161"/>
      <c r="L408" s="157"/>
      <c r="M408" s="162"/>
      <c r="N408" s="163"/>
      <c r="O408" s="163"/>
      <c r="P408" s="163"/>
      <c r="Q408" s="163"/>
      <c r="R408" s="163"/>
      <c r="S408" s="163"/>
      <c r="T408" s="164"/>
      <c r="AT408" s="165" t="s">
        <v>164</v>
      </c>
      <c r="AU408" s="165" t="s">
        <v>149</v>
      </c>
      <c r="AV408" s="13" t="s">
        <v>79</v>
      </c>
      <c r="AW408" s="13" t="s">
        <v>33</v>
      </c>
      <c r="AX408" s="13" t="s">
        <v>71</v>
      </c>
      <c r="AY408" s="165" t="s">
        <v>135</v>
      </c>
    </row>
    <row r="409" spans="1:65" s="14" customFormat="1" ht="11.25">
      <c r="B409" s="176"/>
      <c r="D409" s="158" t="s">
        <v>164</v>
      </c>
      <c r="E409" s="177" t="s">
        <v>3</v>
      </c>
      <c r="F409" s="178" t="s">
        <v>319</v>
      </c>
      <c r="H409" s="177" t="s">
        <v>3</v>
      </c>
      <c r="I409" s="179"/>
      <c r="L409" s="176"/>
      <c r="M409" s="180"/>
      <c r="N409" s="181"/>
      <c r="O409" s="181"/>
      <c r="P409" s="181"/>
      <c r="Q409" s="181"/>
      <c r="R409" s="181"/>
      <c r="S409" s="181"/>
      <c r="T409" s="182"/>
      <c r="AT409" s="177" t="s">
        <v>164</v>
      </c>
      <c r="AU409" s="177" t="s">
        <v>149</v>
      </c>
      <c r="AV409" s="14" t="s">
        <v>15</v>
      </c>
      <c r="AW409" s="14" t="s">
        <v>33</v>
      </c>
      <c r="AX409" s="14" t="s">
        <v>71</v>
      </c>
      <c r="AY409" s="177" t="s">
        <v>135</v>
      </c>
    </row>
    <row r="410" spans="1:65" s="13" customFormat="1" ht="11.25">
      <c r="B410" s="157"/>
      <c r="D410" s="158" t="s">
        <v>164</v>
      </c>
      <c r="E410" s="165" t="s">
        <v>3</v>
      </c>
      <c r="F410" s="159" t="s">
        <v>355</v>
      </c>
      <c r="H410" s="160">
        <v>15.42</v>
      </c>
      <c r="I410" s="161"/>
      <c r="L410" s="157"/>
      <c r="M410" s="162"/>
      <c r="N410" s="163"/>
      <c r="O410" s="163"/>
      <c r="P410" s="163"/>
      <c r="Q410" s="163"/>
      <c r="R410" s="163"/>
      <c r="S410" s="163"/>
      <c r="T410" s="164"/>
      <c r="AT410" s="165" t="s">
        <v>164</v>
      </c>
      <c r="AU410" s="165" t="s">
        <v>149</v>
      </c>
      <c r="AV410" s="13" t="s">
        <v>79</v>
      </c>
      <c r="AW410" s="13" t="s">
        <v>33</v>
      </c>
      <c r="AX410" s="13" t="s">
        <v>71</v>
      </c>
      <c r="AY410" s="165" t="s">
        <v>135</v>
      </c>
    </row>
    <row r="411" spans="1:65" s="14" customFormat="1" ht="11.25">
      <c r="B411" s="176"/>
      <c r="D411" s="158" t="s">
        <v>164</v>
      </c>
      <c r="E411" s="177" t="s">
        <v>3</v>
      </c>
      <c r="F411" s="178" t="s">
        <v>321</v>
      </c>
      <c r="H411" s="177" t="s">
        <v>3</v>
      </c>
      <c r="I411" s="179"/>
      <c r="L411" s="176"/>
      <c r="M411" s="180"/>
      <c r="N411" s="181"/>
      <c r="O411" s="181"/>
      <c r="P411" s="181"/>
      <c r="Q411" s="181"/>
      <c r="R411" s="181"/>
      <c r="S411" s="181"/>
      <c r="T411" s="182"/>
      <c r="AT411" s="177" t="s">
        <v>164</v>
      </c>
      <c r="AU411" s="177" t="s">
        <v>149</v>
      </c>
      <c r="AV411" s="14" t="s">
        <v>15</v>
      </c>
      <c r="AW411" s="14" t="s">
        <v>33</v>
      </c>
      <c r="AX411" s="14" t="s">
        <v>71</v>
      </c>
      <c r="AY411" s="177" t="s">
        <v>135</v>
      </c>
    </row>
    <row r="412" spans="1:65" s="13" customFormat="1" ht="11.25">
      <c r="B412" s="157"/>
      <c r="D412" s="158" t="s">
        <v>164</v>
      </c>
      <c r="E412" s="165" t="s">
        <v>3</v>
      </c>
      <c r="F412" s="159" t="s">
        <v>349</v>
      </c>
      <c r="H412" s="160">
        <v>6.5</v>
      </c>
      <c r="I412" s="161"/>
      <c r="L412" s="157"/>
      <c r="M412" s="162"/>
      <c r="N412" s="163"/>
      <c r="O412" s="163"/>
      <c r="P412" s="163"/>
      <c r="Q412" s="163"/>
      <c r="R412" s="163"/>
      <c r="S412" s="163"/>
      <c r="T412" s="164"/>
      <c r="AT412" s="165" t="s">
        <v>164</v>
      </c>
      <c r="AU412" s="165" t="s">
        <v>149</v>
      </c>
      <c r="AV412" s="13" t="s">
        <v>79</v>
      </c>
      <c r="AW412" s="13" t="s">
        <v>33</v>
      </c>
      <c r="AX412" s="13" t="s">
        <v>71</v>
      </c>
      <c r="AY412" s="165" t="s">
        <v>135</v>
      </c>
    </row>
    <row r="413" spans="1:65" s="15" customFormat="1" ht="11.25">
      <c r="B413" s="183"/>
      <c r="D413" s="158" t="s">
        <v>164</v>
      </c>
      <c r="E413" s="184" t="s">
        <v>3</v>
      </c>
      <c r="F413" s="185" t="s">
        <v>215</v>
      </c>
      <c r="H413" s="186">
        <v>4338.24</v>
      </c>
      <c r="I413" s="187"/>
      <c r="L413" s="183"/>
      <c r="M413" s="188"/>
      <c r="N413" s="189"/>
      <c r="O413" s="189"/>
      <c r="P413" s="189"/>
      <c r="Q413" s="189"/>
      <c r="R413" s="189"/>
      <c r="S413" s="189"/>
      <c r="T413" s="190"/>
      <c r="AT413" s="184" t="s">
        <v>164</v>
      </c>
      <c r="AU413" s="184" t="s">
        <v>149</v>
      </c>
      <c r="AV413" s="15" t="s">
        <v>82</v>
      </c>
      <c r="AW413" s="15" t="s">
        <v>33</v>
      </c>
      <c r="AX413" s="15" t="s">
        <v>15</v>
      </c>
      <c r="AY413" s="184" t="s">
        <v>135</v>
      </c>
    </row>
    <row r="414" spans="1:65" s="2" customFormat="1" ht="24.2" customHeight="1">
      <c r="A414" s="33"/>
      <c r="B414" s="138"/>
      <c r="C414" s="166" t="s">
        <v>543</v>
      </c>
      <c r="D414" s="166" t="s">
        <v>184</v>
      </c>
      <c r="E414" s="167" t="s">
        <v>357</v>
      </c>
      <c r="F414" s="168" t="s">
        <v>358</v>
      </c>
      <c r="G414" s="169" t="s">
        <v>239</v>
      </c>
      <c r="H414" s="170">
        <v>4555.152</v>
      </c>
      <c r="I414" s="171"/>
      <c r="J414" s="172">
        <f>ROUND(I414*H414,2)</f>
        <v>0</v>
      </c>
      <c r="K414" s="168" t="s">
        <v>141</v>
      </c>
      <c r="L414" s="173"/>
      <c r="M414" s="174" t="s">
        <v>3</v>
      </c>
      <c r="N414" s="175" t="s">
        <v>42</v>
      </c>
      <c r="O414" s="54"/>
      <c r="P414" s="148">
        <f>O414*H414</f>
        <v>0</v>
      </c>
      <c r="Q414" s="148">
        <v>4.0000000000000003E-5</v>
      </c>
      <c r="R414" s="148">
        <f>Q414*H414</f>
        <v>0.18220608000000002</v>
      </c>
      <c r="S414" s="148">
        <v>0</v>
      </c>
      <c r="T414" s="149">
        <f>S414*H414</f>
        <v>0</v>
      </c>
      <c r="U414" s="33"/>
      <c r="V414" s="33"/>
      <c r="W414" s="33"/>
      <c r="X414" s="33"/>
      <c r="Y414" s="33"/>
      <c r="Z414" s="33"/>
      <c r="AA414" s="33"/>
      <c r="AB414" s="33"/>
      <c r="AC414" s="33"/>
      <c r="AD414" s="33"/>
      <c r="AE414" s="33"/>
      <c r="AR414" s="150" t="s">
        <v>178</v>
      </c>
      <c r="AT414" s="150" t="s">
        <v>184</v>
      </c>
      <c r="AU414" s="150" t="s">
        <v>149</v>
      </c>
      <c r="AY414" s="18" t="s">
        <v>135</v>
      </c>
      <c r="BE414" s="151">
        <f>IF(N414="základní",J414,0)</f>
        <v>0</v>
      </c>
      <c r="BF414" s="151">
        <f>IF(N414="snížená",J414,0)</f>
        <v>0</v>
      </c>
      <c r="BG414" s="151">
        <f>IF(N414="zákl. přenesená",J414,0)</f>
        <v>0</v>
      </c>
      <c r="BH414" s="151">
        <f>IF(N414="sníž. přenesená",J414,0)</f>
        <v>0</v>
      </c>
      <c r="BI414" s="151">
        <f>IF(N414="nulová",J414,0)</f>
        <v>0</v>
      </c>
      <c r="BJ414" s="18" t="s">
        <v>15</v>
      </c>
      <c r="BK414" s="151">
        <f>ROUND(I414*H414,2)</f>
        <v>0</v>
      </c>
      <c r="BL414" s="18" t="s">
        <v>82</v>
      </c>
      <c r="BM414" s="150" t="s">
        <v>544</v>
      </c>
    </row>
    <row r="415" spans="1:65" s="13" customFormat="1" ht="11.25">
      <c r="B415" s="157"/>
      <c r="D415" s="158" t="s">
        <v>164</v>
      </c>
      <c r="F415" s="159" t="s">
        <v>331</v>
      </c>
      <c r="H415" s="160">
        <v>4555.152</v>
      </c>
      <c r="I415" s="161"/>
      <c r="L415" s="157"/>
      <c r="M415" s="162"/>
      <c r="N415" s="163"/>
      <c r="O415" s="163"/>
      <c r="P415" s="163"/>
      <c r="Q415" s="163"/>
      <c r="R415" s="163"/>
      <c r="S415" s="163"/>
      <c r="T415" s="164"/>
      <c r="AT415" s="165" t="s">
        <v>164</v>
      </c>
      <c r="AU415" s="165" t="s">
        <v>149</v>
      </c>
      <c r="AV415" s="13" t="s">
        <v>79</v>
      </c>
      <c r="AW415" s="13" t="s">
        <v>4</v>
      </c>
      <c r="AX415" s="13" t="s">
        <v>15</v>
      </c>
      <c r="AY415" s="165" t="s">
        <v>135</v>
      </c>
    </row>
    <row r="416" spans="1:65" s="2" customFormat="1" ht="37.9" customHeight="1">
      <c r="A416" s="33"/>
      <c r="B416" s="138"/>
      <c r="C416" s="139" t="s">
        <v>545</v>
      </c>
      <c r="D416" s="139" t="s">
        <v>137</v>
      </c>
      <c r="E416" s="140" t="s">
        <v>361</v>
      </c>
      <c r="F416" s="141" t="s">
        <v>362</v>
      </c>
      <c r="G416" s="142" t="s">
        <v>140</v>
      </c>
      <c r="H416" s="143">
        <v>2625.6550000000002</v>
      </c>
      <c r="I416" s="144"/>
      <c r="J416" s="145">
        <f>ROUND(I416*H416,2)</f>
        <v>0</v>
      </c>
      <c r="K416" s="141" t="s">
        <v>141</v>
      </c>
      <c r="L416" s="34"/>
      <c r="M416" s="146" t="s">
        <v>3</v>
      </c>
      <c r="N416" s="147" t="s">
        <v>42</v>
      </c>
      <c r="O416" s="54"/>
      <c r="P416" s="148">
        <f>O416*H416</f>
        <v>0</v>
      </c>
      <c r="Q416" s="148">
        <v>0</v>
      </c>
      <c r="R416" s="148">
        <f>Q416*H416</f>
        <v>0</v>
      </c>
      <c r="S416" s="148">
        <v>0</v>
      </c>
      <c r="T416" s="149">
        <f>S416*H416</f>
        <v>0</v>
      </c>
      <c r="U416" s="33"/>
      <c r="V416" s="33"/>
      <c r="W416" s="33"/>
      <c r="X416" s="33"/>
      <c r="Y416" s="33"/>
      <c r="Z416" s="33"/>
      <c r="AA416" s="33"/>
      <c r="AB416" s="33"/>
      <c r="AC416" s="33"/>
      <c r="AD416" s="33"/>
      <c r="AE416" s="33"/>
      <c r="AR416" s="150" t="s">
        <v>82</v>
      </c>
      <c r="AT416" s="150" t="s">
        <v>137</v>
      </c>
      <c r="AU416" s="150" t="s">
        <v>149</v>
      </c>
      <c r="AY416" s="18" t="s">
        <v>135</v>
      </c>
      <c r="BE416" s="151">
        <f>IF(N416="základní",J416,0)</f>
        <v>0</v>
      </c>
      <c r="BF416" s="151">
        <f>IF(N416="snížená",J416,0)</f>
        <v>0</v>
      </c>
      <c r="BG416" s="151">
        <f>IF(N416="zákl. přenesená",J416,0)</f>
        <v>0</v>
      </c>
      <c r="BH416" s="151">
        <f>IF(N416="sníž. přenesená",J416,0)</f>
        <v>0</v>
      </c>
      <c r="BI416" s="151">
        <f>IF(N416="nulová",J416,0)</f>
        <v>0</v>
      </c>
      <c r="BJ416" s="18" t="s">
        <v>15</v>
      </c>
      <c r="BK416" s="151">
        <f>ROUND(I416*H416,2)</f>
        <v>0</v>
      </c>
      <c r="BL416" s="18" t="s">
        <v>82</v>
      </c>
      <c r="BM416" s="150" t="s">
        <v>546</v>
      </c>
    </row>
    <row r="417" spans="1:51" s="2" customFormat="1" ht="11.25">
      <c r="A417" s="33"/>
      <c r="B417" s="34"/>
      <c r="C417" s="33"/>
      <c r="D417" s="152" t="s">
        <v>143</v>
      </c>
      <c r="E417" s="33"/>
      <c r="F417" s="153" t="s">
        <v>364</v>
      </c>
      <c r="G417" s="33"/>
      <c r="H417" s="33"/>
      <c r="I417" s="154"/>
      <c r="J417" s="33"/>
      <c r="K417" s="33"/>
      <c r="L417" s="34"/>
      <c r="M417" s="155"/>
      <c r="N417" s="156"/>
      <c r="O417" s="54"/>
      <c r="P417" s="54"/>
      <c r="Q417" s="54"/>
      <c r="R417" s="54"/>
      <c r="S417" s="54"/>
      <c r="T417" s="55"/>
      <c r="U417" s="33"/>
      <c r="V417" s="33"/>
      <c r="W417" s="33"/>
      <c r="X417" s="33"/>
      <c r="Y417" s="33"/>
      <c r="Z417" s="33"/>
      <c r="AA417" s="33"/>
      <c r="AB417" s="33"/>
      <c r="AC417" s="33"/>
      <c r="AD417" s="33"/>
      <c r="AE417" s="33"/>
      <c r="AT417" s="18" t="s">
        <v>143</v>
      </c>
      <c r="AU417" s="18" t="s">
        <v>149</v>
      </c>
    </row>
    <row r="418" spans="1:51" s="14" customFormat="1" ht="11.25">
      <c r="B418" s="176"/>
      <c r="D418" s="158" t="s">
        <v>164</v>
      </c>
      <c r="E418" s="177" t="s">
        <v>3</v>
      </c>
      <c r="F418" s="178" t="s">
        <v>283</v>
      </c>
      <c r="H418" s="177" t="s">
        <v>3</v>
      </c>
      <c r="I418" s="179"/>
      <c r="L418" s="176"/>
      <c r="M418" s="180"/>
      <c r="N418" s="181"/>
      <c r="O418" s="181"/>
      <c r="P418" s="181"/>
      <c r="Q418" s="181"/>
      <c r="R418" s="181"/>
      <c r="S418" s="181"/>
      <c r="T418" s="182"/>
      <c r="AT418" s="177" t="s">
        <v>164</v>
      </c>
      <c r="AU418" s="177" t="s">
        <v>149</v>
      </c>
      <c r="AV418" s="14" t="s">
        <v>15</v>
      </c>
      <c r="AW418" s="14" t="s">
        <v>33</v>
      </c>
      <c r="AX418" s="14" t="s">
        <v>71</v>
      </c>
      <c r="AY418" s="177" t="s">
        <v>135</v>
      </c>
    </row>
    <row r="419" spans="1:51" s="13" customFormat="1" ht="11.25">
      <c r="B419" s="157"/>
      <c r="D419" s="158" t="s">
        <v>164</v>
      </c>
      <c r="E419" s="165" t="s">
        <v>3</v>
      </c>
      <c r="F419" s="159" t="s">
        <v>365</v>
      </c>
      <c r="H419" s="160">
        <v>409.96800000000002</v>
      </c>
      <c r="I419" s="161"/>
      <c r="L419" s="157"/>
      <c r="M419" s="162"/>
      <c r="N419" s="163"/>
      <c r="O419" s="163"/>
      <c r="P419" s="163"/>
      <c r="Q419" s="163"/>
      <c r="R419" s="163"/>
      <c r="S419" s="163"/>
      <c r="T419" s="164"/>
      <c r="AT419" s="165" t="s">
        <v>164</v>
      </c>
      <c r="AU419" s="165" t="s">
        <v>149</v>
      </c>
      <c r="AV419" s="13" t="s">
        <v>79</v>
      </c>
      <c r="AW419" s="13" t="s">
        <v>33</v>
      </c>
      <c r="AX419" s="13" t="s">
        <v>71</v>
      </c>
      <c r="AY419" s="165" t="s">
        <v>135</v>
      </c>
    </row>
    <row r="420" spans="1:51" s="14" customFormat="1" ht="11.25">
      <c r="B420" s="176"/>
      <c r="D420" s="158" t="s">
        <v>164</v>
      </c>
      <c r="E420" s="177" t="s">
        <v>3</v>
      </c>
      <c r="F420" s="178" t="s">
        <v>285</v>
      </c>
      <c r="H420" s="177" t="s">
        <v>3</v>
      </c>
      <c r="I420" s="179"/>
      <c r="L420" s="176"/>
      <c r="M420" s="180"/>
      <c r="N420" s="181"/>
      <c r="O420" s="181"/>
      <c r="P420" s="181"/>
      <c r="Q420" s="181"/>
      <c r="R420" s="181"/>
      <c r="S420" s="181"/>
      <c r="T420" s="182"/>
      <c r="AT420" s="177" t="s">
        <v>164</v>
      </c>
      <c r="AU420" s="177" t="s">
        <v>149</v>
      </c>
      <c r="AV420" s="14" t="s">
        <v>15</v>
      </c>
      <c r="AW420" s="14" t="s">
        <v>33</v>
      </c>
      <c r="AX420" s="14" t="s">
        <v>71</v>
      </c>
      <c r="AY420" s="177" t="s">
        <v>135</v>
      </c>
    </row>
    <row r="421" spans="1:51" s="13" customFormat="1" ht="11.25">
      <c r="B421" s="157"/>
      <c r="D421" s="158" t="s">
        <v>164</v>
      </c>
      <c r="E421" s="165" t="s">
        <v>3</v>
      </c>
      <c r="F421" s="159" t="s">
        <v>366</v>
      </c>
      <c r="H421" s="160">
        <v>445.44600000000003</v>
      </c>
      <c r="I421" s="161"/>
      <c r="L421" s="157"/>
      <c r="M421" s="162"/>
      <c r="N421" s="163"/>
      <c r="O421" s="163"/>
      <c r="P421" s="163"/>
      <c r="Q421" s="163"/>
      <c r="R421" s="163"/>
      <c r="S421" s="163"/>
      <c r="T421" s="164"/>
      <c r="AT421" s="165" t="s">
        <v>164</v>
      </c>
      <c r="AU421" s="165" t="s">
        <v>149</v>
      </c>
      <c r="AV421" s="13" t="s">
        <v>79</v>
      </c>
      <c r="AW421" s="13" t="s">
        <v>33</v>
      </c>
      <c r="AX421" s="13" t="s">
        <v>71</v>
      </c>
      <c r="AY421" s="165" t="s">
        <v>135</v>
      </c>
    </row>
    <row r="422" spans="1:51" s="14" customFormat="1" ht="11.25">
      <c r="B422" s="176"/>
      <c r="D422" s="158" t="s">
        <v>164</v>
      </c>
      <c r="E422" s="177" t="s">
        <v>3</v>
      </c>
      <c r="F422" s="178" t="s">
        <v>287</v>
      </c>
      <c r="H422" s="177" t="s">
        <v>3</v>
      </c>
      <c r="I422" s="179"/>
      <c r="L422" s="176"/>
      <c r="M422" s="180"/>
      <c r="N422" s="181"/>
      <c r="O422" s="181"/>
      <c r="P422" s="181"/>
      <c r="Q422" s="181"/>
      <c r="R422" s="181"/>
      <c r="S422" s="181"/>
      <c r="T422" s="182"/>
      <c r="AT422" s="177" t="s">
        <v>164</v>
      </c>
      <c r="AU422" s="177" t="s">
        <v>149</v>
      </c>
      <c r="AV422" s="14" t="s">
        <v>15</v>
      </c>
      <c r="AW422" s="14" t="s">
        <v>33</v>
      </c>
      <c r="AX422" s="14" t="s">
        <v>71</v>
      </c>
      <c r="AY422" s="177" t="s">
        <v>135</v>
      </c>
    </row>
    <row r="423" spans="1:51" s="13" customFormat="1" ht="11.25">
      <c r="B423" s="157"/>
      <c r="D423" s="158" t="s">
        <v>164</v>
      </c>
      <c r="E423" s="165" t="s">
        <v>3</v>
      </c>
      <c r="F423" s="159" t="s">
        <v>367</v>
      </c>
      <c r="H423" s="160">
        <v>218.7</v>
      </c>
      <c r="I423" s="161"/>
      <c r="L423" s="157"/>
      <c r="M423" s="162"/>
      <c r="N423" s="163"/>
      <c r="O423" s="163"/>
      <c r="P423" s="163"/>
      <c r="Q423" s="163"/>
      <c r="R423" s="163"/>
      <c r="S423" s="163"/>
      <c r="T423" s="164"/>
      <c r="AT423" s="165" t="s">
        <v>164</v>
      </c>
      <c r="AU423" s="165" t="s">
        <v>149</v>
      </c>
      <c r="AV423" s="13" t="s">
        <v>79</v>
      </c>
      <c r="AW423" s="13" t="s">
        <v>33</v>
      </c>
      <c r="AX423" s="13" t="s">
        <v>71</v>
      </c>
      <c r="AY423" s="165" t="s">
        <v>135</v>
      </c>
    </row>
    <row r="424" spans="1:51" s="14" customFormat="1" ht="11.25">
      <c r="B424" s="176"/>
      <c r="D424" s="158" t="s">
        <v>164</v>
      </c>
      <c r="E424" s="177" t="s">
        <v>3</v>
      </c>
      <c r="F424" s="178" t="s">
        <v>289</v>
      </c>
      <c r="H424" s="177" t="s">
        <v>3</v>
      </c>
      <c r="I424" s="179"/>
      <c r="L424" s="176"/>
      <c r="M424" s="180"/>
      <c r="N424" s="181"/>
      <c r="O424" s="181"/>
      <c r="P424" s="181"/>
      <c r="Q424" s="181"/>
      <c r="R424" s="181"/>
      <c r="S424" s="181"/>
      <c r="T424" s="182"/>
      <c r="AT424" s="177" t="s">
        <v>164</v>
      </c>
      <c r="AU424" s="177" t="s">
        <v>149</v>
      </c>
      <c r="AV424" s="14" t="s">
        <v>15</v>
      </c>
      <c r="AW424" s="14" t="s">
        <v>33</v>
      </c>
      <c r="AX424" s="14" t="s">
        <v>71</v>
      </c>
      <c r="AY424" s="177" t="s">
        <v>135</v>
      </c>
    </row>
    <row r="425" spans="1:51" s="13" customFormat="1" ht="11.25">
      <c r="B425" s="157"/>
      <c r="D425" s="158" t="s">
        <v>164</v>
      </c>
      <c r="E425" s="165" t="s">
        <v>3</v>
      </c>
      <c r="F425" s="159" t="s">
        <v>368</v>
      </c>
      <c r="H425" s="160">
        <v>167.83199999999999</v>
      </c>
      <c r="I425" s="161"/>
      <c r="L425" s="157"/>
      <c r="M425" s="162"/>
      <c r="N425" s="163"/>
      <c r="O425" s="163"/>
      <c r="P425" s="163"/>
      <c r="Q425" s="163"/>
      <c r="R425" s="163"/>
      <c r="S425" s="163"/>
      <c r="T425" s="164"/>
      <c r="AT425" s="165" t="s">
        <v>164</v>
      </c>
      <c r="AU425" s="165" t="s">
        <v>149</v>
      </c>
      <c r="AV425" s="13" t="s">
        <v>79</v>
      </c>
      <c r="AW425" s="13" t="s">
        <v>33</v>
      </c>
      <c r="AX425" s="13" t="s">
        <v>71</v>
      </c>
      <c r="AY425" s="165" t="s">
        <v>135</v>
      </c>
    </row>
    <row r="426" spans="1:51" s="14" customFormat="1" ht="11.25">
      <c r="B426" s="176"/>
      <c r="D426" s="158" t="s">
        <v>164</v>
      </c>
      <c r="E426" s="177" t="s">
        <v>3</v>
      </c>
      <c r="F426" s="178" t="s">
        <v>291</v>
      </c>
      <c r="H426" s="177" t="s">
        <v>3</v>
      </c>
      <c r="I426" s="179"/>
      <c r="L426" s="176"/>
      <c r="M426" s="180"/>
      <c r="N426" s="181"/>
      <c r="O426" s="181"/>
      <c r="P426" s="181"/>
      <c r="Q426" s="181"/>
      <c r="R426" s="181"/>
      <c r="S426" s="181"/>
      <c r="T426" s="182"/>
      <c r="AT426" s="177" t="s">
        <v>164</v>
      </c>
      <c r="AU426" s="177" t="s">
        <v>149</v>
      </c>
      <c r="AV426" s="14" t="s">
        <v>15</v>
      </c>
      <c r="AW426" s="14" t="s">
        <v>33</v>
      </c>
      <c r="AX426" s="14" t="s">
        <v>71</v>
      </c>
      <c r="AY426" s="177" t="s">
        <v>135</v>
      </c>
    </row>
    <row r="427" spans="1:51" s="13" customFormat="1" ht="11.25">
      <c r="B427" s="157"/>
      <c r="D427" s="158" t="s">
        <v>164</v>
      </c>
      <c r="E427" s="165" t="s">
        <v>3</v>
      </c>
      <c r="F427" s="159" t="s">
        <v>369</v>
      </c>
      <c r="H427" s="160">
        <v>1086.75</v>
      </c>
      <c r="I427" s="161"/>
      <c r="L427" s="157"/>
      <c r="M427" s="162"/>
      <c r="N427" s="163"/>
      <c r="O427" s="163"/>
      <c r="P427" s="163"/>
      <c r="Q427" s="163"/>
      <c r="R427" s="163"/>
      <c r="S427" s="163"/>
      <c r="T427" s="164"/>
      <c r="AT427" s="165" t="s">
        <v>164</v>
      </c>
      <c r="AU427" s="165" t="s">
        <v>149</v>
      </c>
      <c r="AV427" s="13" t="s">
        <v>79</v>
      </c>
      <c r="AW427" s="13" t="s">
        <v>33</v>
      </c>
      <c r="AX427" s="13" t="s">
        <v>71</v>
      </c>
      <c r="AY427" s="165" t="s">
        <v>135</v>
      </c>
    </row>
    <row r="428" spans="1:51" s="14" customFormat="1" ht="11.25">
      <c r="B428" s="176"/>
      <c r="D428" s="158" t="s">
        <v>164</v>
      </c>
      <c r="E428" s="177" t="s">
        <v>3</v>
      </c>
      <c r="F428" s="178" t="s">
        <v>293</v>
      </c>
      <c r="H428" s="177" t="s">
        <v>3</v>
      </c>
      <c r="I428" s="179"/>
      <c r="L428" s="176"/>
      <c r="M428" s="180"/>
      <c r="N428" s="181"/>
      <c r="O428" s="181"/>
      <c r="P428" s="181"/>
      <c r="Q428" s="181"/>
      <c r="R428" s="181"/>
      <c r="S428" s="181"/>
      <c r="T428" s="182"/>
      <c r="AT428" s="177" t="s">
        <v>164</v>
      </c>
      <c r="AU428" s="177" t="s">
        <v>149</v>
      </c>
      <c r="AV428" s="14" t="s">
        <v>15</v>
      </c>
      <c r="AW428" s="14" t="s">
        <v>33</v>
      </c>
      <c r="AX428" s="14" t="s">
        <v>71</v>
      </c>
      <c r="AY428" s="177" t="s">
        <v>135</v>
      </c>
    </row>
    <row r="429" spans="1:51" s="13" customFormat="1" ht="11.25">
      <c r="B429" s="157"/>
      <c r="D429" s="158" t="s">
        <v>164</v>
      </c>
      <c r="E429" s="165" t="s">
        <v>3</v>
      </c>
      <c r="F429" s="159" t="s">
        <v>370</v>
      </c>
      <c r="H429" s="160">
        <v>43.2</v>
      </c>
      <c r="I429" s="161"/>
      <c r="L429" s="157"/>
      <c r="M429" s="162"/>
      <c r="N429" s="163"/>
      <c r="O429" s="163"/>
      <c r="P429" s="163"/>
      <c r="Q429" s="163"/>
      <c r="R429" s="163"/>
      <c r="S429" s="163"/>
      <c r="T429" s="164"/>
      <c r="AT429" s="165" t="s">
        <v>164</v>
      </c>
      <c r="AU429" s="165" t="s">
        <v>149</v>
      </c>
      <c r="AV429" s="13" t="s">
        <v>79</v>
      </c>
      <c r="AW429" s="13" t="s">
        <v>33</v>
      </c>
      <c r="AX429" s="13" t="s">
        <v>71</v>
      </c>
      <c r="AY429" s="165" t="s">
        <v>135</v>
      </c>
    </row>
    <row r="430" spans="1:51" s="14" customFormat="1" ht="11.25">
      <c r="B430" s="176"/>
      <c r="D430" s="158" t="s">
        <v>164</v>
      </c>
      <c r="E430" s="177" t="s">
        <v>3</v>
      </c>
      <c r="F430" s="178" t="s">
        <v>295</v>
      </c>
      <c r="H430" s="177" t="s">
        <v>3</v>
      </c>
      <c r="I430" s="179"/>
      <c r="L430" s="176"/>
      <c r="M430" s="180"/>
      <c r="N430" s="181"/>
      <c r="O430" s="181"/>
      <c r="P430" s="181"/>
      <c r="Q430" s="181"/>
      <c r="R430" s="181"/>
      <c r="S430" s="181"/>
      <c r="T430" s="182"/>
      <c r="AT430" s="177" t="s">
        <v>164</v>
      </c>
      <c r="AU430" s="177" t="s">
        <v>149</v>
      </c>
      <c r="AV430" s="14" t="s">
        <v>15</v>
      </c>
      <c r="AW430" s="14" t="s">
        <v>33</v>
      </c>
      <c r="AX430" s="14" t="s">
        <v>71</v>
      </c>
      <c r="AY430" s="177" t="s">
        <v>135</v>
      </c>
    </row>
    <row r="431" spans="1:51" s="13" customFormat="1" ht="11.25">
      <c r="B431" s="157"/>
      <c r="D431" s="158" t="s">
        <v>164</v>
      </c>
      <c r="E431" s="165" t="s">
        <v>3</v>
      </c>
      <c r="F431" s="159" t="s">
        <v>371</v>
      </c>
      <c r="H431" s="160">
        <v>35.97</v>
      </c>
      <c r="I431" s="161"/>
      <c r="L431" s="157"/>
      <c r="M431" s="162"/>
      <c r="N431" s="163"/>
      <c r="O431" s="163"/>
      <c r="P431" s="163"/>
      <c r="Q431" s="163"/>
      <c r="R431" s="163"/>
      <c r="S431" s="163"/>
      <c r="T431" s="164"/>
      <c r="AT431" s="165" t="s">
        <v>164</v>
      </c>
      <c r="AU431" s="165" t="s">
        <v>149</v>
      </c>
      <c r="AV431" s="13" t="s">
        <v>79</v>
      </c>
      <c r="AW431" s="13" t="s">
        <v>33</v>
      </c>
      <c r="AX431" s="13" t="s">
        <v>71</v>
      </c>
      <c r="AY431" s="165" t="s">
        <v>135</v>
      </c>
    </row>
    <row r="432" spans="1:51" s="14" customFormat="1" ht="11.25">
      <c r="B432" s="176"/>
      <c r="D432" s="158" t="s">
        <v>164</v>
      </c>
      <c r="E432" s="177" t="s">
        <v>3</v>
      </c>
      <c r="F432" s="178" t="s">
        <v>297</v>
      </c>
      <c r="H432" s="177" t="s">
        <v>3</v>
      </c>
      <c r="I432" s="179"/>
      <c r="L432" s="176"/>
      <c r="M432" s="180"/>
      <c r="N432" s="181"/>
      <c r="O432" s="181"/>
      <c r="P432" s="181"/>
      <c r="Q432" s="181"/>
      <c r="R432" s="181"/>
      <c r="S432" s="181"/>
      <c r="T432" s="182"/>
      <c r="AT432" s="177" t="s">
        <v>164</v>
      </c>
      <c r="AU432" s="177" t="s">
        <v>149</v>
      </c>
      <c r="AV432" s="14" t="s">
        <v>15</v>
      </c>
      <c r="AW432" s="14" t="s">
        <v>33</v>
      </c>
      <c r="AX432" s="14" t="s">
        <v>71</v>
      </c>
      <c r="AY432" s="177" t="s">
        <v>135</v>
      </c>
    </row>
    <row r="433" spans="2:51" s="13" customFormat="1" ht="11.25">
      <c r="B433" s="157"/>
      <c r="D433" s="158" t="s">
        <v>164</v>
      </c>
      <c r="E433" s="165" t="s">
        <v>3</v>
      </c>
      <c r="F433" s="159" t="s">
        <v>372</v>
      </c>
      <c r="H433" s="160">
        <v>54.18</v>
      </c>
      <c r="I433" s="161"/>
      <c r="L433" s="157"/>
      <c r="M433" s="162"/>
      <c r="N433" s="163"/>
      <c r="O433" s="163"/>
      <c r="P433" s="163"/>
      <c r="Q433" s="163"/>
      <c r="R433" s="163"/>
      <c r="S433" s="163"/>
      <c r="T433" s="164"/>
      <c r="AT433" s="165" t="s">
        <v>164</v>
      </c>
      <c r="AU433" s="165" t="s">
        <v>149</v>
      </c>
      <c r="AV433" s="13" t="s">
        <v>79</v>
      </c>
      <c r="AW433" s="13" t="s">
        <v>33</v>
      </c>
      <c r="AX433" s="13" t="s">
        <v>71</v>
      </c>
      <c r="AY433" s="165" t="s">
        <v>135</v>
      </c>
    </row>
    <row r="434" spans="2:51" s="14" customFormat="1" ht="11.25">
      <c r="B434" s="176"/>
      <c r="D434" s="158" t="s">
        <v>164</v>
      </c>
      <c r="E434" s="177" t="s">
        <v>3</v>
      </c>
      <c r="F434" s="178" t="s">
        <v>299</v>
      </c>
      <c r="H434" s="177" t="s">
        <v>3</v>
      </c>
      <c r="I434" s="179"/>
      <c r="L434" s="176"/>
      <c r="M434" s="180"/>
      <c r="N434" s="181"/>
      <c r="O434" s="181"/>
      <c r="P434" s="181"/>
      <c r="Q434" s="181"/>
      <c r="R434" s="181"/>
      <c r="S434" s="181"/>
      <c r="T434" s="182"/>
      <c r="AT434" s="177" t="s">
        <v>164</v>
      </c>
      <c r="AU434" s="177" t="s">
        <v>149</v>
      </c>
      <c r="AV434" s="14" t="s">
        <v>15</v>
      </c>
      <c r="AW434" s="14" t="s">
        <v>33</v>
      </c>
      <c r="AX434" s="14" t="s">
        <v>71</v>
      </c>
      <c r="AY434" s="177" t="s">
        <v>135</v>
      </c>
    </row>
    <row r="435" spans="2:51" s="13" customFormat="1" ht="11.25">
      <c r="B435" s="157"/>
      <c r="D435" s="158" t="s">
        <v>164</v>
      </c>
      <c r="E435" s="165" t="s">
        <v>3</v>
      </c>
      <c r="F435" s="159" t="s">
        <v>373</v>
      </c>
      <c r="H435" s="160">
        <v>20.25</v>
      </c>
      <c r="I435" s="161"/>
      <c r="L435" s="157"/>
      <c r="M435" s="162"/>
      <c r="N435" s="163"/>
      <c r="O435" s="163"/>
      <c r="P435" s="163"/>
      <c r="Q435" s="163"/>
      <c r="R435" s="163"/>
      <c r="S435" s="163"/>
      <c r="T435" s="164"/>
      <c r="AT435" s="165" t="s">
        <v>164</v>
      </c>
      <c r="AU435" s="165" t="s">
        <v>149</v>
      </c>
      <c r="AV435" s="13" t="s">
        <v>79</v>
      </c>
      <c r="AW435" s="13" t="s">
        <v>33</v>
      </c>
      <c r="AX435" s="13" t="s">
        <v>71</v>
      </c>
      <c r="AY435" s="165" t="s">
        <v>135</v>
      </c>
    </row>
    <row r="436" spans="2:51" s="14" customFormat="1" ht="11.25">
      <c r="B436" s="176"/>
      <c r="D436" s="158" t="s">
        <v>164</v>
      </c>
      <c r="E436" s="177" t="s">
        <v>3</v>
      </c>
      <c r="F436" s="178" t="s">
        <v>301</v>
      </c>
      <c r="H436" s="177" t="s">
        <v>3</v>
      </c>
      <c r="I436" s="179"/>
      <c r="L436" s="176"/>
      <c r="M436" s="180"/>
      <c r="N436" s="181"/>
      <c r="O436" s="181"/>
      <c r="P436" s="181"/>
      <c r="Q436" s="181"/>
      <c r="R436" s="181"/>
      <c r="S436" s="181"/>
      <c r="T436" s="182"/>
      <c r="AT436" s="177" t="s">
        <v>164</v>
      </c>
      <c r="AU436" s="177" t="s">
        <v>149</v>
      </c>
      <c r="AV436" s="14" t="s">
        <v>15</v>
      </c>
      <c r="AW436" s="14" t="s">
        <v>33</v>
      </c>
      <c r="AX436" s="14" t="s">
        <v>71</v>
      </c>
      <c r="AY436" s="177" t="s">
        <v>135</v>
      </c>
    </row>
    <row r="437" spans="2:51" s="13" customFormat="1" ht="11.25">
      <c r="B437" s="157"/>
      <c r="D437" s="158" t="s">
        <v>164</v>
      </c>
      <c r="E437" s="165" t="s">
        <v>3</v>
      </c>
      <c r="F437" s="159" t="s">
        <v>374</v>
      </c>
      <c r="H437" s="160">
        <v>3</v>
      </c>
      <c r="I437" s="161"/>
      <c r="L437" s="157"/>
      <c r="M437" s="162"/>
      <c r="N437" s="163"/>
      <c r="O437" s="163"/>
      <c r="P437" s="163"/>
      <c r="Q437" s="163"/>
      <c r="R437" s="163"/>
      <c r="S437" s="163"/>
      <c r="T437" s="164"/>
      <c r="AT437" s="165" t="s">
        <v>164</v>
      </c>
      <c r="AU437" s="165" t="s">
        <v>149</v>
      </c>
      <c r="AV437" s="13" t="s">
        <v>79</v>
      </c>
      <c r="AW437" s="13" t="s">
        <v>33</v>
      </c>
      <c r="AX437" s="13" t="s">
        <v>71</v>
      </c>
      <c r="AY437" s="165" t="s">
        <v>135</v>
      </c>
    </row>
    <row r="438" spans="2:51" s="14" customFormat="1" ht="11.25">
      <c r="B438" s="176"/>
      <c r="D438" s="158" t="s">
        <v>164</v>
      </c>
      <c r="E438" s="177" t="s">
        <v>3</v>
      </c>
      <c r="F438" s="178" t="s">
        <v>303</v>
      </c>
      <c r="H438" s="177" t="s">
        <v>3</v>
      </c>
      <c r="I438" s="179"/>
      <c r="L438" s="176"/>
      <c r="M438" s="180"/>
      <c r="N438" s="181"/>
      <c r="O438" s="181"/>
      <c r="P438" s="181"/>
      <c r="Q438" s="181"/>
      <c r="R438" s="181"/>
      <c r="S438" s="181"/>
      <c r="T438" s="182"/>
      <c r="AT438" s="177" t="s">
        <v>164</v>
      </c>
      <c r="AU438" s="177" t="s">
        <v>149</v>
      </c>
      <c r="AV438" s="14" t="s">
        <v>15</v>
      </c>
      <c r="AW438" s="14" t="s">
        <v>33</v>
      </c>
      <c r="AX438" s="14" t="s">
        <v>71</v>
      </c>
      <c r="AY438" s="177" t="s">
        <v>135</v>
      </c>
    </row>
    <row r="439" spans="2:51" s="13" customFormat="1" ht="11.25">
      <c r="B439" s="157"/>
      <c r="D439" s="158" t="s">
        <v>164</v>
      </c>
      <c r="E439" s="165" t="s">
        <v>3</v>
      </c>
      <c r="F439" s="159" t="s">
        <v>375</v>
      </c>
      <c r="H439" s="160">
        <v>86.444999999999993</v>
      </c>
      <c r="I439" s="161"/>
      <c r="L439" s="157"/>
      <c r="M439" s="162"/>
      <c r="N439" s="163"/>
      <c r="O439" s="163"/>
      <c r="P439" s="163"/>
      <c r="Q439" s="163"/>
      <c r="R439" s="163"/>
      <c r="S439" s="163"/>
      <c r="T439" s="164"/>
      <c r="AT439" s="165" t="s">
        <v>164</v>
      </c>
      <c r="AU439" s="165" t="s">
        <v>149</v>
      </c>
      <c r="AV439" s="13" t="s">
        <v>79</v>
      </c>
      <c r="AW439" s="13" t="s">
        <v>33</v>
      </c>
      <c r="AX439" s="13" t="s">
        <v>71</v>
      </c>
      <c r="AY439" s="165" t="s">
        <v>135</v>
      </c>
    </row>
    <row r="440" spans="2:51" s="14" customFormat="1" ht="11.25">
      <c r="B440" s="176"/>
      <c r="D440" s="158" t="s">
        <v>164</v>
      </c>
      <c r="E440" s="177" t="s">
        <v>3</v>
      </c>
      <c r="F440" s="178" t="s">
        <v>305</v>
      </c>
      <c r="H440" s="177" t="s">
        <v>3</v>
      </c>
      <c r="I440" s="179"/>
      <c r="L440" s="176"/>
      <c r="M440" s="180"/>
      <c r="N440" s="181"/>
      <c r="O440" s="181"/>
      <c r="P440" s="181"/>
      <c r="Q440" s="181"/>
      <c r="R440" s="181"/>
      <c r="S440" s="181"/>
      <c r="T440" s="182"/>
      <c r="AT440" s="177" t="s">
        <v>164</v>
      </c>
      <c r="AU440" s="177" t="s">
        <v>149</v>
      </c>
      <c r="AV440" s="14" t="s">
        <v>15</v>
      </c>
      <c r="AW440" s="14" t="s">
        <v>33</v>
      </c>
      <c r="AX440" s="14" t="s">
        <v>71</v>
      </c>
      <c r="AY440" s="177" t="s">
        <v>135</v>
      </c>
    </row>
    <row r="441" spans="2:51" s="13" customFormat="1" ht="11.25">
      <c r="B441" s="157"/>
      <c r="D441" s="158" t="s">
        <v>164</v>
      </c>
      <c r="E441" s="165" t="s">
        <v>3</v>
      </c>
      <c r="F441" s="159" t="s">
        <v>376</v>
      </c>
      <c r="H441" s="160">
        <v>0.67800000000000005</v>
      </c>
      <c r="I441" s="161"/>
      <c r="L441" s="157"/>
      <c r="M441" s="162"/>
      <c r="N441" s="163"/>
      <c r="O441" s="163"/>
      <c r="P441" s="163"/>
      <c r="Q441" s="163"/>
      <c r="R441" s="163"/>
      <c r="S441" s="163"/>
      <c r="T441" s="164"/>
      <c r="AT441" s="165" t="s">
        <v>164</v>
      </c>
      <c r="AU441" s="165" t="s">
        <v>149</v>
      </c>
      <c r="AV441" s="13" t="s">
        <v>79</v>
      </c>
      <c r="AW441" s="13" t="s">
        <v>33</v>
      </c>
      <c r="AX441" s="13" t="s">
        <v>71</v>
      </c>
      <c r="AY441" s="165" t="s">
        <v>135</v>
      </c>
    </row>
    <row r="442" spans="2:51" s="14" customFormat="1" ht="11.25">
      <c r="B442" s="176"/>
      <c r="D442" s="158" t="s">
        <v>164</v>
      </c>
      <c r="E442" s="177" t="s">
        <v>3</v>
      </c>
      <c r="F442" s="178" t="s">
        <v>307</v>
      </c>
      <c r="H442" s="177" t="s">
        <v>3</v>
      </c>
      <c r="I442" s="179"/>
      <c r="L442" s="176"/>
      <c r="M442" s="180"/>
      <c r="N442" s="181"/>
      <c r="O442" s="181"/>
      <c r="P442" s="181"/>
      <c r="Q442" s="181"/>
      <c r="R442" s="181"/>
      <c r="S442" s="181"/>
      <c r="T442" s="182"/>
      <c r="AT442" s="177" t="s">
        <v>164</v>
      </c>
      <c r="AU442" s="177" t="s">
        <v>149</v>
      </c>
      <c r="AV442" s="14" t="s">
        <v>15</v>
      </c>
      <c r="AW442" s="14" t="s">
        <v>33</v>
      </c>
      <c r="AX442" s="14" t="s">
        <v>71</v>
      </c>
      <c r="AY442" s="177" t="s">
        <v>135</v>
      </c>
    </row>
    <row r="443" spans="2:51" s="13" customFormat="1" ht="11.25">
      <c r="B443" s="157"/>
      <c r="D443" s="158" t="s">
        <v>164</v>
      </c>
      <c r="E443" s="165" t="s">
        <v>3</v>
      </c>
      <c r="F443" s="159" t="s">
        <v>377</v>
      </c>
      <c r="H443" s="160">
        <v>3.92</v>
      </c>
      <c r="I443" s="161"/>
      <c r="L443" s="157"/>
      <c r="M443" s="162"/>
      <c r="N443" s="163"/>
      <c r="O443" s="163"/>
      <c r="P443" s="163"/>
      <c r="Q443" s="163"/>
      <c r="R443" s="163"/>
      <c r="S443" s="163"/>
      <c r="T443" s="164"/>
      <c r="AT443" s="165" t="s">
        <v>164</v>
      </c>
      <c r="AU443" s="165" t="s">
        <v>149</v>
      </c>
      <c r="AV443" s="13" t="s">
        <v>79</v>
      </c>
      <c r="AW443" s="13" t="s">
        <v>33</v>
      </c>
      <c r="AX443" s="13" t="s">
        <v>71</v>
      </c>
      <c r="AY443" s="165" t="s">
        <v>135</v>
      </c>
    </row>
    <row r="444" spans="2:51" s="14" customFormat="1" ht="11.25">
      <c r="B444" s="176"/>
      <c r="D444" s="158" t="s">
        <v>164</v>
      </c>
      <c r="E444" s="177" t="s">
        <v>3</v>
      </c>
      <c r="F444" s="178" t="s">
        <v>309</v>
      </c>
      <c r="H444" s="177" t="s">
        <v>3</v>
      </c>
      <c r="I444" s="179"/>
      <c r="L444" s="176"/>
      <c r="M444" s="180"/>
      <c r="N444" s="181"/>
      <c r="O444" s="181"/>
      <c r="P444" s="181"/>
      <c r="Q444" s="181"/>
      <c r="R444" s="181"/>
      <c r="S444" s="181"/>
      <c r="T444" s="182"/>
      <c r="AT444" s="177" t="s">
        <v>164</v>
      </c>
      <c r="AU444" s="177" t="s">
        <v>149</v>
      </c>
      <c r="AV444" s="14" t="s">
        <v>15</v>
      </c>
      <c r="AW444" s="14" t="s">
        <v>33</v>
      </c>
      <c r="AX444" s="14" t="s">
        <v>71</v>
      </c>
      <c r="AY444" s="177" t="s">
        <v>135</v>
      </c>
    </row>
    <row r="445" spans="2:51" s="13" customFormat="1" ht="11.25">
      <c r="B445" s="157"/>
      <c r="D445" s="158" t="s">
        <v>164</v>
      </c>
      <c r="E445" s="165" t="s">
        <v>3</v>
      </c>
      <c r="F445" s="159" t="s">
        <v>378</v>
      </c>
      <c r="H445" s="160">
        <v>16</v>
      </c>
      <c r="I445" s="161"/>
      <c r="L445" s="157"/>
      <c r="M445" s="162"/>
      <c r="N445" s="163"/>
      <c r="O445" s="163"/>
      <c r="P445" s="163"/>
      <c r="Q445" s="163"/>
      <c r="R445" s="163"/>
      <c r="S445" s="163"/>
      <c r="T445" s="164"/>
      <c r="AT445" s="165" t="s">
        <v>164</v>
      </c>
      <c r="AU445" s="165" t="s">
        <v>149</v>
      </c>
      <c r="AV445" s="13" t="s">
        <v>79</v>
      </c>
      <c r="AW445" s="13" t="s">
        <v>33</v>
      </c>
      <c r="AX445" s="13" t="s">
        <v>71</v>
      </c>
      <c r="AY445" s="165" t="s">
        <v>135</v>
      </c>
    </row>
    <row r="446" spans="2:51" s="14" customFormat="1" ht="11.25">
      <c r="B446" s="176"/>
      <c r="D446" s="158" t="s">
        <v>164</v>
      </c>
      <c r="E446" s="177" t="s">
        <v>3</v>
      </c>
      <c r="F446" s="178" t="s">
        <v>311</v>
      </c>
      <c r="H446" s="177" t="s">
        <v>3</v>
      </c>
      <c r="I446" s="179"/>
      <c r="L446" s="176"/>
      <c r="M446" s="180"/>
      <c r="N446" s="181"/>
      <c r="O446" s="181"/>
      <c r="P446" s="181"/>
      <c r="Q446" s="181"/>
      <c r="R446" s="181"/>
      <c r="S446" s="181"/>
      <c r="T446" s="182"/>
      <c r="AT446" s="177" t="s">
        <v>164</v>
      </c>
      <c r="AU446" s="177" t="s">
        <v>149</v>
      </c>
      <c r="AV446" s="14" t="s">
        <v>15</v>
      </c>
      <c r="AW446" s="14" t="s">
        <v>33</v>
      </c>
      <c r="AX446" s="14" t="s">
        <v>71</v>
      </c>
      <c r="AY446" s="177" t="s">
        <v>135</v>
      </c>
    </row>
    <row r="447" spans="2:51" s="13" customFormat="1" ht="11.25">
      <c r="B447" s="157"/>
      <c r="D447" s="158" t="s">
        <v>164</v>
      </c>
      <c r="E447" s="165" t="s">
        <v>3</v>
      </c>
      <c r="F447" s="159" t="s">
        <v>379</v>
      </c>
      <c r="H447" s="160">
        <v>4.04</v>
      </c>
      <c r="I447" s="161"/>
      <c r="L447" s="157"/>
      <c r="M447" s="162"/>
      <c r="N447" s="163"/>
      <c r="O447" s="163"/>
      <c r="P447" s="163"/>
      <c r="Q447" s="163"/>
      <c r="R447" s="163"/>
      <c r="S447" s="163"/>
      <c r="T447" s="164"/>
      <c r="AT447" s="165" t="s">
        <v>164</v>
      </c>
      <c r="AU447" s="165" t="s">
        <v>149</v>
      </c>
      <c r="AV447" s="13" t="s">
        <v>79</v>
      </c>
      <c r="AW447" s="13" t="s">
        <v>33</v>
      </c>
      <c r="AX447" s="13" t="s">
        <v>71</v>
      </c>
      <c r="AY447" s="165" t="s">
        <v>135</v>
      </c>
    </row>
    <row r="448" spans="2:51" s="14" customFormat="1" ht="11.25">
      <c r="B448" s="176"/>
      <c r="D448" s="158" t="s">
        <v>164</v>
      </c>
      <c r="E448" s="177" t="s">
        <v>3</v>
      </c>
      <c r="F448" s="178" t="s">
        <v>313</v>
      </c>
      <c r="H448" s="177" t="s">
        <v>3</v>
      </c>
      <c r="I448" s="179"/>
      <c r="L448" s="176"/>
      <c r="M448" s="180"/>
      <c r="N448" s="181"/>
      <c r="O448" s="181"/>
      <c r="P448" s="181"/>
      <c r="Q448" s="181"/>
      <c r="R448" s="181"/>
      <c r="S448" s="181"/>
      <c r="T448" s="182"/>
      <c r="AT448" s="177" t="s">
        <v>164</v>
      </c>
      <c r="AU448" s="177" t="s">
        <v>149</v>
      </c>
      <c r="AV448" s="14" t="s">
        <v>15</v>
      </c>
      <c r="AW448" s="14" t="s">
        <v>33</v>
      </c>
      <c r="AX448" s="14" t="s">
        <v>71</v>
      </c>
      <c r="AY448" s="177" t="s">
        <v>135</v>
      </c>
    </row>
    <row r="449" spans="1:65" s="13" customFormat="1" ht="11.25">
      <c r="B449" s="157"/>
      <c r="D449" s="158" t="s">
        <v>164</v>
      </c>
      <c r="E449" s="165" t="s">
        <v>3</v>
      </c>
      <c r="F449" s="159" t="s">
        <v>380</v>
      </c>
      <c r="H449" s="160">
        <v>2.5</v>
      </c>
      <c r="I449" s="161"/>
      <c r="L449" s="157"/>
      <c r="M449" s="162"/>
      <c r="N449" s="163"/>
      <c r="O449" s="163"/>
      <c r="P449" s="163"/>
      <c r="Q449" s="163"/>
      <c r="R449" s="163"/>
      <c r="S449" s="163"/>
      <c r="T449" s="164"/>
      <c r="AT449" s="165" t="s">
        <v>164</v>
      </c>
      <c r="AU449" s="165" t="s">
        <v>149</v>
      </c>
      <c r="AV449" s="13" t="s">
        <v>79</v>
      </c>
      <c r="AW449" s="13" t="s">
        <v>33</v>
      </c>
      <c r="AX449" s="13" t="s">
        <v>71</v>
      </c>
      <c r="AY449" s="165" t="s">
        <v>135</v>
      </c>
    </row>
    <row r="450" spans="1:65" s="14" customFormat="1" ht="11.25">
      <c r="B450" s="176"/>
      <c r="D450" s="158" t="s">
        <v>164</v>
      </c>
      <c r="E450" s="177" t="s">
        <v>3</v>
      </c>
      <c r="F450" s="178" t="s">
        <v>315</v>
      </c>
      <c r="H450" s="177" t="s">
        <v>3</v>
      </c>
      <c r="I450" s="179"/>
      <c r="L450" s="176"/>
      <c r="M450" s="180"/>
      <c r="N450" s="181"/>
      <c r="O450" s="181"/>
      <c r="P450" s="181"/>
      <c r="Q450" s="181"/>
      <c r="R450" s="181"/>
      <c r="S450" s="181"/>
      <c r="T450" s="182"/>
      <c r="AT450" s="177" t="s">
        <v>164</v>
      </c>
      <c r="AU450" s="177" t="s">
        <v>149</v>
      </c>
      <c r="AV450" s="14" t="s">
        <v>15</v>
      </c>
      <c r="AW450" s="14" t="s">
        <v>33</v>
      </c>
      <c r="AX450" s="14" t="s">
        <v>71</v>
      </c>
      <c r="AY450" s="177" t="s">
        <v>135</v>
      </c>
    </row>
    <row r="451" spans="1:65" s="13" customFormat="1" ht="11.25">
      <c r="B451" s="157"/>
      <c r="D451" s="158" t="s">
        <v>164</v>
      </c>
      <c r="E451" s="165" t="s">
        <v>3</v>
      </c>
      <c r="F451" s="159" t="s">
        <v>381</v>
      </c>
      <c r="H451" s="160">
        <v>13.16</v>
      </c>
      <c r="I451" s="161"/>
      <c r="L451" s="157"/>
      <c r="M451" s="162"/>
      <c r="N451" s="163"/>
      <c r="O451" s="163"/>
      <c r="P451" s="163"/>
      <c r="Q451" s="163"/>
      <c r="R451" s="163"/>
      <c r="S451" s="163"/>
      <c r="T451" s="164"/>
      <c r="AT451" s="165" t="s">
        <v>164</v>
      </c>
      <c r="AU451" s="165" t="s">
        <v>149</v>
      </c>
      <c r="AV451" s="13" t="s">
        <v>79</v>
      </c>
      <c r="AW451" s="13" t="s">
        <v>33</v>
      </c>
      <c r="AX451" s="13" t="s">
        <v>71</v>
      </c>
      <c r="AY451" s="165" t="s">
        <v>135</v>
      </c>
    </row>
    <row r="452" spans="1:65" s="14" customFormat="1" ht="11.25">
      <c r="B452" s="176"/>
      <c r="D452" s="158" t="s">
        <v>164</v>
      </c>
      <c r="E452" s="177" t="s">
        <v>3</v>
      </c>
      <c r="F452" s="178" t="s">
        <v>317</v>
      </c>
      <c r="H452" s="177" t="s">
        <v>3</v>
      </c>
      <c r="I452" s="179"/>
      <c r="L452" s="176"/>
      <c r="M452" s="180"/>
      <c r="N452" s="181"/>
      <c r="O452" s="181"/>
      <c r="P452" s="181"/>
      <c r="Q452" s="181"/>
      <c r="R452" s="181"/>
      <c r="S452" s="181"/>
      <c r="T452" s="182"/>
      <c r="AT452" s="177" t="s">
        <v>164</v>
      </c>
      <c r="AU452" s="177" t="s">
        <v>149</v>
      </c>
      <c r="AV452" s="14" t="s">
        <v>15</v>
      </c>
      <c r="AW452" s="14" t="s">
        <v>33</v>
      </c>
      <c r="AX452" s="14" t="s">
        <v>71</v>
      </c>
      <c r="AY452" s="177" t="s">
        <v>135</v>
      </c>
    </row>
    <row r="453" spans="1:65" s="13" customFormat="1" ht="11.25">
      <c r="B453" s="157"/>
      <c r="D453" s="158" t="s">
        <v>164</v>
      </c>
      <c r="E453" s="165" t="s">
        <v>3</v>
      </c>
      <c r="F453" s="159" t="s">
        <v>382</v>
      </c>
      <c r="H453" s="160">
        <v>3.03</v>
      </c>
      <c r="I453" s="161"/>
      <c r="L453" s="157"/>
      <c r="M453" s="162"/>
      <c r="N453" s="163"/>
      <c r="O453" s="163"/>
      <c r="P453" s="163"/>
      <c r="Q453" s="163"/>
      <c r="R453" s="163"/>
      <c r="S453" s="163"/>
      <c r="T453" s="164"/>
      <c r="AT453" s="165" t="s">
        <v>164</v>
      </c>
      <c r="AU453" s="165" t="s">
        <v>149</v>
      </c>
      <c r="AV453" s="13" t="s">
        <v>79</v>
      </c>
      <c r="AW453" s="13" t="s">
        <v>33</v>
      </c>
      <c r="AX453" s="13" t="s">
        <v>71</v>
      </c>
      <c r="AY453" s="165" t="s">
        <v>135</v>
      </c>
    </row>
    <row r="454" spans="1:65" s="14" customFormat="1" ht="11.25">
      <c r="B454" s="176"/>
      <c r="D454" s="158" t="s">
        <v>164</v>
      </c>
      <c r="E454" s="177" t="s">
        <v>3</v>
      </c>
      <c r="F454" s="178" t="s">
        <v>319</v>
      </c>
      <c r="H454" s="177" t="s">
        <v>3</v>
      </c>
      <c r="I454" s="179"/>
      <c r="L454" s="176"/>
      <c r="M454" s="180"/>
      <c r="N454" s="181"/>
      <c r="O454" s="181"/>
      <c r="P454" s="181"/>
      <c r="Q454" s="181"/>
      <c r="R454" s="181"/>
      <c r="S454" s="181"/>
      <c r="T454" s="182"/>
      <c r="AT454" s="177" t="s">
        <v>164</v>
      </c>
      <c r="AU454" s="177" t="s">
        <v>149</v>
      </c>
      <c r="AV454" s="14" t="s">
        <v>15</v>
      </c>
      <c r="AW454" s="14" t="s">
        <v>33</v>
      </c>
      <c r="AX454" s="14" t="s">
        <v>71</v>
      </c>
      <c r="AY454" s="177" t="s">
        <v>135</v>
      </c>
    </row>
    <row r="455" spans="1:65" s="13" customFormat="1" ht="11.25">
      <c r="B455" s="157"/>
      <c r="D455" s="158" t="s">
        <v>164</v>
      </c>
      <c r="E455" s="165" t="s">
        <v>3</v>
      </c>
      <c r="F455" s="159" t="s">
        <v>383</v>
      </c>
      <c r="H455" s="160">
        <v>6.6660000000000004</v>
      </c>
      <c r="I455" s="161"/>
      <c r="L455" s="157"/>
      <c r="M455" s="162"/>
      <c r="N455" s="163"/>
      <c r="O455" s="163"/>
      <c r="P455" s="163"/>
      <c r="Q455" s="163"/>
      <c r="R455" s="163"/>
      <c r="S455" s="163"/>
      <c r="T455" s="164"/>
      <c r="AT455" s="165" t="s">
        <v>164</v>
      </c>
      <c r="AU455" s="165" t="s">
        <v>149</v>
      </c>
      <c r="AV455" s="13" t="s">
        <v>79</v>
      </c>
      <c r="AW455" s="13" t="s">
        <v>33</v>
      </c>
      <c r="AX455" s="13" t="s">
        <v>71</v>
      </c>
      <c r="AY455" s="165" t="s">
        <v>135</v>
      </c>
    </row>
    <row r="456" spans="1:65" s="14" customFormat="1" ht="11.25">
      <c r="B456" s="176"/>
      <c r="D456" s="158" t="s">
        <v>164</v>
      </c>
      <c r="E456" s="177" t="s">
        <v>3</v>
      </c>
      <c r="F456" s="178" t="s">
        <v>321</v>
      </c>
      <c r="H456" s="177" t="s">
        <v>3</v>
      </c>
      <c r="I456" s="179"/>
      <c r="L456" s="176"/>
      <c r="M456" s="180"/>
      <c r="N456" s="181"/>
      <c r="O456" s="181"/>
      <c r="P456" s="181"/>
      <c r="Q456" s="181"/>
      <c r="R456" s="181"/>
      <c r="S456" s="181"/>
      <c r="T456" s="182"/>
      <c r="AT456" s="177" t="s">
        <v>164</v>
      </c>
      <c r="AU456" s="177" t="s">
        <v>149</v>
      </c>
      <c r="AV456" s="14" t="s">
        <v>15</v>
      </c>
      <c r="AW456" s="14" t="s">
        <v>33</v>
      </c>
      <c r="AX456" s="14" t="s">
        <v>71</v>
      </c>
      <c r="AY456" s="177" t="s">
        <v>135</v>
      </c>
    </row>
    <row r="457" spans="1:65" s="13" customFormat="1" ht="11.25">
      <c r="B457" s="157"/>
      <c r="D457" s="158" t="s">
        <v>164</v>
      </c>
      <c r="E457" s="165" t="s">
        <v>3</v>
      </c>
      <c r="F457" s="159" t="s">
        <v>377</v>
      </c>
      <c r="H457" s="160">
        <v>3.92</v>
      </c>
      <c r="I457" s="161"/>
      <c r="L457" s="157"/>
      <c r="M457" s="162"/>
      <c r="N457" s="163"/>
      <c r="O457" s="163"/>
      <c r="P457" s="163"/>
      <c r="Q457" s="163"/>
      <c r="R457" s="163"/>
      <c r="S457" s="163"/>
      <c r="T457" s="164"/>
      <c r="AT457" s="165" t="s">
        <v>164</v>
      </c>
      <c r="AU457" s="165" t="s">
        <v>149</v>
      </c>
      <c r="AV457" s="13" t="s">
        <v>79</v>
      </c>
      <c r="AW457" s="13" t="s">
        <v>33</v>
      </c>
      <c r="AX457" s="13" t="s">
        <v>71</v>
      </c>
      <c r="AY457" s="165" t="s">
        <v>135</v>
      </c>
    </row>
    <row r="458" spans="1:65" s="15" customFormat="1" ht="11.25">
      <c r="B458" s="183"/>
      <c r="D458" s="158" t="s">
        <v>164</v>
      </c>
      <c r="E458" s="184" t="s">
        <v>3</v>
      </c>
      <c r="F458" s="185" t="s">
        <v>215</v>
      </c>
      <c r="H458" s="186">
        <v>2625.6550000000002</v>
      </c>
      <c r="I458" s="187"/>
      <c r="L458" s="183"/>
      <c r="M458" s="188"/>
      <c r="N458" s="189"/>
      <c r="O458" s="189"/>
      <c r="P458" s="189"/>
      <c r="Q458" s="189"/>
      <c r="R458" s="189"/>
      <c r="S458" s="189"/>
      <c r="T458" s="190"/>
      <c r="AT458" s="184" t="s">
        <v>164</v>
      </c>
      <c r="AU458" s="184" t="s">
        <v>149</v>
      </c>
      <c r="AV458" s="15" t="s">
        <v>82</v>
      </c>
      <c r="AW458" s="15" t="s">
        <v>33</v>
      </c>
      <c r="AX458" s="15" t="s">
        <v>15</v>
      </c>
      <c r="AY458" s="184" t="s">
        <v>135</v>
      </c>
    </row>
    <row r="459" spans="1:65" s="2" customFormat="1" ht="33" customHeight="1">
      <c r="A459" s="33"/>
      <c r="B459" s="138"/>
      <c r="C459" s="139" t="s">
        <v>547</v>
      </c>
      <c r="D459" s="139" t="s">
        <v>137</v>
      </c>
      <c r="E459" s="140" t="s">
        <v>548</v>
      </c>
      <c r="F459" s="141" t="s">
        <v>549</v>
      </c>
      <c r="G459" s="142" t="s">
        <v>140</v>
      </c>
      <c r="H459" s="143">
        <v>9656</v>
      </c>
      <c r="I459" s="144"/>
      <c r="J459" s="145">
        <f>ROUND(I459*H459,2)</f>
        <v>0</v>
      </c>
      <c r="K459" s="141" t="s">
        <v>3</v>
      </c>
      <c r="L459" s="34"/>
      <c r="M459" s="146" t="s">
        <v>3</v>
      </c>
      <c r="N459" s="147" t="s">
        <v>42</v>
      </c>
      <c r="O459" s="54"/>
      <c r="P459" s="148">
        <f>O459*H459</f>
        <v>0</v>
      </c>
      <c r="Q459" s="148">
        <v>0</v>
      </c>
      <c r="R459" s="148">
        <f>Q459*H459</f>
        <v>0</v>
      </c>
      <c r="S459" s="148">
        <v>0</v>
      </c>
      <c r="T459" s="149">
        <f>S459*H459</f>
        <v>0</v>
      </c>
      <c r="U459" s="33"/>
      <c r="V459" s="33"/>
      <c r="W459" s="33"/>
      <c r="X459" s="33"/>
      <c r="Y459" s="33"/>
      <c r="Z459" s="33"/>
      <c r="AA459" s="33"/>
      <c r="AB459" s="33"/>
      <c r="AC459" s="33"/>
      <c r="AD459" s="33"/>
      <c r="AE459" s="33"/>
      <c r="AR459" s="150" t="s">
        <v>82</v>
      </c>
      <c r="AT459" s="150" t="s">
        <v>137</v>
      </c>
      <c r="AU459" s="150" t="s">
        <v>149</v>
      </c>
      <c r="AY459" s="18" t="s">
        <v>135</v>
      </c>
      <c r="BE459" s="151">
        <f>IF(N459="základní",J459,0)</f>
        <v>0</v>
      </c>
      <c r="BF459" s="151">
        <f>IF(N459="snížená",J459,0)</f>
        <v>0</v>
      </c>
      <c r="BG459" s="151">
        <f>IF(N459="zákl. přenesená",J459,0)</f>
        <v>0</v>
      </c>
      <c r="BH459" s="151">
        <f>IF(N459="sníž. přenesená",J459,0)</f>
        <v>0</v>
      </c>
      <c r="BI459" s="151">
        <f>IF(N459="nulová",J459,0)</f>
        <v>0</v>
      </c>
      <c r="BJ459" s="18" t="s">
        <v>15</v>
      </c>
      <c r="BK459" s="151">
        <f>ROUND(I459*H459,2)</f>
        <v>0</v>
      </c>
      <c r="BL459" s="18" t="s">
        <v>82</v>
      </c>
      <c r="BM459" s="150" t="s">
        <v>550</v>
      </c>
    </row>
    <row r="460" spans="1:65" s="2" customFormat="1" ht="24.2" customHeight="1">
      <c r="A460" s="33"/>
      <c r="B460" s="138"/>
      <c r="C460" s="139" t="s">
        <v>551</v>
      </c>
      <c r="D460" s="139" t="s">
        <v>137</v>
      </c>
      <c r="E460" s="140" t="s">
        <v>552</v>
      </c>
      <c r="F460" s="141" t="s">
        <v>553</v>
      </c>
      <c r="G460" s="142" t="s">
        <v>140</v>
      </c>
      <c r="H460" s="143">
        <v>9656</v>
      </c>
      <c r="I460" s="144"/>
      <c r="J460" s="145">
        <f>ROUND(I460*H460,2)</f>
        <v>0</v>
      </c>
      <c r="K460" s="141" t="s">
        <v>3</v>
      </c>
      <c r="L460" s="34"/>
      <c r="M460" s="146" t="s">
        <v>3</v>
      </c>
      <c r="N460" s="147" t="s">
        <v>42</v>
      </c>
      <c r="O460" s="54"/>
      <c r="P460" s="148">
        <f>O460*H460</f>
        <v>0</v>
      </c>
      <c r="Q460" s="148">
        <v>0</v>
      </c>
      <c r="R460" s="148">
        <f>Q460*H460</f>
        <v>0</v>
      </c>
      <c r="S460" s="148">
        <v>0</v>
      </c>
      <c r="T460" s="149">
        <f>S460*H460</f>
        <v>0</v>
      </c>
      <c r="U460" s="33"/>
      <c r="V460" s="33"/>
      <c r="W460" s="33"/>
      <c r="X460" s="33"/>
      <c r="Y460" s="33"/>
      <c r="Z460" s="33"/>
      <c r="AA460" s="33"/>
      <c r="AB460" s="33"/>
      <c r="AC460" s="33"/>
      <c r="AD460" s="33"/>
      <c r="AE460" s="33"/>
      <c r="AR460" s="150" t="s">
        <v>82</v>
      </c>
      <c r="AT460" s="150" t="s">
        <v>137</v>
      </c>
      <c r="AU460" s="150" t="s">
        <v>149</v>
      </c>
      <c r="AY460" s="18" t="s">
        <v>135</v>
      </c>
      <c r="BE460" s="151">
        <f>IF(N460="základní",J460,0)</f>
        <v>0</v>
      </c>
      <c r="BF460" s="151">
        <f>IF(N460="snížená",J460,0)</f>
        <v>0</v>
      </c>
      <c r="BG460" s="151">
        <f>IF(N460="zákl. přenesená",J460,0)</f>
        <v>0</v>
      </c>
      <c r="BH460" s="151">
        <f>IF(N460="sníž. přenesená",J460,0)</f>
        <v>0</v>
      </c>
      <c r="BI460" s="151">
        <f>IF(N460="nulová",J460,0)</f>
        <v>0</v>
      </c>
      <c r="BJ460" s="18" t="s">
        <v>15</v>
      </c>
      <c r="BK460" s="151">
        <f>ROUND(I460*H460,2)</f>
        <v>0</v>
      </c>
      <c r="BL460" s="18" t="s">
        <v>82</v>
      </c>
      <c r="BM460" s="150" t="s">
        <v>554</v>
      </c>
    </row>
    <row r="461" spans="1:65" s="2" customFormat="1" ht="24.2" customHeight="1">
      <c r="A461" s="33"/>
      <c r="B461" s="138"/>
      <c r="C461" s="139" t="s">
        <v>555</v>
      </c>
      <c r="D461" s="139" t="s">
        <v>137</v>
      </c>
      <c r="E461" s="140" t="s">
        <v>556</v>
      </c>
      <c r="F461" s="141" t="s">
        <v>557</v>
      </c>
      <c r="G461" s="142" t="s">
        <v>140</v>
      </c>
      <c r="H461" s="143">
        <v>9656</v>
      </c>
      <c r="I461" s="144"/>
      <c r="J461" s="145">
        <f>ROUND(I461*H461,2)</f>
        <v>0</v>
      </c>
      <c r="K461" s="141" t="s">
        <v>3</v>
      </c>
      <c r="L461" s="34"/>
      <c r="M461" s="146" t="s">
        <v>3</v>
      </c>
      <c r="N461" s="147" t="s">
        <v>42</v>
      </c>
      <c r="O461" s="54"/>
      <c r="P461" s="148">
        <f>O461*H461</f>
        <v>0</v>
      </c>
      <c r="Q461" s="148">
        <v>0</v>
      </c>
      <c r="R461" s="148">
        <f>Q461*H461</f>
        <v>0</v>
      </c>
      <c r="S461" s="148">
        <v>0</v>
      </c>
      <c r="T461" s="149">
        <f>S461*H461</f>
        <v>0</v>
      </c>
      <c r="U461" s="33"/>
      <c r="V461" s="33"/>
      <c r="W461" s="33"/>
      <c r="X461" s="33"/>
      <c r="Y461" s="33"/>
      <c r="Z461" s="33"/>
      <c r="AA461" s="33"/>
      <c r="AB461" s="33"/>
      <c r="AC461" s="33"/>
      <c r="AD461" s="33"/>
      <c r="AE461" s="33"/>
      <c r="AR461" s="150" t="s">
        <v>82</v>
      </c>
      <c r="AT461" s="150" t="s">
        <v>137</v>
      </c>
      <c r="AU461" s="150" t="s">
        <v>149</v>
      </c>
      <c r="AY461" s="18" t="s">
        <v>135</v>
      </c>
      <c r="BE461" s="151">
        <f>IF(N461="základní",J461,0)</f>
        <v>0</v>
      </c>
      <c r="BF461" s="151">
        <f>IF(N461="snížená",J461,0)</f>
        <v>0</v>
      </c>
      <c r="BG461" s="151">
        <f>IF(N461="zákl. přenesená",J461,0)</f>
        <v>0</v>
      </c>
      <c r="BH461" s="151">
        <f>IF(N461="sníž. přenesená",J461,0)</f>
        <v>0</v>
      </c>
      <c r="BI461" s="151">
        <f>IF(N461="nulová",J461,0)</f>
        <v>0</v>
      </c>
      <c r="BJ461" s="18" t="s">
        <v>15</v>
      </c>
      <c r="BK461" s="151">
        <f>ROUND(I461*H461,2)</f>
        <v>0</v>
      </c>
      <c r="BL461" s="18" t="s">
        <v>82</v>
      </c>
      <c r="BM461" s="150" t="s">
        <v>558</v>
      </c>
    </row>
    <row r="462" spans="1:65" s="12" customFormat="1" ht="20.85" customHeight="1">
      <c r="B462" s="125"/>
      <c r="D462" s="126" t="s">
        <v>70</v>
      </c>
      <c r="E462" s="136" t="s">
        <v>536</v>
      </c>
      <c r="F462" s="136" t="s">
        <v>559</v>
      </c>
      <c r="I462" s="128"/>
      <c r="J462" s="137">
        <f>BK462</f>
        <v>0</v>
      </c>
      <c r="L462" s="125"/>
      <c r="M462" s="130"/>
      <c r="N462" s="131"/>
      <c r="O462" s="131"/>
      <c r="P462" s="132">
        <f>SUM(P463:P488)</f>
        <v>0</v>
      </c>
      <c r="Q462" s="131"/>
      <c r="R462" s="132">
        <f>SUM(R463:R488)</f>
        <v>231.32065893999999</v>
      </c>
      <c r="S462" s="131"/>
      <c r="T462" s="133">
        <f>SUM(T463:T488)</f>
        <v>0</v>
      </c>
      <c r="AR462" s="126" t="s">
        <v>15</v>
      </c>
      <c r="AT462" s="134" t="s">
        <v>70</v>
      </c>
      <c r="AU462" s="134" t="s">
        <v>79</v>
      </c>
      <c r="AY462" s="126" t="s">
        <v>135</v>
      </c>
      <c r="BK462" s="135">
        <f>SUM(BK463:BK488)</f>
        <v>0</v>
      </c>
    </row>
    <row r="463" spans="1:65" s="2" customFormat="1" ht="33" customHeight="1">
      <c r="A463" s="33"/>
      <c r="B463" s="138"/>
      <c r="C463" s="139" t="s">
        <v>560</v>
      </c>
      <c r="D463" s="139" t="s">
        <v>137</v>
      </c>
      <c r="E463" s="140" t="s">
        <v>561</v>
      </c>
      <c r="F463" s="141" t="s">
        <v>562</v>
      </c>
      <c r="G463" s="142" t="s">
        <v>152</v>
      </c>
      <c r="H463" s="143">
        <v>89</v>
      </c>
      <c r="I463" s="144"/>
      <c r="J463" s="145">
        <f>ROUND(I463*H463,2)</f>
        <v>0</v>
      </c>
      <c r="K463" s="141" t="s">
        <v>141</v>
      </c>
      <c r="L463" s="34"/>
      <c r="M463" s="146" t="s">
        <v>3</v>
      </c>
      <c r="N463" s="147" t="s">
        <v>42</v>
      </c>
      <c r="O463" s="54"/>
      <c r="P463" s="148">
        <f>O463*H463</f>
        <v>0</v>
      </c>
      <c r="Q463" s="148">
        <v>2.5018699999999998</v>
      </c>
      <c r="R463" s="148">
        <f>Q463*H463</f>
        <v>222.66642999999999</v>
      </c>
      <c r="S463" s="148">
        <v>0</v>
      </c>
      <c r="T463" s="149">
        <f>S463*H463</f>
        <v>0</v>
      </c>
      <c r="U463" s="33"/>
      <c r="V463" s="33"/>
      <c r="W463" s="33"/>
      <c r="X463" s="33"/>
      <c r="Y463" s="33"/>
      <c r="Z463" s="33"/>
      <c r="AA463" s="33"/>
      <c r="AB463" s="33"/>
      <c r="AC463" s="33"/>
      <c r="AD463" s="33"/>
      <c r="AE463" s="33"/>
      <c r="AR463" s="150" t="s">
        <v>82</v>
      </c>
      <c r="AT463" s="150" t="s">
        <v>137</v>
      </c>
      <c r="AU463" s="150" t="s">
        <v>149</v>
      </c>
      <c r="AY463" s="18" t="s">
        <v>135</v>
      </c>
      <c r="BE463" s="151">
        <f>IF(N463="základní",J463,0)</f>
        <v>0</v>
      </c>
      <c r="BF463" s="151">
        <f>IF(N463="snížená",J463,0)</f>
        <v>0</v>
      </c>
      <c r="BG463" s="151">
        <f>IF(N463="zákl. přenesená",J463,0)</f>
        <v>0</v>
      </c>
      <c r="BH463" s="151">
        <f>IF(N463="sníž. přenesená",J463,0)</f>
        <v>0</v>
      </c>
      <c r="BI463" s="151">
        <f>IF(N463="nulová",J463,0)</f>
        <v>0</v>
      </c>
      <c r="BJ463" s="18" t="s">
        <v>15</v>
      </c>
      <c r="BK463" s="151">
        <f>ROUND(I463*H463,2)</f>
        <v>0</v>
      </c>
      <c r="BL463" s="18" t="s">
        <v>82</v>
      </c>
      <c r="BM463" s="150" t="s">
        <v>563</v>
      </c>
    </row>
    <row r="464" spans="1:65" s="2" customFormat="1" ht="11.25">
      <c r="A464" s="33"/>
      <c r="B464" s="34"/>
      <c r="C464" s="33"/>
      <c r="D464" s="152" t="s">
        <v>143</v>
      </c>
      <c r="E464" s="33"/>
      <c r="F464" s="153" t="s">
        <v>564</v>
      </c>
      <c r="G464" s="33"/>
      <c r="H464" s="33"/>
      <c r="I464" s="154"/>
      <c r="J464" s="33"/>
      <c r="K464" s="33"/>
      <c r="L464" s="34"/>
      <c r="M464" s="155"/>
      <c r="N464" s="156"/>
      <c r="O464" s="54"/>
      <c r="P464" s="54"/>
      <c r="Q464" s="54"/>
      <c r="R464" s="54"/>
      <c r="S464" s="54"/>
      <c r="T464" s="55"/>
      <c r="U464" s="33"/>
      <c r="V464" s="33"/>
      <c r="W464" s="33"/>
      <c r="X464" s="33"/>
      <c r="Y464" s="33"/>
      <c r="Z464" s="33"/>
      <c r="AA464" s="33"/>
      <c r="AB464" s="33"/>
      <c r="AC464" s="33"/>
      <c r="AD464" s="33"/>
      <c r="AE464" s="33"/>
      <c r="AT464" s="18" t="s">
        <v>143</v>
      </c>
      <c r="AU464" s="18" t="s">
        <v>149</v>
      </c>
    </row>
    <row r="465" spans="1:65" s="2" customFormat="1" ht="37.9" customHeight="1">
      <c r="A465" s="33"/>
      <c r="B465" s="138"/>
      <c r="C465" s="139" t="s">
        <v>565</v>
      </c>
      <c r="D465" s="139" t="s">
        <v>137</v>
      </c>
      <c r="E465" s="140" t="s">
        <v>566</v>
      </c>
      <c r="F465" s="141" t="s">
        <v>567</v>
      </c>
      <c r="G465" s="142" t="s">
        <v>152</v>
      </c>
      <c r="H465" s="143">
        <v>89</v>
      </c>
      <c r="I465" s="144"/>
      <c r="J465" s="145">
        <f>ROUND(I465*H465,2)</f>
        <v>0</v>
      </c>
      <c r="K465" s="141" t="s">
        <v>141</v>
      </c>
      <c r="L465" s="34"/>
      <c r="M465" s="146" t="s">
        <v>3</v>
      </c>
      <c r="N465" s="147" t="s">
        <v>42</v>
      </c>
      <c r="O465" s="54"/>
      <c r="P465" s="148">
        <f>O465*H465</f>
        <v>0</v>
      </c>
      <c r="Q465" s="148">
        <v>0</v>
      </c>
      <c r="R465" s="148">
        <f>Q465*H465</f>
        <v>0</v>
      </c>
      <c r="S465" s="148">
        <v>0</v>
      </c>
      <c r="T465" s="149">
        <f>S465*H465</f>
        <v>0</v>
      </c>
      <c r="U465" s="33"/>
      <c r="V465" s="33"/>
      <c r="W465" s="33"/>
      <c r="X465" s="33"/>
      <c r="Y465" s="33"/>
      <c r="Z465" s="33"/>
      <c r="AA465" s="33"/>
      <c r="AB465" s="33"/>
      <c r="AC465" s="33"/>
      <c r="AD465" s="33"/>
      <c r="AE465" s="33"/>
      <c r="AR465" s="150" t="s">
        <v>82</v>
      </c>
      <c r="AT465" s="150" t="s">
        <v>137</v>
      </c>
      <c r="AU465" s="150" t="s">
        <v>149</v>
      </c>
      <c r="AY465" s="18" t="s">
        <v>135</v>
      </c>
      <c r="BE465" s="151">
        <f>IF(N465="základní",J465,0)</f>
        <v>0</v>
      </c>
      <c r="BF465" s="151">
        <f>IF(N465="snížená",J465,0)</f>
        <v>0</v>
      </c>
      <c r="BG465" s="151">
        <f>IF(N465="zákl. přenesená",J465,0)</f>
        <v>0</v>
      </c>
      <c r="BH465" s="151">
        <f>IF(N465="sníž. přenesená",J465,0)</f>
        <v>0</v>
      </c>
      <c r="BI465" s="151">
        <f>IF(N465="nulová",J465,0)</f>
        <v>0</v>
      </c>
      <c r="BJ465" s="18" t="s">
        <v>15</v>
      </c>
      <c r="BK465" s="151">
        <f>ROUND(I465*H465,2)</f>
        <v>0</v>
      </c>
      <c r="BL465" s="18" t="s">
        <v>82</v>
      </c>
      <c r="BM465" s="150" t="s">
        <v>568</v>
      </c>
    </row>
    <row r="466" spans="1:65" s="2" customFormat="1" ht="11.25">
      <c r="A466" s="33"/>
      <c r="B466" s="34"/>
      <c r="C466" s="33"/>
      <c r="D466" s="152" t="s">
        <v>143</v>
      </c>
      <c r="E466" s="33"/>
      <c r="F466" s="153" t="s">
        <v>569</v>
      </c>
      <c r="G466" s="33"/>
      <c r="H466" s="33"/>
      <c r="I466" s="154"/>
      <c r="J466" s="33"/>
      <c r="K466" s="33"/>
      <c r="L466" s="34"/>
      <c r="M466" s="155"/>
      <c r="N466" s="156"/>
      <c r="O466" s="54"/>
      <c r="P466" s="54"/>
      <c r="Q466" s="54"/>
      <c r="R466" s="54"/>
      <c r="S466" s="54"/>
      <c r="T466" s="55"/>
      <c r="U466" s="33"/>
      <c r="V466" s="33"/>
      <c r="W466" s="33"/>
      <c r="X466" s="33"/>
      <c r="Y466" s="33"/>
      <c r="Z466" s="33"/>
      <c r="AA466" s="33"/>
      <c r="AB466" s="33"/>
      <c r="AC466" s="33"/>
      <c r="AD466" s="33"/>
      <c r="AE466" s="33"/>
      <c r="AT466" s="18" t="s">
        <v>143</v>
      </c>
      <c r="AU466" s="18" t="s">
        <v>149</v>
      </c>
    </row>
    <row r="467" spans="1:65" s="2" customFormat="1" ht="44.25" customHeight="1">
      <c r="A467" s="33"/>
      <c r="B467" s="138"/>
      <c r="C467" s="139" t="s">
        <v>570</v>
      </c>
      <c r="D467" s="139" t="s">
        <v>137</v>
      </c>
      <c r="E467" s="140" t="s">
        <v>571</v>
      </c>
      <c r="F467" s="141" t="s">
        <v>572</v>
      </c>
      <c r="G467" s="142" t="s">
        <v>152</v>
      </c>
      <c r="H467" s="143">
        <v>89</v>
      </c>
      <c r="I467" s="144"/>
      <c r="J467" s="145">
        <f>ROUND(I467*H467,2)</f>
        <v>0</v>
      </c>
      <c r="K467" s="141" t="s">
        <v>141</v>
      </c>
      <c r="L467" s="34"/>
      <c r="M467" s="146" t="s">
        <v>3</v>
      </c>
      <c r="N467" s="147" t="s">
        <v>42</v>
      </c>
      <c r="O467" s="54"/>
      <c r="P467" s="148">
        <f>O467*H467</f>
        <v>0</v>
      </c>
      <c r="Q467" s="148">
        <v>0</v>
      </c>
      <c r="R467" s="148">
        <f>Q467*H467</f>
        <v>0</v>
      </c>
      <c r="S467" s="148">
        <v>0</v>
      </c>
      <c r="T467" s="149">
        <f>S467*H467</f>
        <v>0</v>
      </c>
      <c r="U467" s="33"/>
      <c r="V467" s="33"/>
      <c r="W467" s="33"/>
      <c r="X467" s="33"/>
      <c r="Y467" s="33"/>
      <c r="Z467" s="33"/>
      <c r="AA467" s="33"/>
      <c r="AB467" s="33"/>
      <c r="AC467" s="33"/>
      <c r="AD467" s="33"/>
      <c r="AE467" s="33"/>
      <c r="AR467" s="150" t="s">
        <v>82</v>
      </c>
      <c r="AT467" s="150" t="s">
        <v>137</v>
      </c>
      <c r="AU467" s="150" t="s">
        <v>149</v>
      </c>
      <c r="AY467" s="18" t="s">
        <v>135</v>
      </c>
      <c r="BE467" s="151">
        <f>IF(N467="základní",J467,0)</f>
        <v>0</v>
      </c>
      <c r="BF467" s="151">
        <f>IF(N467="snížená",J467,0)</f>
        <v>0</v>
      </c>
      <c r="BG467" s="151">
        <f>IF(N467="zákl. přenesená",J467,0)</f>
        <v>0</v>
      </c>
      <c r="BH467" s="151">
        <f>IF(N467="sníž. přenesená",J467,0)</f>
        <v>0</v>
      </c>
      <c r="BI467" s="151">
        <f>IF(N467="nulová",J467,0)</f>
        <v>0</v>
      </c>
      <c r="BJ467" s="18" t="s">
        <v>15</v>
      </c>
      <c r="BK467" s="151">
        <f>ROUND(I467*H467,2)</f>
        <v>0</v>
      </c>
      <c r="BL467" s="18" t="s">
        <v>82</v>
      </c>
      <c r="BM467" s="150" t="s">
        <v>573</v>
      </c>
    </row>
    <row r="468" spans="1:65" s="2" customFormat="1" ht="11.25">
      <c r="A468" s="33"/>
      <c r="B468" s="34"/>
      <c r="C468" s="33"/>
      <c r="D468" s="152" t="s">
        <v>143</v>
      </c>
      <c r="E468" s="33"/>
      <c r="F468" s="153" t="s">
        <v>574</v>
      </c>
      <c r="G468" s="33"/>
      <c r="H468" s="33"/>
      <c r="I468" s="154"/>
      <c r="J468" s="33"/>
      <c r="K468" s="33"/>
      <c r="L468" s="34"/>
      <c r="M468" s="155"/>
      <c r="N468" s="156"/>
      <c r="O468" s="54"/>
      <c r="P468" s="54"/>
      <c r="Q468" s="54"/>
      <c r="R468" s="54"/>
      <c r="S468" s="54"/>
      <c r="T468" s="55"/>
      <c r="U468" s="33"/>
      <c r="V468" s="33"/>
      <c r="W468" s="33"/>
      <c r="X468" s="33"/>
      <c r="Y468" s="33"/>
      <c r="Z468" s="33"/>
      <c r="AA468" s="33"/>
      <c r="AB468" s="33"/>
      <c r="AC468" s="33"/>
      <c r="AD468" s="33"/>
      <c r="AE468" s="33"/>
      <c r="AT468" s="18" t="s">
        <v>143</v>
      </c>
      <c r="AU468" s="18" t="s">
        <v>149</v>
      </c>
    </row>
    <row r="469" spans="1:65" s="2" customFormat="1" ht="16.5" customHeight="1">
      <c r="A469" s="33"/>
      <c r="B469" s="138"/>
      <c r="C469" s="139" t="s">
        <v>575</v>
      </c>
      <c r="D469" s="139" t="s">
        <v>137</v>
      </c>
      <c r="E469" s="140" t="s">
        <v>576</v>
      </c>
      <c r="F469" s="141" t="s">
        <v>577</v>
      </c>
      <c r="G469" s="142" t="s">
        <v>140</v>
      </c>
      <c r="H469" s="143">
        <v>890</v>
      </c>
      <c r="I469" s="144"/>
      <c r="J469" s="145">
        <f>ROUND(I469*H469,2)</f>
        <v>0</v>
      </c>
      <c r="K469" s="141" t="s">
        <v>3</v>
      </c>
      <c r="L469" s="34"/>
      <c r="M469" s="146" t="s">
        <v>3</v>
      </c>
      <c r="N469" s="147" t="s">
        <v>42</v>
      </c>
      <c r="O469" s="54"/>
      <c r="P469" s="148">
        <f>O469*H469</f>
        <v>0</v>
      </c>
      <c r="Q469" s="148">
        <v>0</v>
      </c>
      <c r="R469" s="148">
        <f>Q469*H469</f>
        <v>0</v>
      </c>
      <c r="S469" s="148">
        <v>0</v>
      </c>
      <c r="T469" s="149">
        <f>S469*H469</f>
        <v>0</v>
      </c>
      <c r="U469" s="33"/>
      <c r="V469" s="33"/>
      <c r="W469" s="33"/>
      <c r="X469" s="33"/>
      <c r="Y469" s="33"/>
      <c r="Z469" s="33"/>
      <c r="AA469" s="33"/>
      <c r="AB469" s="33"/>
      <c r="AC469" s="33"/>
      <c r="AD469" s="33"/>
      <c r="AE469" s="33"/>
      <c r="AR469" s="150" t="s">
        <v>82</v>
      </c>
      <c r="AT469" s="150" t="s">
        <v>137</v>
      </c>
      <c r="AU469" s="150" t="s">
        <v>149</v>
      </c>
      <c r="AY469" s="18" t="s">
        <v>135</v>
      </c>
      <c r="BE469" s="151">
        <f>IF(N469="základní",J469,0)</f>
        <v>0</v>
      </c>
      <c r="BF469" s="151">
        <f>IF(N469="snížená",J469,0)</f>
        <v>0</v>
      </c>
      <c r="BG469" s="151">
        <f>IF(N469="zákl. přenesená",J469,0)</f>
        <v>0</v>
      </c>
      <c r="BH469" s="151">
        <f>IF(N469="sníž. přenesená",J469,0)</f>
        <v>0</v>
      </c>
      <c r="BI469" s="151">
        <f>IF(N469="nulová",J469,0)</f>
        <v>0</v>
      </c>
      <c r="BJ469" s="18" t="s">
        <v>15</v>
      </c>
      <c r="BK469" s="151">
        <f>ROUND(I469*H469,2)</f>
        <v>0</v>
      </c>
      <c r="BL469" s="18" t="s">
        <v>82</v>
      </c>
      <c r="BM469" s="150" t="s">
        <v>578</v>
      </c>
    </row>
    <row r="470" spans="1:65" s="2" customFormat="1" ht="21.75" customHeight="1">
      <c r="A470" s="33"/>
      <c r="B470" s="138"/>
      <c r="C470" s="139" t="s">
        <v>579</v>
      </c>
      <c r="D470" s="139" t="s">
        <v>137</v>
      </c>
      <c r="E470" s="140" t="s">
        <v>580</v>
      </c>
      <c r="F470" s="141" t="s">
        <v>581</v>
      </c>
      <c r="G470" s="142" t="s">
        <v>174</v>
      </c>
      <c r="H470" s="143">
        <v>4.742</v>
      </c>
      <c r="I470" s="144"/>
      <c r="J470" s="145">
        <f>ROUND(I470*H470,2)</f>
        <v>0</v>
      </c>
      <c r="K470" s="141" t="s">
        <v>141</v>
      </c>
      <c r="L470" s="34"/>
      <c r="M470" s="146" t="s">
        <v>3</v>
      </c>
      <c r="N470" s="147" t="s">
        <v>42</v>
      </c>
      <c r="O470" s="54"/>
      <c r="P470" s="148">
        <f>O470*H470</f>
        <v>0</v>
      </c>
      <c r="Q470" s="148">
        <v>1.06277</v>
      </c>
      <c r="R470" s="148">
        <f>Q470*H470</f>
        <v>5.0396553400000004</v>
      </c>
      <c r="S470" s="148">
        <v>0</v>
      </c>
      <c r="T470" s="149">
        <f>S470*H470</f>
        <v>0</v>
      </c>
      <c r="U470" s="33"/>
      <c r="V470" s="33"/>
      <c r="W470" s="33"/>
      <c r="X470" s="33"/>
      <c r="Y470" s="33"/>
      <c r="Z470" s="33"/>
      <c r="AA470" s="33"/>
      <c r="AB470" s="33"/>
      <c r="AC470" s="33"/>
      <c r="AD470" s="33"/>
      <c r="AE470" s="33"/>
      <c r="AR470" s="150" t="s">
        <v>82</v>
      </c>
      <c r="AT470" s="150" t="s">
        <v>137</v>
      </c>
      <c r="AU470" s="150" t="s">
        <v>149</v>
      </c>
      <c r="AY470" s="18" t="s">
        <v>135</v>
      </c>
      <c r="BE470" s="151">
        <f>IF(N470="základní",J470,0)</f>
        <v>0</v>
      </c>
      <c r="BF470" s="151">
        <f>IF(N470="snížená",J470,0)</f>
        <v>0</v>
      </c>
      <c r="BG470" s="151">
        <f>IF(N470="zákl. přenesená",J470,0)</f>
        <v>0</v>
      </c>
      <c r="BH470" s="151">
        <f>IF(N470="sníž. přenesená",J470,0)</f>
        <v>0</v>
      </c>
      <c r="BI470" s="151">
        <f>IF(N470="nulová",J470,0)</f>
        <v>0</v>
      </c>
      <c r="BJ470" s="18" t="s">
        <v>15</v>
      </c>
      <c r="BK470" s="151">
        <f>ROUND(I470*H470,2)</f>
        <v>0</v>
      </c>
      <c r="BL470" s="18" t="s">
        <v>82</v>
      </c>
      <c r="BM470" s="150" t="s">
        <v>582</v>
      </c>
    </row>
    <row r="471" spans="1:65" s="2" customFormat="1" ht="11.25">
      <c r="A471" s="33"/>
      <c r="B471" s="34"/>
      <c r="C471" s="33"/>
      <c r="D471" s="152" t="s">
        <v>143</v>
      </c>
      <c r="E471" s="33"/>
      <c r="F471" s="153" t="s">
        <v>583</v>
      </c>
      <c r="G471" s="33"/>
      <c r="H471" s="33"/>
      <c r="I471" s="154"/>
      <c r="J471" s="33"/>
      <c r="K471" s="33"/>
      <c r="L471" s="34"/>
      <c r="M471" s="155"/>
      <c r="N471" s="156"/>
      <c r="O471" s="54"/>
      <c r="P471" s="54"/>
      <c r="Q471" s="54"/>
      <c r="R471" s="54"/>
      <c r="S471" s="54"/>
      <c r="T471" s="55"/>
      <c r="U471" s="33"/>
      <c r="V471" s="33"/>
      <c r="W471" s="33"/>
      <c r="X471" s="33"/>
      <c r="Y471" s="33"/>
      <c r="Z471" s="33"/>
      <c r="AA471" s="33"/>
      <c r="AB471" s="33"/>
      <c r="AC471" s="33"/>
      <c r="AD471" s="33"/>
      <c r="AE471" s="33"/>
      <c r="AT471" s="18" t="s">
        <v>143</v>
      </c>
      <c r="AU471" s="18" t="s">
        <v>149</v>
      </c>
    </row>
    <row r="472" spans="1:65" s="13" customFormat="1" ht="11.25">
      <c r="B472" s="157"/>
      <c r="D472" s="158" t="s">
        <v>164</v>
      </c>
      <c r="E472" s="165" t="s">
        <v>3</v>
      </c>
      <c r="F472" s="159" t="s">
        <v>584</v>
      </c>
      <c r="H472" s="160">
        <v>4.742</v>
      </c>
      <c r="I472" s="161"/>
      <c r="L472" s="157"/>
      <c r="M472" s="162"/>
      <c r="N472" s="163"/>
      <c r="O472" s="163"/>
      <c r="P472" s="163"/>
      <c r="Q472" s="163"/>
      <c r="R472" s="163"/>
      <c r="S472" s="163"/>
      <c r="T472" s="164"/>
      <c r="AT472" s="165" t="s">
        <v>164</v>
      </c>
      <c r="AU472" s="165" t="s">
        <v>149</v>
      </c>
      <c r="AV472" s="13" t="s">
        <v>79</v>
      </c>
      <c r="AW472" s="13" t="s">
        <v>33</v>
      </c>
      <c r="AX472" s="13" t="s">
        <v>15</v>
      </c>
      <c r="AY472" s="165" t="s">
        <v>135</v>
      </c>
    </row>
    <row r="473" spans="1:65" s="2" customFormat="1" ht="37.9" customHeight="1">
      <c r="A473" s="33"/>
      <c r="B473" s="138"/>
      <c r="C473" s="139" t="s">
        <v>585</v>
      </c>
      <c r="D473" s="139" t="s">
        <v>137</v>
      </c>
      <c r="E473" s="140" t="s">
        <v>586</v>
      </c>
      <c r="F473" s="141" t="s">
        <v>587</v>
      </c>
      <c r="G473" s="142" t="s">
        <v>239</v>
      </c>
      <c r="H473" s="143">
        <v>1078.3</v>
      </c>
      <c r="I473" s="144"/>
      <c r="J473" s="145">
        <f>ROUND(I473*H473,2)</f>
        <v>0</v>
      </c>
      <c r="K473" s="141" t="s">
        <v>141</v>
      </c>
      <c r="L473" s="34"/>
      <c r="M473" s="146" t="s">
        <v>3</v>
      </c>
      <c r="N473" s="147" t="s">
        <v>42</v>
      </c>
      <c r="O473" s="54"/>
      <c r="P473" s="148">
        <f>O473*H473</f>
        <v>0</v>
      </c>
      <c r="Q473" s="148">
        <v>2.0000000000000002E-5</v>
      </c>
      <c r="R473" s="148">
        <f>Q473*H473</f>
        <v>2.1566000000000002E-2</v>
      </c>
      <c r="S473" s="148">
        <v>0</v>
      </c>
      <c r="T473" s="149">
        <f>S473*H473</f>
        <v>0</v>
      </c>
      <c r="U473" s="33"/>
      <c r="V473" s="33"/>
      <c r="W473" s="33"/>
      <c r="X473" s="33"/>
      <c r="Y473" s="33"/>
      <c r="Z473" s="33"/>
      <c r="AA473" s="33"/>
      <c r="AB473" s="33"/>
      <c r="AC473" s="33"/>
      <c r="AD473" s="33"/>
      <c r="AE473" s="33"/>
      <c r="AR473" s="150" t="s">
        <v>82</v>
      </c>
      <c r="AT473" s="150" t="s">
        <v>137</v>
      </c>
      <c r="AU473" s="150" t="s">
        <v>149</v>
      </c>
      <c r="AY473" s="18" t="s">
        <v>135</v>
      </c>
      <c r="BE473" s="151">
        <f>IF(N473="základní",J473,0)</f>
        <v>0</v>
      </c>
      <c r="BF473" s="151">
        <f>IF(N473="snížená",J473,0)</f>
        <v>0</v>
      </c>
      <c r="BG473" s="151">
        <f>IF(N473="zákl. přenesená",J473,0)</f>
        <v>0</v>
      </c>
      <c r="BH473" s="151">
        <f>IF(N473="sníž. přenesená",J473,0)</f>
        <v>0</v>
      </c>
      <c r="BI473" s="151">
        <f>IF(N473="nulová",J473,0)</f>
        <v>0</v>
      </c>
      <c r="BJ473" s="18" t="s">
        <v>15</v>
      </c>
      <c r="BK473" s="151">
        <f>ROUND(I473*H473,2)</f>
        <v>0</v>
      </c>
      <c r="BL473" s="18" t="s">
        <v>82</v>
      </c>
      <c r="BM473" s="150" t="s">
        <v>588</v>
      </c>
    </row>
    <row r="474" spans="1:65" s="2" customFormat="1" ht="11.25">
      <c r="A474" s="33"/>
      <c r="B474" s="34"/>
      <c r="C474" s="33"/>
      <c r="D474" s="152" t="s">
        <v>143</v>
      </c>
      <c r="E474" s="33"/>
      <c r="F474" s="153" t="s">
        <v>589</v>
      </c>
      <c r="G474" s="33"/>
      <c r="H474" s="33"/>
      <c r="I474" s="154"/>
      <c r="J474" s="33"/>
      <c r="K474" s="33"/>
      <c r="L474" s="34"/>
      <c r="M474" s="155"/>
      <c r="N474" s="156"/>
      <c r="O474" s="54"/>
      <c r="P474" s="54"/>
      <c r="Q474" s="54"/>
      <c r="R474" s="54"/>
      <c r="S474" s="54"/>
      <c r="T474" s="55"/>
      <c r="U474" s="33"/>
      <c r="V474" s="33"/>
      <c r="W474" s="33"/>
      <c r="X474" s="33"/>
      <c r="Y474" s="33"/>
      <c r="Z474" s="33"/>
      <c r="AA474" s="33"/>
      <c r="AB474" s="33"/>
      <c r="AC474" s="33"/>
      <c r="AD474" s="33"/>
      <c r="AE474" s="33"/>
      <c r="AT474" s="18" t="s">
        <v>143</v>
      </c>
      <c r="AU474" s="18" t="s">
        <v>149</v>
      </c>
    </row>
    <row r="475" spans="1:65" s="14" customFormat="1" ht="11.25">
      <c r="B475" s="176"/>
      <c r="D475" s="158" t="s">
        <v>164</v>
      </c>
      <c r="E475" s="177" t="s">
        <v>3</v>
      </c>
      <c r="F475" s="178" t="s">
        <v>213</v>
      </c>
      <c r="H475" s="177" t="s">
        <v>3</v>
      </c>
      <c r="I475" s="179"/>
      <c r="L475" s="176"/>
      <c r="M475" s="180"/>
      <c r="N475" s="181"/>
      <c r="O475" s="181"/>
      <c r="P475" s="181"/>
      <c r="Q475" s="181"/>
      <c r="R475" s="181"/>
      <c r="S475" s="181"/>
      <c r="T475" s="182"/>
      <c r="AT475" s="177" t="s">
        <v>164</v>
      </c>
      <c r="AU475" s="177" t="s">
        <v>149</v>
      </c>
      <c r="AV475" s="14" t="s">
        <v>15</v>
      </c>
      <c r="AW475" s="14" t="s">
        <v>33</v>
      </c>
      <c r="AX475" s="14" t="s">
        <v>71</v>
      </c>
      <c r="AY475" s="177" t="s">
        <v>135</v>
      </c>
    </row>
    <row r="476" spans="1:65" s="13" customFormat="1" ht="11.25">
      <c r="B476" s="157"/>
      <c r="D476" s="158" t="s">
        <v>164</v>
      </c>
      <c r="E476" s="165" t="s">
        <v>3</v>
      </c>
      <c r="F476" s="159" t="s">
        <v>590</v>
      </c>
      <c r="H476" s="160">
        <v>388.3</v>
      </c>
      <c r="I476" s="161"/>
      <c r="L476" s="157"/>
      <c r="M476" s="162"/>
      <c r="N476" s="163"/>
      <c r="O476" s="163"/>
      <c r="P476" s="163"/>
      <c r="Q476" s="163"/>
      <c r="R476" s="163"/>
      <c r="S476" s="163"/>
      <c r="T476" s="164"/>
      <c r="AT476" s="165" t="s">
        <v>164</v>
      </c>
      <c r="AU476" s="165" t="s">
        <v>149</v>
      </c>
      <c r="AV476" s="13" t="s">
        <v>79</v>
      </c>
      <c r="AW476" s="13" t="s">
        <v>33</v>
      </c>
      <c r="AX476" s="13" t="s">
        <v>71</v>
      </c>
      <c r="AY476" s="165" t="s">
        <v>135</v>
      </c>
    </row>
    <row r="477" spans="1:65" s="14" customFormat="1" ht="11.25">
      <c r="B477" s="176"/>
      <c r="D477" s="158" t="s">
        <v>164</v>
      </c>
      <c r="E477" s="177" t="s">
        <v>3</v>
      </c>
      <c r="F477" s="178" t="s">
        <v>211</v>
      </c>
      <c r="H477" s="177" t="s">
        <v>3</v>
      </c>
      <c r="I477" s="179"/>
      <c r="L477" s="176"/>
      <c r="M477" s="180"/>
      <c r="N477" s="181"/>
      <c r="O477" s="181"/>
      <c r="P477" s="181"/>
      <c r="Q477" s="181"/>
      <c r="R477" s="181"/>
      <c r="S477" s="181"/>
      <c r="T477" s="182"/>
      <c r="AT477" s="177" t="s">
        <v>164</v>
      </c>
      <c r="AU477" s="177" t="s">
        <v>149</v>
      </c>
      <c r="AV477" s="14" t="s">
        <v>15</v>
      </c>
      <c r="AW477" s="14" t="s">
        <v>33</v>
      </c>
      <c r="AX477" s="14" t="s">
        <v>71</v>
      </c>
      <c r="AY477" s="177" t="s">
        <v>135</v>
      </c>
    </row>
    <row r="478" spans="1:65" s="13" customFormat="1" ht="11.25">
      <c r="B478" s="157"/>
      <c r="D478" s="158" t="s">
        <v>164</v>
      </c>
      <c r="E478" s="165" t="s">
        <v>3</v>
      </c>
      <c r="F478" s="159" t="s">
        <v>591</v>
      </c>
      <c r="H478" s="160">
        <v>237</v>
      </c>
      <c r="I478" s="161"/>
      <c r="L478" s="157"/>
      <c r="M478" s="162"/>
      <c r="N478" s="163"/>
      <c r="O478" s="163"/>
      <c r="P478" s="163"/>
      <c r="Q478" s="163"/>
      <c r="R478" s="163"/>
      <c r="S478" s="163"/>
      <c r="T478" s="164"/>
      <c r="AT478" s="165" t="s">
        <v>164</v>
      </c>
      <c r="AU478" s="165" t="s">
        <v>149</v>
      </c>
      <c r="AV478" s="13" t="s">
        <v>79</v>
      </c>
      <c r="AW478" s="13" t="s">
        <v>33</v>
      </c>
      <c r="AX478" s="13" t="s">
        <v>71</v>
      </c>
      <c r="AY478" s="165" t="s">
        <v>135</v>
      </c>
    </row>
    <row r="479" spans="1:65" s="14" customFormat="1" ht="11.25">
      <c r="B479" s="176"/>
      <c r="D479" s="158" t="s">
        <v>164</v>
      </c>
      <c r="E479" s="177" t="s">
        <v>3</v>
      </c>
      <c r="F479" s="178" t="s">
        <v>209</v>
      </c>
      <c r="H479" s="177" t="s">
        <v>3</v>
      </c>
      <c r="I479" s="179"/>
      <c r="L479" s="176"/>
      <c r="M479" s="180"/>
      <c r="N479" s="181"/>
      <c r="O479" s="181"/>
      <c r="P479" s="181"/>
      <c r="Q479" s="181"/>
      <c r="R479" s="181"/>
      <c r="S479" s="181"/>
      <c r="T479" s="182"/>
      <c r="AT479" s="177" t="s">
        <v>164</v>
      </c>
      <c r="AU479" s="177" t="s">
        <v>149</v>
      </c>
      <c r="AV479" s="14" t="s">
        <v>15</v>
      </c>
      <c r="AW479" s="14" t="s">
        <v>33</v>
      </c>
      <c r="AX479" s="14" t="s">
        <v>71</v>
      </c>
      <c r="AY479" s="177" t="s">
        <v>135</v>
      </c>
    </row>
    <row r="480" spans="1:65" s="13" customFormat="1" ht="11.25">
      <c r="B480" s="157"/>
      <c r="D480" s="158" t="s">
        <v>164</v>
      </c>
      <c r="E480" s="165" t="s">
        <v>3</v>
      </c>
      <c r="F480" s="159" t="s">
        <v>592</v>
      </c>
      <c r="H480" s="160">
        <v>79.2</v>
      </c>
      <c r="I480" s="161"/>
      <c r="L480" s="157"/>
      <c r="M480" s="162"/>
      <c r="N480" s="163"/>
      <c r="O480" s="163"/>
      <c r="P480" s="163"/>
      <c r="Q480" s="163"/>
      <c r="R480" s="163"/>
      <c r="S480" s="163"/>
      <c r="T480" s="164"/>
      <c r="AT480" s="165" t="s">
        <v>164</v>
      </c>
      <c r="AU480" s="165" t="s">
        <v>149</v>
      </c>
      <c r="AV480" s="13" t="s">
        <v>79</v>
      </c>
      <c r="AW480" s="13" t="s">
        <v>33</v>
      </c>
      <c r="AX480" s="13" t="s">
        <v>71</v>
      </c>
      <c r="AY480" s="165" t="s">
        <v>135</v>
      </c>
    </row>
    <row r="481" spans="1:65" s="13" customFormat="1" ht="11.25">
      <c r="B481" s="157"/>
      <c r="D481" s="158" t="s">
        <v>164</v>
      </c>
      <c r="E481" s="165" t="s">
        <v>3</v>
      </c>
      <c r="F481" s="159" t="s">
        <v>593</v>
      </c>
      <c r="H481" s="160">
        <v>64.8</v>
      </c>
      <c r="I481" s="161"/>
      <c r="L481" s="157"/>
      <c r="M481" s="162"/>
      <c r="N481" s="163"/>
      <c r="O481" s="163"/>
      <c r="P481" s="163"/>
      <c r="Q481" s="163"/>
      <c r="R481" s="163"/>
      <c r="S481" s="163"/>
      <c r="T481" s="164"/>
      <c r="AT481" s="165" t="s">
        <v>164</v>
      </c>
      <c r="AU481" s="165" t="s">
        <v>149</v>
      </c>
      <c r="AV481" s="13" t="s">
        <v>79</v>
      </c>
      <c r="AW481" s="13" t="s">
        <v>33</v>
      </c>
      <c r="AX481" s="13" t="s">
        <v>71</v>
      </c>
      <c r="AY481" s="165" t="s">
        <v>135</v>
      </c>
    </row>
    <row r="482" spans="1:65" s="13" customFormat="1" ht="11.25">
      <c r="B482" s="157"/>
      <c r="D482" s="158" t="s">
        <v>164</v>
      </c>
      <c r="E482" s="165" t="s">
        <v>3</v>
      </c>
      <c r="F482" s="159" t="s">
        <v>594</v>
      </c>
      <c r="H482" s="160">
        <v>309</v>
      </c>
      <c r="I482" s="161"/>
      <c r="L482" s="157"/>
      <c r="M482" s="162"/>
      <c r="N482" s="163"/>
      <c r="O482" s="163"/>
      <c r="P482" s="163"/>
      <c r="Q482" s="163"/>
      <c r="R482" s="163"/>
      <c r="S482" s="163"/>
      <c r="T482" s="164"/>
      <c r="AT482" s="165" t="s">
        <v>164</v>
      </c>
      <c r="AU482" s="165" t="s">
        <v>149</v>
      </c>
      <c r="AV482" s="13" t="s">
        <v>79</v>
      </c>
      <c r="AW482" s="13" t="s">
        <v>33</v>
      </c>
      <c r="AX482" s="13" t="s">
        <v>71</v>
      </c>
      <c r="AY482" s="165" t="s">
        <v>135</v>
      </c>
    </row>
    <row r="483" spans="1:65" s="15" customFormat="1" ht="11.25">
      <c r="B483" s="183"/>
      <c r="D483" s="158" t="s">
        <v>164</v>
      </c>
      <c r="E483" s="184" t="s">
        <v>3</v>
      </c>
      <c r="F483" s="185" t="s">
        <v>215</v>
      </c>
      <c r="H483" s="186">
        <v>1078.3</v>
      </c>
      <c r="I483" s="187"/>
      <c r="L483" s="183"/>
      <c r="M483" s="188"/>
      <c r="N483" s="189"/>
      <c r="O483" s="189"/>
      <c r="P483" s="189"/>
      <c r="Q483" s="189"/>
      <c r="R483" s="189"/>
      <c r="S483" s="189"/>
      <c r="T483" s="190"/>
      <c r="AT483" s="184" t="s">
        <v>164</v>
      </c>
      <c r="AU483" s="184" t="s">
        <v>149</v>
      </c>
      <c r="AV483" s="15" t="s">
        <v>82</v>
      </c>
      <c r="AW483" s="15" t="s">
        <v>33</v>
      </c>
      <c r="AX483" s="15" t="s">
        <v>15</v>
      </c>
      <c r="AY483" s="184" t="s">
        <v>135</v>
      </c>
    </row>
    <row r="484" spans="1:65" s="2" customFormat="1" ht="16.5" customHeight="1">
      <c r="A484" s="33"/>
      <c r="B484" s="138"/>
      <c r="C484" s="139" t="s">
        <v>595</v>
      </c>
      <c r="D484" s="139" t="s">
        <v>137</v>
      </c>
      <c r="E484" s="140" t="s">
        <v>596</v>
      </c>
      <c r="F484" s="141" t="s">
        <v>597</v>
      </c>
      <c r="G484" s="142" t="s">
        <v>140</v>
      </c>
      <c r="H484" s="143">
        <v>265.755</v>
      </c>
      <c r="I484" s="144"/>
      <c r="J484" s="145">
        <f>ROUND(I484*H484,2)</f>
        <v>0</v>
      </c>
      <c r="K484" s="141" t="s">
        <v>141</v>
      </c>
      <c r="L484" s="34"/>
      <c r="M484" s="146" t="s">
        <v>3</v>
      </c>
      <c r="N484" s="147" t="s">
        <v>42</v>
      </c>
      <c r="O484" s="54"/>
      <c r="P484" s="148">
        <f>O484*H484</f>
        <v>0</v>
      </c>
      <c r="Q484" s="148">
        <v>1.3520000000000001E-2</v>
      </c>
      <c r="R484" s="148">
        <f>Q484*H484</f>
        <v>3.5930076</v>
      </c>
      <c r="S484" s="148">
        <v>0</v>
      </c>
      <c r="T484" s="149">
        <f>S484*H484</f>
        <v>0</v>
      </c>
      <c r="U484" s="33"/>
      <c r="V484" s="33"/>
      <c r="W484" s="33"/>
      <c r="X484" s="33"/>
      <c r="Y484" s="33"/>
      <c r="Z484" s="33"/>
      <c r="AA484" s="33"/>
      <c r="AB484" s="33"/>
      <c r="AC484" s="33"/>
      <c r="AD484" s="33"/>
      <c r="AE484" s="33"/>
      <c r="AR484" s="150" t="s">
        <v>82</v>
      </c>
      <c r="AT484" s="150" t="s">
        <v>137</v>
      </c>
      <c r="AU484" s="150" t="s">
        <v>149</v>
      </c>
      <c r="AY484" s="18" t="s">
        <v>135</v>
      </c>
      <c r="BE484" s="151">
        <f>IF(N484="základní",J484,0)</f>
        <v>0</v>
      </c>
      <c r="BF484" s="151">
        <f>IF(N484="snížená",J484,0)</f>
        <v>0</v>
      </c>
      <c r="BG484" s="151">
        <f>IF(N484="zákl. přenesená",J484,0)</f>
        <v>0</v>
      </c>
      <c r="BH484" s="151">
        <f>IF(N484="sníž. přenesená",J484,0)</f>
        <v>0</v>
      </c>
      <c r="BI484" s="151">
        <f>IF(N484="nulová",J484,0)</f>
        <v>0</v>
      </c>
      <c r="BJ484" s="18" t="s">
        <v>15</v>
      </c>
      <c r="BK484" s="151">
        <f>ROUND(I484*H484,2)</f>
        <v>0</v>
      </c>
      <c r="BL484" s="18" t="s">
        <v>82</v>
      </c>
      <c r="BM484" s="150" t="s">
        <v>598</v>
      </c>
    </row>
    <row r="485" spans="1:65" s="2" customFormat="1" ht="11.25">
      <c r="A485" s="33"/>
      <c r="B485" s="34"/>
      <c r="C485" s="33"/>
      <c r="D485" s="152" t="s">
        <v>143</v>
      </c>
      <c r="E485" s="33"/>
      <c r="F485" s="153" t="s">
        <v>599</v>
      </c>
      <c r="G485" s="33"/>
      <c r="H485" s="33"/>
      <c r="I485" s="154"/>
      <c r="J485" s="33"/>
      <c r="K485" s="33"/>
      <c r="L485" s="34"/>
      <c r="M485" s="155"/>
      <c r="N485" s="156"/>
      <c r="O485" s="54"/>
      <c r="P485" s="54"/>
      <c r="Q485" s="54"/>
      <c r="R485" s="54"/>
      <c r="S485" s="54"/>
      <c r="T485" s="55"/>
      <c r="U485" s="33"/>
      <c r="V485" s="33"/>
      <c r="W485" s="33"/>
      <c r="X485" s="33"/>
      <c r="Y485" s="33"/>
      <c r="Z485" s="33"/>
      <c r="AA485" s="33"/>
      <c r="AB485" s="33"/>
      <c r="AC485" s="33"/>
      <c r="AD485" s="33"/>
      <c r="AE485" s="33"/>
      <c r="AT485" s="18" t="s">
        <v>143</v>
      </c>
      <c r="AU485" s="18" t="s">
        <v>149</v>
      </c>
    </row>
    <row r="486" spans="1:65" s="13" customFormat="1" ht="11.25">
      <c r="B486" s="157"/>
      <c r="D486" s="158" t="s">
        <v>164</v>
      </c>
      <c r="E486" s="165" t="s">
        <v>3</v>
      </c>
      <c r="F486" s="159" t="s">
        <v>600</v>
      </c>
      <c r="H486" s="160">
        <v>265.755</v>
      </c>
      <c r="I486" s="161"/>
      <c r="L486" s="157"/>
      <c r="M486" s="162"/>
      <c r="N486" s="163"/>
      <c r="O486" s="163"/>
      <c r="P486" s="163"/>
      <c r="Q486" s="163"/>
      <c r="R486" s="163"/>
      <c r="S486" s="163"/>
      <c r="T486" s="164"/>
      <c r="AT486" s="165" t="s">
        <v>164</v>
      </c>
      <c r="AU486" s="165" t="s">
        <v>149</v>
      </c>
      <c r="AV486" s="13" t="s">
        <v>79</v>
      </c>
      <c r="AW486" s="13" t="s">
        <v>33</v>
      </c>
      <c r="AX486" s="13" t="s">
        <v>15</v>
      </c>
      <c r="AY486" s="165" t="s">
        <v>135</v>
      </c>
    </row>
    <row r="487" spans="1:65" s="2" customFormat="1" ht="16.5" customHeight="1">
      <c r="A487" s="33"/>
      <c r="B487" s="138"/>
      <c r="C487" s="139" t="s">
        <v>601</v>
      </c>
      <c r="D487" s="139" t="s">
        <v>137</v>
      </c>
      <c r="E487" s="140" t="s">
        <v>602</v>
      </c>
      <c r="F487" s="141" t="s">
        <v>603</v>
      </c>
      <c r="G487" s="142" t="s">
        <v>140</v>
      </c>
      <c r="H487" s="143">
        <v>265.755</v>
      </c>
      <c r="I487" s="144"/>
      <c r="J487" s="145">
        <f>ROUND(I487*H487,2)</f>
        <v>0</v>
      </c>
      <c r="K487" s="141" t="s">
        <v>141</v>
      </c>
      <c r="L487" s="34"/>
      <c r="M487" s="146" t="s">
        <v>3</v>
      </c>
      <c r="N487" s="147" t="s">
        <v>42</v>
      </c>
      <c r="O487" s="54"/>
      <c r="P487" s="148">
        <f>O487*H487</f>
        <v>0</v>
      </c>
      <c r="Q487" s="148">
        <v>0</v>
      </c>
      <c r="R487" s="148">
        <f>Q487*H487</f>
        <v>0</v>
      </c>
      <c r="S487" s="148">
        <v>0</v>
      </c>
      <c r="T487" s="149">
        <f>S487*H487</f>
        <v>0</v>
      </c>
      <c r="U487" s="33"/>
      <c r="V487" s="33"/>
      <c r="W487" s="33"/>
      <c r="X487" s="33"/>
      <c r="Y487" s="33"/>
      <c r="Z487" s="33"/>
      <c r="AA487" s="33"/>
      <c r="AB487" s="33"/>
      <c r="AC487" s="33"/>
      <c r="AD487" s="33"/>
      <c r="AE487" s="33"/>
      <c r="AR487" s="150" t="s">
        <v>82</v>
      </c>
      <c r="AT487" s="150" t="s">
        <v>137</v>
      </c>
      <c r="AU487" s="150" t="s">
        <v>149</v>
      </c>
      <c r="AY487" s="18" t="s">
        <v>135</v>
      </c>
      <c r="BE487" s="151">
        <f>IF(N487="základní",J487,0)</f>
        <v>0</v>
      </c>
      <c r="BF487" s="151">
        <f>IF(N487="snížená",J487,0)</f>
        <v>0</v>
      </c>
      <c r="BG487" s="151">
        <f>IF(N487="zákl. přenesená",J487,0)</f>
        <v>0</v>
      </c>
      <c r="BH487" s="151">
        <f>IF(N487="sníž. přenesená",J487,0)</f>
        <v>0</v>
      </c>
      <c r="BI487" s="151">
        <f>IF(N487="nulová",J487,0)</f>
        <v>0</v>
      </c>
      <c r="BJ487" s="18" t="s">
        <v>15</v>
      </c>
      <c r="BK487" s="151">
        <f>ROUND(I487*H487,2)</f>
        <v>0</v>
      </c>
      <c r="BL487" s="18" t="s">
        <v>82</v>
      </c>
      <c r="BM487" s="150" t="s">
        <v>604</v>
      </c>
    </row>
    <row r="488" spans="1:65" s="2" customFormat="1" ht="11.25">
      <c r="A488" s="33"/>
      <c r="B488" s="34"/>
      <c r="C488" s="33"/>
      <c r="D488" s="152" t="s">
        <v>143</v>
      </c>
      <c r="E488" s="33"/>
      <c r="F488" s="153" t="s">
        <v>605</v>
      </c>
      <c r="G488" s="33"/>
      <c r="H488" s="33"/>
      <c r="I488" s="154"/>
      <c r="J488" s="33"/>
      <c r="K488" s="33"/>
      <c r="L488" s="34"/>
      <c r="M488" s="155"/>
      <c r="N488" s="156"/>
      <c r="O488" s="54"/>
      <c r="P488" s="54"/>
      <c r="Q488" s="54"/>
      <c r="R488" s="54"/>
      <c r="S488" s="54"/>
      <c r="T488" s="55"/>
      <c r="U488" s="33"/>
      <c r="V488" s="33"/>
      <c r="W488" s="33"/>
      <c r="X488" s="33"/>
      <c r="Y488" s="33"/>
      <c r="Z488" s="33"/>
      <c r="AA488" s="33"/>
      <c r="AB488" s="33"/>
      <c r="AC488" s="33"/>
      <c r="AD488" s="33"/>
      <c r="AE488" s="33"/>
      <c r="AT488" s="18" t="s">
        <v>143</v>
      </c>
      <c r="AU488" s="18" t="s">
        <v>149</v>
      </c>
    </row>
    <row r="489" spans="1:65" s="12" customFormat="1" ht="22.9" customHeight="1">
      <c r="B489" s="125"/>
      <c r="D489" s="126" t="s">
        <v>70</v>
      </c>
      <c r="E489" s="136" t="s">
        <v>183</v>
      </c>
      <c r="F489" s="136" t="s">
        <v>606</v>
      </c>
      <c r="I489" s="128"/>
      <c r="J489" s="137">
        <f>BK489</f>
        <v>0</v>
      </c>
      <c r="L489" s="125"/>
      <c r="M489" s="130"/>
      <c r="N489" s="131"/>
      <c r="O489" s="131"/>
      <c r="P489" s="132">
        <f>P490+P505+P514</f>
        <v>0</v>
      </c>
      <c r="Q489" s="131"/>
      <c r="R489" s="132">
        <f>R490+R505+R514</f>
        <v>0.12288000000000002</v>
      </c>
      <c r="S489" s="131"/>
      <c r="T489" s="133">
        <f>T490+T505+T514</f>
        <v>445.10805500000004</v>
      </c>
      <c r="AR489" s="126" t="s">
        <v>15</v>
      </c>
      <c r="AT489" s="134" t="s">
        <v>70</v>
      </c>
      <c r="AU489" s="134" t="s">
        <v>15</v>
      </c>
      <c r="AY489" s="126" t="s">
        <v>135</v>
      </c>
      <c r="BK489" s="135">
        <f>BK490+BK505+BK514</f>
        <v>0</v>
      </c>
    </row>
    <row r="490" spans="1:65" s="12" customFormat="1" ht="20.85" customHeight="1">
      <c r="B490" s="125"/>
      <c r="D490" s="126" t="s">
        <v>70</v>
      </c>
      <c r="E490" s="136" t="s">
        <v>607</v>
      </c>
      <c r="F490" s="136" t="s">
        <v>608</v>
      </c>
      <c r="I490" s="128"/>
      <c r="J490" s="137">
        <f>BK490</f>
        <v>0</v>
      </c>
      <c r="L490" s="125"/>
      <c r="M490" s="130"/>
      <c r="N490" s="131"/>
      <c r="O490" s="131"/>
      <c r="P490" s="132">
        <f>SUM(P491:P504)</f>
        <v>0</v>
      </c>
      <c r="Q490" s="131"/>
      <c r="R490" s="132">
        <f>SUM(R491:R504)</f>
        <v>0</v>
      </c>
      <c r="S490" s="131"/>
      <c r="T490" s="133">
        <f>SUM(T491:T504)</f>
        <v>0</v>
      </c>
      <c r="AR490" s="126" t="s">
        <v>15</v>
      </c>
      <c r="AT490" s="134" t="s">
        <v>70</v>
      </c>
      <c r="AU490" s="134" t="s">
        <v>79</v>
      </c>
      <c r="AY490" s="126" t="s">
        <v>135</v>
      </c>
      <c r="BK490" s="135">
        <f>SUM(BK491:BK504)</f>
        <v>0</v>
      </c>
    </row>
    <row r="491" spans="1:65" s="2" customFormat="1" ht="44.25" customHeight="1">
      <c r="A491" s="33"/>
      <c r="B491" s="138"/>
      <c r="C491" s="139" t="s">
        <v>609</v>
      </c>
      <c r="D491" s="139" t="s">
        <v>137</v>
      </c>
      <c r="E491" s="140" t="s">
        <v>610</v>
      </c>
      <c r="F491" s="141" t="s">
        <v>611</v>
      </c>
      <c r="G491" s="142" t="s">
        <v>140</v>
      </c>
      <c r="H491" s="143">
        <v>12073</v>
      </c>
      <c r="I491" s="144"/>
      <c r="J491" s="145">
        <f>ROUND(I491*H491,2)</f>
        <v>0</v>
      </c>
      <c r="K491" s="141" t="s">
        <v>141</v>
      </c>
      <c r="L491" s="34"/>
      <c r="M491" s="146" t="s">
        <v>3</v>
      </c>
      <c r="N491" s="147" t="s">
        <v>42</v>
      </c>
      <c r="O491" s="54"/>
      <c r="P491" s="148">
        <f>O491*H491</f>
        <v>0</v>
      </c>
      <c r="Q491" s="148">
        <v>0</v>
      </c>
      <c r="R491" s="148">
        <f>Q491*H491</f>
        <v>0</v>
      </c>
      <c r="S491" s="148">
        <v>0</v>
      </c>
      <c r="T491" s="149">
        <f>S491*H491</f>
        <v>0</v>
      </c>
      <c r="U491" s="33"/>
      <c r="V491" s="33"/>
      <c r="W491" s="33"/>
      <c r="X491" s="33"/>
      <c r="Y491" s="33"/>
      <c r="Z491" s="33"/>
      <c r="AA491" s="33"/>
      <c r="AB491" s="33"/>
      <c r="AC491" s="33"/>
      <c r="AD491" s="33"/>
      <c r="AE491" s="33"/>
      <c r="AR491" s="150" t="s">
        <v>82</v>
      </c>
      <c r="AT491" s="150" t="s">
        <v>137</v>
      </c>
      <c r="AU491" s="150" t="s">
        <v>149</v>
      </c>
      <c r="AY491" s="18" t="s">
        <v>135</v>
      </c>
      <c r="BE491" s="151">
        <f>IF(N491="základní",J491,0)</f>
        <v>0</v>
      </c>
      <c r="BF491" s="151">
        <f>IF(N491="snížená",J491,0)</f>
        <v>0</v>
      </c>
      <c r="BG491" s="151">
        <f>IF(N491="zákl. přenesená",J491,0)</f>
        <v>0</v>
      </c>
      <c r="BH491" s="151">
        <f>IF(N491="sníž. přenesená",J491,0)</f>
        <v>0</v>
      </c>
      <c r="BI491" s="151">
        <f>IF(N491="nulová",J491,0)</f>
        <v>0</v>
      </c>
      <c r="BJ491" s="18" t="s">
        <v>15</v>
      </c>
      <c r="BK491" s="151">
        <f>ROUND(I491*H491,2)</f>
        <v>0</v>
      </c>
      <c r="BL491" s="18" t="s">
        <v>82</v>
      </c>
      <c r="BM491" s="150" t="s">
        <v>612</v>
      </c>
    </row>
    <row r="492" spans="1:65" s="2" customFormat="1" ht="11.25">
      <c r="A492" s="33"/>
      <c r="B492" s="34"/>
      <c r="C492" s="33"/>
      <c r="D492" s="152" t="s">
        <v>143</v>
      </c>
      <c r="E492" s="33"/>
      <c r="F492" s="153" t="s">
        <v>613</v>
      </c>
      <c r="G492" s="33"/>
      <c r="H492" s="33"/>
      <c r="I492" s="154"/>
      <c r="J492" s="33"/>
      <c r="K492" s="33"/>
      <c r="L492" s="34"/>
      <c r="M492" s="155"/>
      <c r="N492" s="156"/>
      <c r="O492" s="54"/>
      <c r="P492" s="54"/>
      <c r="Q492" s="54"/>
      <c r="R492" s="54"/>
      <c r="S492" s="54"/>
      <c r="T492" s="55"/>
      <c r="U492" s="33"/>
      <c r="V492" s="33"/>
      <c r="W492" s="33"/>
      <c r="X492" s="33"/>
      <c r="Y492" s="33"/>
      <c r="Z492" s="33"/>
      <c r="AA492" s="33"/>
      <c r="AB492" s="33"/>
      <c r="AC492" s="33"/>
      <c r="AD492" s="33"/>
      <c r="AE492" s="33"/>
      <c r="AT492" s="18" t="s">
        <v>143</v>
      </c>
      <c r="AU492" s="18" t="s">
        <v>149</v>
      </c>
    </row>
    <row r="493" spans="1:65" s="2" customFormat="1" ht="49.15" customHeight="1">
      <c r="A493" s="33"/>
      <c r="B493" s="138"/>
      <c r="C493" s="139" t="s">
        <v>614</v>
      </c>
      <c r="D493" s="139" t="s">
        <v>137</v>
      </c>
      <c r="E493" s="140" t="s">
        <v>615</v>
      </c>
      <c r="F493" s="141" t="s">
        <v>616</v>
      </c>
      <c r="G493" s="142" t="s">
        <v>140</v>
      </c>
      <c r="H493" s="143">
        <v>1448760</v>
      </c>
      <c r="I493" s="144"/>
      <c r="J493" s="145">
        <f>ROUND(I493*H493,2)</f>
        <v>0</v>
      </c>
      <c r="K493" s="141" t="s">
        <v>141</v>
      </c>
      <c r="L493" s="34"/>
      <c r="M493" s="146" t="s">
        <v>3</v>
      </c>
      <c r="N493" s="147" t="s">
        <v>42</v>
      </c>
      <c r="O493" s="54"/>
      <c r="P493" s="148">
        <f>O493*H493</f>
        <v>0</v>
      </c>
      <c r="Q493" s="148">
        <v>0</v>
      </c>
      <c r="R493" s="148">
        <f>Q493*H493</f>
        <v>0</v>
      </c>
      <c r="S493" s="148">
        <v>0</v>
      </c>
      <c r="T493" s="149">
        <f>S493*H493</f>
        <v>0</v>
      </c>
      <c r="U493" s="33"/>
      <c r="V493" s="33"/>
      <c r="W493" s="33"/>
      <c r="X493" s="33"/>
      <c r="Y493" s="33"/>
      <c r="Z493" s="33"/>
      <c r="AA493" s="33"/>
      <c r="AB493" s="33"/>
      <c r="AC493" s="33"/>
      <c r="AD493" s="33"/>
      <c r="AE493" s="33"/>
      <c r="AR493" s="150" t="s">
        <v>82</v>
      </c>
      <c r="AT493" s="150" t="s">
        <v>137</v>
      </c>
      <c r="AU493" s="150" t="s">
        <v>149</v>
      </c>
      <c r="AY493" s="18" t="s">
        <v>135</v>
      </c>
      <c r="BE493" s="151">
        <f>IF(N493="základní",J493,0)</f>
        <v>0</v>
      </c>
      <c r="BF493" s="151">
        <f>IF(N493="snížená",J493,0)</f>
        <v>0</v>
      </c>
      <c r="BG493" s="151">
        <f>IF(N493="zákl. přenesená",J493,0)</f>
        <v>0</v>
      </c>
      <c r="BH493" s="151">
        <f>IF(N493="sníž. přenesená",J493,0)</f>
        <v>0</v>
      </c>
      <c r="BI493" s="151">
        <f>IF(N493="nulová",J493,0)</f>
        <v>0</v>
      </c>
      <c r="BJ493" s="18" t="s">
        <v>15</v>
      </c>
      <c r="BK493" s="151">
        <f>ROUND(I493*H493,2)</f>
        <v>0</v>
      </c>
      <c r="BL493" s="18" t="s">
        <v>82</v>
      </c>
      <c r="BM493" s="150" t="s">
        <v>617</v>
      </c>
    </row>
    <row r="494" spans="1:65" s="2" customFormat="1" ht="11.25">
      <c r="A494" s="33"/>
      <c r="B494" s="34"/>
      <c r="C494" s="33"/>
      <c r="D494" s="152" t="s">
        <v>143</v>
      </c>
      <c r="E494" s="33"/>
      <c r="F494" s="153" t="s">
        <v>618</v>
      </c>
      <c r="G494" s="33"/>
      <c r="H494" s="33"/>
      <c r="I494" s="154"/>
      <c r="J494" s="33"/>
      <c r="K494" s="33"/>
      <c r="L494" s="34"/>
      <c r="M494" s="155"/>
      <c r="N494" s="156"/>
      <c r="O494" s="54"/>
      <c r="P494" s="54"/>
      <c r="Q494" s="54"/>
      <c r="R494" s="54"/>
      <c r="S494" s="54"/>
      <c r="T494" s="55"/>
      <c r="U494" s="33"/>
      <c r="V494" s="33"/>
      <c r="W494" s="33"/>
      <c r="X494" s="33"/>
      <c r="Y494" s="33"/>
      <c r="Z494" s="33"/>
      <c r="AA494" s="33"/>
      <c r="AB494" s="33"/>
      <c r="AC494" s="33"/>
      <c r="AD494" s="33"/>
      <c r="AE494" s="33"/>
      <c r="AT494" s="18" t="s">
        <v>143</v>
      </c>
      <c r="AU494" s="18" t="s">
        <v>149</v>
      </c>
    </row>
    <row r="495" spans="1:65" s="14" customFormat="1" ht="11.25">
      <c r="B495" s="176"/>
      <c r="D495" s="158" t="s">
        <v>164</v>
      </c>
      <c r="E495" s="177" t="s">
        <v>3</v>
      </c>
      <c r="F495" s="178" t="s">
        <v>619</v>
      </c>
      <c r="H495" s="177" t="s">
        <v>3</v>
      </c>
      <c r="I495" s="179"/>
      <c r="L495" s="176"/>
      <c r="M495" s="180"/>
      <c r="N495" s="181"/>
      <c r="O495" s="181"/>
      <c r="P495" s="181"/>
      <c r="Q495" s="181"/>
      <c r="R495" s="181"/>
      <c r="S495" s="181"/>
      <c r="T495" s="182"/>
      <c r="AT495" s="177" t="s">
        <v>164</v>
      </c>
      <c r="AU495" s="177" t="s">
        <v>149</v>
      </c>
      <c r="AV495" s="14" t="s">
        <v>15</v>
      </c>
      <c r="AW495" s="14" t="s">
        <v>33</v>
      </c>
      <c r="AX495" s="14" t="s">
        <v>71</v>
      </c>
      <c r="AY495" s="177" t="s">
        <v>135</v>
      </c>
    </row>
    <row r="496" spans="1:65" s="13" customFormat="1" ht="11.25">
      <c r="B496" s="157"/>
      <c r="D496" s="158" t="s">
        <v>164</v>
      </c>
      <c r="E496" s="165" t="s">
        <v>3</v>
      </c>
      <c r="F496" s="159" t="s">
        <v>620</v>
      </c>
      <c r="H496" s="160">
        <v>1448760</v>
      </c>
      <c r="I496" s="161"/>
      <c r="L496" s="157"/>
      <c r="M496" s="162"/>
      <c r="N496" s="163"/>
      <c r="O496" s="163"/>
      <c r="P496" s="163"/>
      <c r="Q496" s="163"/>
      <c r="R496" s="163"/>
      <c r="S496" s="163"/>
      <c r="T496" s="164"/>
      <c r="AT496" s="165" t="s">
        <v>164</v>
      </c>
      <c r="AU496" s="165" t="s">
        <v>149</v>
      </c>
      <c r="AV496" s="13" t="s">
        <v>79</v>
      </c>
      <c r="AW496" s="13" t="s">
        <v>33</v>
      </c>
      <c r="AX496" s="13" t="s">
        <v>15</v>
      </c>
      <c r="AY496" s="165" t="s">
        <v>135</v>
      </c>
    </row>
    <row r="497" spans="1:65" s="2" customFormat="1" ht="44.25" customHeight="1">
      <c r="A497" s="33"/>
      <c r="B497" s="138"/>
      <c r="C497" s="139" t="s">
        <v>621</v>
      </c>
      <c r="D497" s="139" t="s">
        <v>137</v>
      </c>
      <c r="E497" s="140" t="s">
        <v>622</v>
      </c>
      <c r="F497" s="141" t="s">
        <v>623</v>
      </c>
      <c r="G497" s="142" t="s">
        <v>140</v>
      </c>
      <c r="H497" s="143">
        <v>12073</v>
      </c>
      <c r="I497" s="144"/>
      <c r="J497" s="145">
        <f>ROUND(I497*H497,2)</f>
        <v>0</v>
      </c>
      <c r="K497" s="141" t="s">
        <v>141</v>
      </c>
      <c r="L497" s="34"/>
      <c r="M497" s="146" t="s">
        <v>3</v>
      </c>
      <c r="N497" s="147" t="s">
        <v>42</v>
      </c>
      <c r="O497" s="54"/>
      <c r="P497" s="148">
        <f>O497*H497</f>
        <v>0</v>
      </c>
      <c r="Q497" s="148">
        <v>0</v>
      </c>
      <c r="R497" s="148">
        <f>Q497*H497</f>
        <v>0</v>
      </c>
      <c r="S497" s="148">
        <v>0</v>
      </c>
      <c r="T497" s="149">
        <f>S497*H497</f>
        <v>0</v>
      </c>
      <c r="U497" s="33"/>
      <c r="V497" s="33"/>
      <c r="W497" s="33"/>
      <c r="X497" s="33"/>
      <c r="Y497" s="33"/>
      <c r="Z497" s="33"/>
      <c r="AA497" s="33"/>
      <c r="AB497" s="33"/>
      <c r="AC497" s="33"/>
      <c r="AD497" s="33"/>
      <c r="AE497" s="33"/>
      <c r="AR497" s="150" t="s">
        <v>82</v>
      </c>
      <c r="AT497" s="150" t="s">
        <v>137</v>
      </c>
      <c r="AU497" s="150" t="s">
        <v>149</v>
      </c>
      <c r="AY497" s="18" t="s">
        <v>135</v>
      </c>
      <c r="BE497" s="151">
        <f>IF(N497="základní",J497,0)</f>
        <v>0</v>
      </c>
      <c r="BF497" s="151">
        <f>IF(N497="snížená",J497,0)</f>
        <v>0</v>
      </c>
      <c r="BG497" s="151">
        <f>IF(N497="zákl. přenesená",J497,0)</f>
        <v>0</v>
      </c>
      <c r="BH497" s="151">
        <f>IF(N497="sníž. přenesená",J497,0)</f>
        <v>0</v>
      </c>
      <c r="BI497" s="151">
        <f>IF(N497="nulová",J497,0)</f>
        <v>0</v>
      </c>
      <c r="BJ497" s="18" t="s">
        <v>15</v>
      </c>
      <c r="BK497" s="151">
        <f>ROUND(I497*H497,2)</f>
        <v>0</v>
      </c>
      <c r="BL497" s="18" t="s">
        <v>82</v>
      </c>
      <c r="BM497" s="150" t="s">
        <v>624</v>
      </c>
    </row>
    <row r="498" spans="1:65" s="2" customFormat="1" ht="11.25">
      <c r="A498" s="33"/>
      <c r="B498" s="34"/>
      <c r="C498" s="33"/>
      <c r="D498" s="152" t="s">
        <v>143</v>
      </c>
      <c r="E498" s="33"/>
      <c r="F498" s="153" t="s">
        <v>625</v>
      </c>
      <c r="G498" s="33"/>
      <c r="H498" s="33"/>
      <c r="I498" s="154"/>
      <c r="J498" s="33"/>
      <c r="K498" s="33"/>
      <c r="L498" s="34"/>
      <c r="M498" s="155"/>
      <c r="N498" s="156"/>
      <c r="O498" s="54"/>
      <c r="P498" s="54"/>
      <c r="Q498" s="54"/>
      <c r="R498" s="54"/>
      <c r="S498" s="54"/>
      <c r="T498" s="55"/>
      <c r="U498" s="33"/>
      <c r="V498" s="33"/>
      <c r="W498" s="33"/>
      <c r="X498" s="33"/>
      <c r="Y498" s="33"/>
      <c r="Z498" s="33"/>
      <c r="AA498" s="33"/>
      <c r="AB498" s="33"/>
      <c r="AC498" s="33"/>
      <c r="AD498" s="33"/>
      <c r="AE498" s="33"/>
      <c r="AT498" s="18" t="s">
        <v>143</v>
      </c>
      <c r="AU498" s="18" t="s">
        <v>149</v>
      </c>
    </row>
    <row r="499" spans="1:65" s="2" customFormat="1" ht="24.2" customHeight="1">
      <c r="A499" s="33"/>
      <c r="B499" s="138"/>
      <c r="C499" s="139" t="s">
        <v>626</v>
      </c>
      <c r="D499" s="139" t="s">
        <v>137</v>
      </c>
      <c r="E499" s="140" t="s">
        <v>627</v>
      </c>
      <c r="F499" s="141" t="s">
        <v>628</v>
      </c>
      <c r="G499" s="142" t="s">
        <v>140</v>
      </c>
      <c r="H499" s="143">
        <v>12073</v>
      </c>
      <c r="I499" s="144"/>
      <c r="J499" s="145">
        <f>ROUND(I499*H499,2)</f>
        <v>0</v>
      </c>
      <c r="K499" s="141" t="s">
        <v>141</v>
      </c>
      <c r="L499" s="34"/>
      <c r="M499" s="146" t="s">
        <v>3</v>
      </c>
      <c r="N499" s="147" t="s">
        <v>42</v>
      </c>
      <c r="O499" s="54"/>
      <c r="P499" s="148">
        <f>O499*H499</f>
        <v>0</v>
      </c>
      <c r="Q499" s="148">
        <v>0</v>
      </c>
      <c r="R499" s="148">
        <f>Q499*H499</f>
        <v>0</v>
      </c>
      <c r="S499" s="148">
        <v>0</v>
      </c>
      <c r="T499" s="149">
        <f>S499*H499</f>
        <v>0</v>
      </c>
      <c r="U499" s="33"/>
      <c r="V499" s="33"/>
      <c r="W499" s="33"/>
      <c r="X499" s="33"/>
      <c r="Y499" s="33"/>
      <c r="Z499" s="33"/>
      <c r="AA499" s="33"/>
      <c r="AB499" s="33"/>
      <c r="AC499" s="33"/>
      <c r="AD499" s="33"/>
      <c r="AE499" s="33"/>
      <c r="AR499" s="150" t="s">
        <v>82</v>
      </c>
      <c r="AT499" s="150" t="s">
        <v>137</v>
      </c>
      <c r="AU499" s="150" t="s">
        <v>149</v>
      </c>
      <c r="AY499" s="18" t="s">
        <v>135</v>
      </c>
      <c r="BE499" s="151">
        <f>IF(N499="základní",J499,0)</f>
        <v>0</v>
      </c>
      <c r="BF499" s="151">
        <f>IF(N499="snížená",J499,0)</f>
        <v>0</v>
      </c>
      <c r="BG499" s="151">
        <f>IF(N499="zákl. přenesená",J499,0)</f>
        <v>0</v>
      </c>
      <c r="BH499" s="151">
        <f>IF(N499="sníž. přenesená",J499,0)</f>
        <v>0</v>
      </c>
      <c r="BI499" s="151">
        <f>IF(N499="nulová",J499,0)</f>
        <v>0</v>
      </c>
      <c r="BJ499" s="18" t="s">
        <v>15</v>
      </c>
      <c r="BK499" s="151">
        <f>ROUND(I499*H499,2)</f>
        <v>0</v>
      </c>
      <c r="BL499" s="18" t="s">
        <v>82</v>
      </c>
      <c r="BM499" s="150" t="s">
        <v>629</v>
      </c>
    </row>
    <row r="500" spans="1:65" s="2" customFormat="1" ht="11.25">
      <c r="A500" s="33"/>
      <c r="B500" s="34"/>
      <c r="C500" s="33"/>
      <c r="D500" s="152" t="s">
        <v>143</v>
      </c>
      <c r="E500" s="33"/>
      <c r="F500" s="153" t="s">
        <v>630</v>
      </c>
      <c r="G500" s="33"/>
      <c r="H500" s="33"/>
      <c r="I500" s="154"/>
      <c r="J500" s="33"/>
      <c r="K500" s="33"/>
      <c r="L500" s="34"/>
      <c r="M500" s="155"/>
      <c r="N500" s="156"/>
      <c r="O500" s="54"/>
      <c r="P500" s="54"/>
      <c r="Q500" s="54"/>
      <c r="R500" s="54"/>
      <c r="S500" s="54"/>
      <c r="T500" s="55"/>
      <c r="U500" s="33"/>
      <c r="V500" s="33"/>
      <c r="W500" s="33"/>
      <c r="X500" s="33"/>
      <c r="Y500" s="33"/>
      <c r="Z500" s="33"/>
      <c r="AA500" s="33"/>
      <c r="AB500" s="33"/>
      <c r="AC500" s="33"/>
      <c r="AD500" s="33"/>
      <c r="AE500" s="33"/>
      <c r="AT500" s="18" t="s">
        <v>143</v>
      </c>
      <c r="AU500" s="18" t="s">
        <v>149</v>
      </c>
    </row>
    <row r="501" spans="1:65" s="2" customFormat="1" ht="24.2" customHeight="1">
      <c r="A501" s="33"/>
      <c r="B501" s="138"/>
      <c r="C501" s="139" t="s">
        <v>631</v>
      </c>
      <c r="D501" s="139" t="s">
        <v>137</v>
      </c>
      <c r="E501" s="140" t="s">
        <v>632</v>
      </c>
      <c r="F501" s="141" t="s">
        <v>633</v>
      </c>
      <c r="G501" s="142" t="s">
        <v>140</v>
      </c>
      <c r="H501" s="143">
        <v>1448760</v>
      </c>
      <c r="I501" s="144"/>
      <c r="J501" s="145">
        <f>ROUND(I501*H501,2)</f>
        <v>0</v>
      </c>
      <c r="K501" s="141" t="s">
        <v>141</v>
      </c>
      <c r="L501" s="34"/>
      <c r="M501" s="146" t="s">
        <v>3</v>
      </c>
      <c r="N501" s="147" t="s">
        <v>42</v>
      </c>
      <c r="O501" s="54"/>
      <c r="P501" s="148">
        <f>O501*H501</f>
        <v>0</v>
      </c>
      <c r="Q501" s="148">
        <v>0</v>
      </c>
      <c r="R501" s="148">
        <f>Q501*H501</f>
        <v>0</v>
      </c>
      <c r="S501" s="148">
        <v>0</v>
      </c>
      <c r="T501" s="149">
        <f>S501*H501</f>
        <v>0</v>
      </c>
      <c r="U501" s="33"/>
      <c r="V501" s="33"/>
      <c r="W501" s="33"/>
      <c r="X501" s="33"/>
      <c r="Y501" s="33"/>
      <c r="Z501" s="33"/>
      <c r="AA501" s="33"/>
      <c r="AB501" s="33"/>
      <c r="AC501" s="33"/>
      <c r="AD501" s="33"/>
      <c r="AE501" s="33"/>
      <c r="AR501" s="150" t="s">
        <v>82</v>
      </c>
      <c r="AT501" s="150" t="s">
        <v>137</v>
      </c>
      <c r="AU501" s="150" t="s">
        <v>149</v>
      </c>
      <c r="AY501" s="18" t="s">
        <v>135</v>
      </c>
      <c r="BE501" s="151">
        <f>IF(N501="základní",J501,0)</f>
        <v>0</v>
      </c>
      <c r="BF501" s="151">
        <f>IF(N501="snížená",J501,0)</f>
        <v>0</v>
      </c>
      <c r="BG501" s="151">
        <f>IF(N501="zákl. přenesená",J501,0)</f>
        <v>0</v>
      </c>
      <c r="BH501" s="151">
        <f>IF(N501="sníž. přenesená",J501,0)</f>
        <v>0</v>
      </c>
      <c r="BI501" s="151">
        <f>IF(N501="nulová",J501,0)</f>
        <v>0</v>
      </c>
      <c r="BJ501" s="18" t="s">
        <v>15</v>
      </c>
      <c r="BK501" s="151">
        <f>ROUND(I501*H501,2)</f>
        <v>0</v>
      </c>
      <c r="BL501" s="18" t="s">
        <v>82</v>
      </c>
      <c r="BM501" s="150" t="s">
        <v>634</v>
      </c>
    </row>
    <row r="502" spans="1:65" s="2" customFormat="1" ht="11.25">
      <c r="A502" s="33"/>
      <c r="B502" s="34"/>
      <c r="C502" s="33"/>
      <c r="D502" s="152" t="s">
        <v>143</v>
      </c>
      <c r="E502" s="33"/>
      <c r="F502" s="153" t="s">
        <v>635</v>
      </c>
      <c r="G502" s="33"/>
      <c r="H502" s="33"/>
      <c r="I502" s="154"/>
      <c r="J502" s="33"/>
      <c r="K502" s="33"/>
      <c r="L502" s="34"/>
      <c r="M502" s="155"/>
      <c r="N502" s="156"/>
      <c r="O502" s="54"/>
      <c r="P502" s="54"/>
      <c r="Q502" s="54"/>
      <c r="R502" s="54"/>
      <c r="S502" s="54"/>
      <c r="T502" s="55"/>
      <c r="U502" s="33"/>
      <c r="V502" s="33"/>
      <c r="W502" s="33"/>
      <c r="X502" s="33"/>
      <c r="Y502" s="33"/>
      <c r="Z502" s="33"/>
      <c r="AA502" s="33"/>
      <c r="AB502" s="33"/>
      <c r="AC502" s="33"/>
      <c r="AD502" s="33"/>
      <c r="AE502" s="33"/>
      <c r="AT502" s="18" t="s">
        <v>143</v>
      </c>
      <c r="AU502" s="18" t="s">
        <v>149</v>
      </c>
    </row>
    <row r="503" spans="1:65" s="2" customFormat="1" ht="24.2" customHeight="1">
      <c r="A503" s="33"/>
      <c r="B503" s="138"/>
      <c r="C503" s="139" t="s">
        <v>636</v>
      </c>
      <c r="D503" s="139" t="s">
        <v>137</v>
      </c>
      <c r="E503" s="140" t="s">
        <v>637</v>
      </c>
      <c r="F503" s="141" t="s">
        <v>638</v>
      </c>
      <c r="G503" s="142" t="s">
        <v>140</v>
      </c>
      <c r="H503" s="143">
        <v>12073</v>
      </c>
      <c r="I503" s="144"/>
      <c r="J503" s="145">
        <f>ROUND(I503*H503,2)</f>
        <v>0</v>
      </c>
      <c r="K503" s="141" t="s">
        <v>141</v>
      </c>
      <c r="L503" s="34"/>
      <c r="M503" s="146" t="s">
        <v>3</v>
      </c>
      <c r="N503" s="147" t="s">
        <v>42</v>
      </c>
      <c r="O503" s="54"/>
      <c r="P503" s="148">
        <f>O503*H503</f>
        <v>0</v>
      </c>
      <c r="Q503" s="148">
        <v>0</v>
      </c>
      <c r="R503" s="148">
        <f>Q503*H503</f>
        <v>0</v>
      </c>
      <c r="S503" s="148">
        <v>0</v>
      </c>
      <c r="T503" s="149">
        <f>S503*H503</f>
        <v>0</v>
      </c>
      <c r="U503" s="33"/>
      <c r="V503" s="33"/>
      <c r="W503" s="33"/>
      <c r="X503" s="33"/>
      <c r="Y503" s="33"/>
      <c r="Z503" s="33"/>
      <c r="AA503" s="33"/>
      <c r="AB503" s="33"/>
      <c r="AC503" s="33"/>
      <c r="AD503" s="33"/>
      <c r="AE503" s="33"/>
      <c r="AR503" s="150" t="s">
        <v>82</v>
      </c>
      <c r="AT503" s="150" t="s">
        <v>137</v>
      </c>
      <c r="AU503" s="150" t="s">
        <v>149</v>
      </c>
      <c r="AY503" s="18" t="s">
        <v>135</v>
      </c>
      <c r="BE503" s="151">
        <f>IF(N503="základní",J503,0)</f>
        <v>0</v>
      </c>
      <c r="BF503" s="151">
        <f>IF(N503="snížená",J503,0)</f>
        <v>0</v>
      </c>
      <c r="BG503" s="151">
        <f>IF(N503="zákl. přenesená",J503,0)</f>
        <v>0</v>
      </c>
      <c r="BH503" s="151">
        <f>IF(N503="sníž. přenesená",J503,0)</f>
        <v>0</v>
      </c>
      <c r="BI503" s="151">
        <f>IF(N503="nulová",J503,0)</f>
        <v>0</v>
      </c>
      <c r="BJ503" s="18" t="s">
        <v>15</v>
      </c>
      <c r="BK503" s="151">
        <f>ROUND(I503*H503,2)</f>
        <v>0</v>
      </c>
      <c r="BL503" s="18" t="s">
        <v>82</v>
      </c>
      <c r="BM503" s="150" t="s">
        <v>639</v>
      </c>
    </row>
    <row r="504" spans="1:65" s="2" customFormat="1" ht="11.25">
      <c r="A504" s="33"/>
      <c r="B504" s="34"/>
      <c r="C504" s="33"/>
      <c r="D504" s="152" t="s">
        <v>143</v>
      </c>
      <c r="E504" s="33"/>
      <c r="F504" s="153" t="s">
        <v>640</v>
      </c>
      <c r="G504" s="33"/>
      <c r="H504" s="33"/>
      <c r="I504" s="154"/>
      <c r="J504" s="33"/>
      <c r="K504" s="33"/>
      <c r="L504" s="34"/>
      <c r="M504" s="155"/>
      <c r="N504" s="156"/>
      <c r="O504" s="54"/>
      <c r="P504" s="54"/>
      <c r="Q504" s="54"/>
      <c r="R504" s="54"/>
      <c r="S504" s="54"/>
      <c r="T504" s="55"/>
      <c r="U504" s="33"/>
      <c r="V504" s="33"/>
      <c r="W504" s="33"/>
      <c r="X504" s="33"/>
      <c r="Y504" s="33"/>
      <c r="Z504" s="33"/>
      <c r="AA504" s="33"/>
      <c r="AB504" s="33"/>
      <c r="AC504" s="33"/>
      <c r="AD504" s="33"/>
      <c r="AE504" s="33"/>
      <c r="AT504" s="18" t="s">
        <v>143</v>
      </c>
      <c r="AU504" s="18" t="s">
        <v>149</v>
      </c>
    </row>
    <row r="505" spans="1:65" s="12" customFormat="1" ht="20.85" customHeight="1">
      <c r="B505" s="125"/>
      <c r="D505" s="126" t="s">
        <v>70</v>
      </c>
      <c r="E505" s="136" t="s">
        <v>641</v>
      </c>
      <c r="F505" s="136" t="s">
        <v>642</v>
      </c>
      <c r="I505" s="128"/>
      <c r="J505" s="137">
        <f>BK505</f>
        <v>0</v>
      </c>
      <c r="L505" s="125"/>
      <c r="M505" s="130"/>
      <c r="N505" s="131"/>
      <c r="O505" s="131"/>
      <c r="P505" s="132">
        <f>SUM(P506:P513)</f>
        <v>0</v>
      </c>
      <c r="Q505" s="131"/>
      <c r="R505" s="132">
        <f>SUM(R506:R513)</f>
        <v>0.12288000000000002</v>
      </c>
      <c r="S505" s="131"/>
      <c r="T505" s="133">
        <f>SUM(T506:T513)</f>
        <v>0</v>
      </c>
      <c r="AR505" s="126" t="s">
        <v>15</v>
      </c>
      <c r="AT505" s="134" t="s">
        <v>70</v>
      </c>
      <c r="AU505" s="134" t="s">
        <v>79</v>
      </c>
      <c r="AY505" s="126" t="s">
        <v>135</v>
      </c>
      <c r="BK505" s="135">
        <f>SUM(BK506:BK513)</f>
        <v>0</v>
      </c>
    </row>
    <row r="506" spans="1:65" s="2" customFormat="1" ht="16.5" customHeight="1">
      <c r="A506" s="33"/>
      <c r="B506" s="138"/>
      <c r="C506" s="139" t="s">
        <v>643</v>
      </c>
      <c r="D506" s="139" t="s">
        <v>137</v>
      </c>
      <c r="E506" s="140" t="s">
        <v>644</v>
      </c>
      <c r="F506" s="141" t="s">
        <v>645</v>
      </c>
      <c r="G506" s="142" t="s">
        <v>197</v>
      </c>
      <c r="H506" s="143">
        <v>1</v>
      </c>
      <c r="I506" s="144"/>
      <c r="J506" s="145">
        <f>ROUND(I506*H506,2)</f>
        <v>0</v>
      </c>
      <c r="K506" s="141" t="s">
        <v>3</v>
      </c>
      <c r="L506" s="34"/>
      <c r="M506" s="146" t="s">
        <v>3</v>
      </c>
      <c r="N506" s="147" t="s">
        <v>42</v>
      </c>
      <c r="O506" s="54"/>
      <c r="P506" s="148">
        <f>O506*H506</f>
        <v>0</v>
      </c>
      <c r="Q506" s="148">
        <v>0</v>
      </c>
      <c r="R506" s="148">
        <f>Q506*H506</f>
        <v>0</v>
      </c>
      <c r="S506" s="148">
        <v>0</v>
      </c>
      <c r="T506" s="149">
        <f>S506*H506</f>
        <v>0</v>
      </c>
      <c r="U506" s="33"/>
      <c r="V506" s="33"/>
      <c r="W506" s="33"/>
      <c r="X506" s="33"/>
      <c r="Y506" s="33"/>
      <c r="Z506" s="33"/>
      <c r="AA506" s="33"/>
      <c r="AB506" s="33"/>
      <c r="AC506" s="33"/>
      <c r="AD506" s="33"/>
      <c r="AE506" s="33"/>
      <c r="AR506" s="150" t="s">
        <v>82</v>
      </c>
      <c r="AT506" s="150" t="s">
        <v>137</v>
      </c>
      <c r="AU506" s="150" t="s">
        <v>149</v>
      </c>
      <c r="AY506" s="18" t="s">
        <v>135</v>
      </c>
      <c r="BE506" s="151">
        <f>IF(N506="základní",J506,0)</f>
        <v>0</v>
      </c>
      <c r="BF506" s="151">
        <f>IF(N506="snížená",J506,0)</f>
        <v>0</v>
      </c>
      <c r="BG506" s="151">
        <f>IF(N506="zákl. přenesená",J506,0)</f>
        <v>0</v>
      </c>
      <c r="BH506" s="151">
        <f>IF(N506="sníž. přenesená",J506,0)</f>
        <v>0</v>
      </c>
      <c r="BI506" s="151">
        <f>IF(N506="nulová",J506,0)</f>
        <v>0</v>
      </c>
      <c r="BJ506" s="18" t="s">
        <v>15</v>
      </c>
      <c r="BK506" s="151">
        <f>ROUND(I506*H506,2)</f>
        <v>0</v>
      </c>
      <c r="BL506" s="18" t="s">
        <v>82</v>
      </c>
      <c r="BM506" s="150" t="s">
        <v>646</v>
      </c>
    </row>
    <row r="507" spans="1:65" s="2" customFormat="1" ht="24.2" customHeight="1">
      <c r="A507" s="33"/>
      <c r="B507" s="138"/>
      <c r="C507" s="139" t="s">
        <v>647</v>
      </c>
      <c r="D507" s="139" t="s">
        <v>137</v>
      </c>
      <c r="E507" s="140" t="s">
        <v>648</v>
      </c>
      <c r="F507" s="141" t="s">
        <v>649</v>
      </c>
      <c r="G507" s="142" t="s">
        <v>239</v>
      </c>
      <c r="H507" s="143">
        <v>552</v>
      </c>
      <c r="I507" s="144"/>
      <c r="J507" s="145">
        <f>ROUND(I507*H507,2)</f>
        <v>0</v>
      </c>
      <c r="K507" s="141" t="s">
        <v>3</v>
      </c>
      <c r="L507" s="34"/>
      <c r="M507" s="146" t="s">
        <v>3</v>
      </c>
      <c r="N507" s="147" t="s">
        <v>42</v>
      </c>
      <c r="O507" s="54"/>
      <c r="P507" s="148">
        <f>O507*H507</f>
        <v>0</v>
      </c>
      <c r="Q507" s="148">
        <v>0</v>
      </c>
      <c r="R507" s="148">
        <f>Q507*H507</f>
        <v>0</v>
      </c>
      <c r="S507" s="148">
        <v>0</v>
      </c>
      <c r="T507" s="149">
        <f>S507*H507</f>
        <v>0</v>
      </c>
      <c r="U507" s="33"/>
      <c r="V507" s="33"/>
      <c r="W507" s="33"/>
      <c r="X507" s="33"/>
      <c r="Y507" s="33"/>
      <c r="Z507" s="33"/>
      <c r="AA507" s="33"/>
      <c r="AB507" s="33"/>
      <c r="AC507" s="33"/>
      <c r="AD507" s="33"/>
      <c r="AE507" s="33"/>
      <c r="AR507" s="150" t="s">
        <v>82</v>
      </c>
      <c r="AT507" s="150" t="s">
        <v>137</v>
      </c>
      <c r="AU507" s="150" t="s">
        <v>149</v>
      </c>
      <c r="AY507" s="18" t="s">
        <v>135</v>
      </c>
      <c r="BE507" s="151">
        <f>IF(N507="základní",J507,0)</f>
        <v>0</v>
      </c>
      <c r="BF507" s="151">
        <f>IF(N507="snížená",J507,0)</f>
        <v>0</v>
      </c>
      <c r="BG507" s="151">
        <f>IF(N507="zákl. přenesená",J507,0)</f>
        <v>0</v>
      </c>
      <c r="BH507" s="151">
        <f>IF(N507="sníž. přenesená",J507,0)</f>
        <v>0</v>
      </c>
      <c r="BI507" s="151">
        <f>IF(N507="nulová",J507,0)</f>
        <v>0</v>
      </c>
      <c r="BJ507" s="18" t="s">
        <v>15</v>
      </c>
      <c r="BK507" s="151">
        <f>ROUND(I507*H507,2)</f>
        <v>0</v>
      </c>
      <c r="BL507" s="18" t="s">
        <v>82</v>
      </c>
      <c r="BM507" s="150" t="s">
        <v>650</v>
      </c>
    </row>
    <row r="508" spans="1:65" s="2" customFormat="1" ht="37.9" customHeight="1">
      <c r="A508" s="33"/>
      <c r="B508" s="138"/>
      <c r="C508" s="139" t="s">
        <v>651</v>
      </c>
      <c r="D508" s="139" t="s">
        <v>137</v>
      </c>
      <c r="E508" s="140" t="s">
        <v>652</v>
      </c>
      <c r="F508" s="141" t="s">
        <v>653</v>
      </c>
      <c r="G508" s="142" t="s">
        <v>140</v>
      </c>
      <c r="H508" s="143">
        <v>3072</v>
      </c>
      <c r="I508" s="144"/>
      <c r="J508" s="145">
        <f>ROUND(I508*H508,2)</f>
        <v>0</v>
      </c>
      <c r="K508" s="141" t="s">
        <v>141</v>
      </c>
      <c r="L508" s="34"/>
      <c r="M508" s="146" t="s">
        <v>3</v>
      </c>
      <c r="N508" s="147" t="s">
        <v>42</v>
      </c>
      <c r="O508" s="54"/>
      <c r="P508" s="148">
        <f>O508*H508</f>
        <v>0</v>
      </c>
      <c r="Q508" s="148">
        <v>4.0000000000000003E-5</v>
      </c>
      <c r="R508" s="148">
        <f>Q508*H508</f>
        <v>0.12288000000000002</v>
      </c>
      <c r="S508" s="148">
        <v>0</v>
      </c>
      <c r="T508" s="149">
        <f>S508*H508</f>
        <v>0</v>
      </c>
      <c r="U508" s="33"/>
      <c r="V508" s="33"/>
      <c r="W508" s="33"/>
      <c r="X508" s="33"/>
      <c r="Y508" s="33"/>
      <c r="Z508" s="33"/>
      <c r="AA508" s="33"/>
      <c r="AB508" s="33"/>
      <c r="AC508" s="33"/>
      <c r="AD508" s="33"/>
      <c r="AE508" s="33"/>
      <c r="AR508" s="150" t="s">
        <v>82</v>
      </c>
      <c r="AT508" s="150" t="s">
        <v>137</v>
      </c>
      <c r="AU508" s="150" t="s">
        <v>149</v>
      </c>
      <c r="AY508" s="18" t="s">
        <v>135</v>
      </c>
      <c r="BE508" s="151">
        <f>IF(N508="základní",J508,0)</f>
        <v>0</v>
      </c>
      <c r="BF508" s="151">
        <f>IF(N508="snížená",J508,0)</f>
        <v>0</v>
      </c>
      <c r="BG508" s="151">
        <f>IF(N508="zákl. přenesená",J508,0)</f>
        <v>0</v>
      </c>
      <c r="BH508" s="151">
        <f>IF(N508="sníž. přenesená",J508,0)</f>
        <v>0</v>
      </c>
      <c r="BI508" s="151">
        <f>IF(N508="nulová",J508,0)</f>
        <v>0</v>
      </c>
      <c r="BJ508" s="18" t="s">
        <v>15</v>
      </c>
      <c r="BK508" s="151">
        <f>ROUND(I508*H508,2)</f>
        <v>0</v>
      </c>
      <c r="BL508" s="18" t="s">
        <v>82</v>
      </c>
      <c r="BM508" s="150" t="s">
        <v>654</v>
      </c>
    </row>
    <row r="509" spans="1:65" s="2" customFormat="1" ht="11.25">
      <c r="A509" s="33"/>
      <c r="B509" s="34"/>
      <c r="C509" s="33"/>
      <c r="D509" s="152" t="s">
        <v>143</v>
      </c>
      <c r="E509" s="33"/>
      <c r="F509" s="153" t="s">
        <v>655</v>
      </c>
      <c r="G509" s="33"/>
      <c r="H509" s="33"/>
      <c r="I509" s="154"/>
      <c r="J509" s="33"/>
      <c r="K509" s="33"/>
      <c r="L509" s="34"/>
      <c r="M509" s="155"/>
      <c r="N509" s="156"/>
      <c r="O509" s="54"/>
      <c r="P509" s="54"/>
      <c r="Q509" s="54"/>
      <c r="R509" s="54"/>
      <c r="S509" s="54"/>
      <c r="T509" s="55"/>
      <c r="U509" s="33"/>
      <c r="V509" s="33"/>
      <c r="W509" s="33"/>
      <c r="X509" s="33"/>
      <c r="Y509" s="33"/>
      <c r="Z509" s="33"/>
      <c r="AA509" s="33"/>
      <c r="AB509" s="33"/>
      <c r="AC509" s="33"/>
      <c r="AD509" s="33"/>
      <c r="AE509" s="33"/>
      <c r="AT509" s="18" t="s">
        <v>143</v>
      </c>
      <c r="AU509" s="18" t="s">
        <v>149</v>
      </c>
    </row>
    <row r="510" spans="1:65" s="13" customFormat="1" ht="11.25">
      <c r="B510" s="157"/>
      <c r="D510" s="158" t="s">
        <v>164</v>
      </c>
      <c r="E510" s="165" t="s">
        <v>3</v>
      </c>
      <c r="F510" s="159" t="s">
        <v>656</v>
      </c>
      <c r="H510" s="160">
        <v>3072</v>
      </c>
      <c r="I510" s="161"/>
      <c r="L510" s="157"/>
      <c r="M510" s="162"/>
      <c r="N510" s="163"/>
      <c r="O510" s="163"/>
      <c r="P510" s="163"/>
      <c r="Q510" s="163"/>
      <c r="R510" s="163"/>
      <c r="S510" s="163"/>
      <c r="T510" s="164"/>
      <c r="AT510" s="165" t="s">
        <v>164</v>
      </c>
      <c r="AU510" s="165" t="s">
        <v>149</v>
      </c>
      <c r="AV510" s="13" t="s">
        <v>79</v>
      </c>
      <c r="AW510" s="13" t="s">
        <v>33</v>
      </c>
      <c r="AX510" s="13" t="s">
        <v>15</v>
      </c>
      <c r="AY510" s="165" t="s">
        <v>135</v>
      </c>
    </row>
    <row r="511" spans="1:65" s="2" customFormat="1" ht="16.5" customHeight="1">
      <c r="A511" s="33"/>
      <c r="B511" s="138"/>
      <c r="C511" s="139" t="s">
        <v>657</v>
      </c>
      <c r="D511" s="139" t="s">
        <v>137</v>
      </c>
      <c r="E511" s="140" t="s">
        <v>658</v>
      </c>
      <c r="F511" s="141" t="s">
        <v>659</v>
      </c>
      <c r="G511" s="142" t="s">
        <v>660</v>
      </c>
      <c r="H511" s="143">
        <v>128</v>
      </c>
      <c r="I511" s="144"/>
      <c r="J511" s="145">
        <f>ROUND(I511*H511,2)</f>
        <v>0</v>
      </c>
      <c r="K511" s="141" t="s">
        <v>3</v>
      </c>
      <c r="L511" s="34"/>
      <c r="M511" s="146" t="s">
        <v>3</v>
      </c>
      <c r="N511" s="147" t="s">
        <v>42</v>
      </c>
      <c r="O511" s="54"/>
      <c r="P511" s="148">
        <f>O511*H511</f>
        <v>0</v>
      </c>
      <c r="Q511" s="148">
        <v>0</v>
      </c>
      <c r="R511" s="148">
        <f>Q511*H511</f>
        <v>0</v>
      </c>
      <c r="S511" s="148">
        <v>0</v>
      </c>
      <c r="T511" s="149">
        <f>S511*H511</f>
        <v>0</v>
      </c>
      <c r="U511" s="33"/>
      <c r="V511" s="33"/>
      <c r="W511" s="33"/>
      <c r="X511" s="33"/>
      <c r="Y511" s="33"/>
      <c r="Z511" s="33"/>
      <c r="AA511" s="33"/>
      <c r="AB511" s="33"/>
      <c r="AC511" s="33"/>
      <c r="AD511" s="33"/>
      <c r="AE511" s="33"/>
      <c r="AR511" s="150" t="s">
        <v>82</v>
      </c>
      <c r="AT511" s="150" t="s">
        <v>137</v>
      </c>
      <c r="AU511" s="150" t="s">
        <v>149</v>
      </c>
      <c r="AY511" s="18" t="s">
        <v>135</v>
      </c>
      <c r="BE511" s="151">
        <f>IF(N511="základní",J511,0)</f>
        <v>0</v>
      </c>
      <c r="BF511" s="151">
        <f>IF(N511="snížená",J511,0)</f>
        <v>0</v>
      </c>
      <c r="BG511" s="151">
        <f>IF(N511="zákl. přenesená",J511,0)</f>
        <v>0</v>
      </c>
      <c r="BH511" s="151">
        <f>IF(N511="sníž. přenesená",J511,0)</f>
        <v>0</v>
      </c>
      <c r="BI511" s="151">
        <f>IF(N511="nulová",J511,0)</f>
        <v>0</v>
      </c>
      <c r="BJ511" s="18" t="s">
        <v>15</v>
      </c>
      <c r="BK511" s="151">
        <f>ROUND(I511*H511,2)</f>
        <v>0</v>
      </c>
      <c r="BL511" s="18" t="s">
        <v>82</v>
      </c>
      <c r="BM511" s="150" t="s">
        <v>661</v>
      </c>
    </row>
    <row r="512" spans="1:65" s="2" customFormat="1" ht="24.2" customHeight="1">
      <c r="A512" s="33"/>
      <c r="B512" s="138"/>
      <c r="C512" s="139" t="s">
        <v>662</v>
      </c>
      <c r="D512" s="139" t="s">
        <v>137</v>
      </c>
      <c r="E512" s="140" t="s">
        <v>663</v>
      </c>
      <c r="F512" s="141" t="s">
        <v>664</v>
      </c>
      <c r="G512" s="142" t="s">
        <v>197</v>
      </c>
      <c r="H512" s="143">
        <v>1422</v>
      </c>
      <c r="I512" s="144"/>
      <c r="J512" s="145">
        <f>ROUND(I512*H512,2)</f>
        <v>0</v>
      </c>
      <c r="K512" s="141" t="s">
        <v>3</v>
      </c>
      <c r="L512" s="34"/>
      <c r="M512" s="146" t="s">
        <v>3</v>
      </c>
      <c r="N512" s="147" t="s">
        <v>42</v>
      </c>
      <c r="O512" s="54"/>
      <c r="P512" s="148">
        <f>O512*H512</f>
        <v>0</v>
      </c>
      <c r="Q512" s="148">
        <v>0</v>
      </c>
      <c r="R512" s="148">
        <f>Q512*H512</f>
        <v>0</v>
      </c>
      <c r="S512" s="148">
        <v>0</v>
      </c>
      <c r="T512" s="149">
        <f>S512*H512</f>
        <v>0</v>
      </c>
      <c r="U512" s="33"/>
      <c r="V512" s="33"/>
      <c r="W512" s="33"/>
      <c r="X512" s="33"/>
      <c r="Y512" s="33"/>
      <c r="Z512" s="33"/>
      <c r="AA512" s="33"/>
      <c r="AB512" s="33"/>
      <c r="AC512" s="33"/>
      <c r="AD512" s="33"/>
      <c r="AE512" s="33"/>
      <c r="AR512" s="150" t="s">
        <v>82</v>
      </c>
      <c r="AT512" s="150" t="s">
        <v>137</v>
      </c>
      <c r="AU512" s="150" t="s">
        <v>149</v>
      </c>
      <c r="AY512" s="18" t="s">
        <v>135</v>
      </c>
      <c r="BE512" s="151">
        <f>IF(N512="základní",J512,0)</f>
        <v>0</v>
      </c>
      <c r="BF512" s="151">
        <f>IF(N512="snížená",J512,0)</f>
        <v>0</v>
      </c>
      <c r="BG512" s="151">
        <f>IF(N512="zákl. přenesená",J512,0)</f>
        <v>0</v>
      </c>
      <c r="BH512" s="151">
        <f>IF(N512="sníž. přenesená",J512,0)</f>
        <v>0</v>
      </c>
      <c r="BI512" s="151">
        <f>IF(N512="nulová",J512,0)</f>
        <v>0</v>
      </c>
      <c r="BJ512" s="18" t="s">
        <v>15</v>
      </c>
      <c r="BK512" s="151">
        <f>ROUND(I512*H512,2)</f>
        <v>0</v>
      </c>
      <c r="BL512" s="18" t="s">
        <v>82</v>
      </c>
      <c r="BM512" s="150" t="s">
        <v>665</v>
      </c>
    </row>
    <row r="513" spans="1:65" s="2" customFormat="1" ht="16.5" customHeight="1">
      <c r="A513" s="33"/>
      <c r="B513" s="138"/>
      <c r="C513" s="139" t="s">
        <v>666</v>
      </c>
      <c r="D513" s="139" t="s">
        <v>137</v>
      </c>
      <c r="E513" s="140" t="s">
        <v>667</v>
      </c>
      <c r="F513" s="141" t="s">
        <v>668</v>
      </c>
      <c r="G513" s="142" t="s">
        <v>197</v>
      </c>
      <c r="H513" s="143">
        <v>1422</v>
      </c>
      <c r="I513" s="144"/>
      <c r="J513" s="145">
        <f>ROUND(I513*H513,2)</f>
        <v>0</v>
      </c>
      <c r="K513" s="141" t="s">
        <v>3</v>
      </c>
      <c r="L513" s="34"/>
      <c r="M513" s="146" t="s">
        <v>3</v>
      </c>
      <c r="N513" s="147" t="s">
        <v>42</v>
      </c>
      <c r="O513" s="54"/>
      <c r="P513" s="148">
        <f>O513*H513</f>
        <v>0</v>
      </c>
      <c r="Q513" s="148">
        <v>0</v>
      </c>
      <c r="R513" s="148">
        <f>Q513*H513</f>
        <v>0</v>
      </c>
      <c r="S513" s="148">
        <v>0</v>
      </c>
      <c r="T513" s="149">
        <f>S513*H513</f>
        <v>0</v>
      </c>
      <c r="U513" s="33"/>
      <c r="V513" s="33"/>
      <c r="W513" s="33"/>
      <c r="X513" s="33"/>
      <c r="Y513" s="33"/>
      <c r="Z513" s="33"/>
      <c r="AA513" s="33"/>
      <c r="AB513" s="33"/>
      <c r="AC513" s="33"/>
      <c r="AD513" s="33"/>
      <c r="AE513" s="33"/>
      <c r="AR513" s="150" t="s">
        <v>82</v>
      </c>
      <c r="AT513" s="150" t="s">
        <v>137</v>
      </c>
      <c r="AU513" s="150" t="s">
        <v>149</v>
      </c>
      <c r="AY513" s="18" t="s">
        <v>135</v>
      </c>
      <c r="BE513" s="151">
        <f>IF(N513="základní",J513,0)</f>
        <v>0</v>
      </c>
      <c r="BF513" s="151">
        <f>IF(N513="snížená",J513,0)</f>
        <v>0</v>
      </c>
      <c r="BG513" s="151">
        <f>IF(N513="zákl. přenesená",J513,0)</f>
        <v>0</v>
      </c>
      <c r="BH513" s="151">
        <f>IF(N513="sníž. přenesená",J513,0)</f>
        <v>0</v>
      </c>
      <c r="BI513" s="151">
        <f>IF(N513="nulová",J513,0)</f>
        <v>0</v>
      </c>
      <c r="BJ513" s="18" t="s">
        <v>15</v>
      </c>
      <c r="BK513" s="151">
        <f>ROUND(I513*H513,2)</f>
        <v>0</v>
      </c>
      <c r="BL513" s="18" t="s">
        <v>82</v>
      </c>
      <c r="BM513" s="150" t="s">
        <v>669</v>
      </c>
    </row>
    <row r="514" spans="1:65" s="12" customFormat="1" ht="20.85" customHeight="1">
      <c r="B514" s="125"/>
      <c r="D514" s="126" t="s">
        <v>70</v>
      </c>
      <c r="E514" s="136" t="s">
        <v>670</v>
      </c>
      <c r="F514" s="136" t="s">
        <v>671</v>
      </c>
      <c r="I514" s="128"/>
      <c r="J514" s="137">
        <f>BK514</f>
        <v>0</v>
      </c>
      <c r="L514" s="125"/>
      <c r="M514" s="130"/>
      <c r="N514" s="131"/>
      <c r="O514" s="131"/>
      <c r="P514" s="132">
        <f>SUM(P515:P590)</f>
        <v>0</v>
      </c>
      <c r="Q514" s="131"/>
      <c r="R514" s="132">
        <f>SUM(R515:R590)</f>
        <v>0</v>
      </c>
      <c r="S514" s="131"/>
      <c r="T514" s="133">
        <f>SUM(T515:T590)</f>
        <v>445.10805500000004</v>
      </c>
      <c r="AR514" s="126" t="s">
        <v>15</v>
      </c>
      <c r="AT514" s="134" t="s">
        <v>70</v>
      </c>
      <c r="AU514" s="134" t="s">
        <v>79</v>
      </c>
      <c r="AY514" s="126" t="s">
        <v>135</v>
      </c>
      <c r="BK514" s="135">
        <f>SUM(BK515:BK590)</f>
        <v>0</v>
      </c>
    </row>
    <row r="515" spans="1:65" s="2" customFormat="1" ht="24.2" customHeight="1">
      <c r="A515" s="33"/>
      <c r="B515" s="138"/>
      <c r="C515" s="139" t="s">
        <v>672</v>
      </c>
      <c r="D515" s="139" t="s">
        <v>137</v>
      </c>
      <c r="E515" s="140" t="s">
        <v>673</v>
      </c>
      <c r="F515" s="141" t="s">
        <v>674</v>
      </c>
      <c r="G515" s="142" t="s">
        <v>239</v>
      </c>
      <c r="H515" s="143">
        <v>16.2</v>
      </c>
      <c r="I515" s="144"/>
      <c r="J515" s="145">
        <f>ROUND(I515*H515,2)</f>
        <v>0</v>
      </c>
      <c r="K515" s="141" t="s">
        <v>141</v>
      </c>
      <c r="L515" s="34"/>
      <c r="M515" s="146" t="s">
        <v>3</v>
      </c>
      <c r="N515" s="147" t="s">
        <v>42</v>
      </c>
      <c r="O515" s="54"/>
      <c r="P515" s="148">
        <f>O515*H515</f>
        <v>0</v>
      </c>
      <c r="Q515" s="148">
        <v>0</v>
      </c>
      <c r="R515" s="148">
        <f>Q515*H515</f>
        <v>0</v>
      </c>
      <c r="S515" s="148">
        <v>0</v>
      </c>
      <c r="T515" s="149">
        <f>S515*H515</f>
        <v>0</v>
      </c>
      <c r="U515" s="33"/>
      <c r="V515" s="33"/>
      <c r="W515" s="33"/>
      <c r="X515" s="33"/>
      <c r="Y515" s="33"/>
      <c r="Z515" s="33"/>
      <c r="AA515" s="33"/>
      <c r="AB515" s="33"/>
      <c r="AC515" s="33"/>
      <c r="AD515" s="33"/>
      <c r="AE515" s="33"/>
      <c r="AR515" s="150" t="s">
        <v>82</v>
      </c>
      <c r="AT515" s="150" t="s">
        <v>137</v>
      </c>
      <c r="AU515" s="150" t="s">
        <v>149</v>
      </c>
      <c r="AY515" s="18" t="s">
        <v>135</v>
      </c>
      <c r="BE515" s="151">
        <f>IF(N515="základní",J515,0)</f>
        <v>0</v>
      </c>
      <c r="BF515" s="151">
        <f>IF(N515="snížená",J515,0)</f>
        <v>0</v>
      </c>
      <c r="BG515" s="151">
        <f>IF(N515="zákl. přenesená",J515,0)</f>
        <v>0</v>
      </c>
      <c r="BH515" s="151">
        <f>IF(N515="sníž. přenesená",J515,0)</f>
        <v>0</v>
      </c>
      <c r="BI515" s="151">
        <f>IF(N515="nulová",J515,0)</f>
        <v>0</v>
      </c>
      <c r="BJ515" s="18" t="s">
        <v>15</v>
      </c>
      <c r="BK515" s="151">
        <f>ROUND(I515*H515,2)</f>
        <v>0</v>
      </c>
      <c r="BL515" s="18" t="s">
        <v>82</v>
      </c>
      <c r="BM515" s="150" t="s">
        <v>675</v>
      </c>
    </row>
    <row r="516" spans="1:65" s="2" customFormat="1" ht="11.25">
      <c r="A516" s="33"/>
      <c r="B516" s="34"/>
      <c r="C516" s="33"/>
      <c r="D516" s="152" t="s">
        <v>143</v>
      </c>
      <c r="E516" s="33"/>
      <c r="F516" s="153" t="s">
        <v>676</v>
      </c>
      <c r="G516" s="33"/>
      <c r="H516" s="33"/>
      <c r="I516" s="154"/>
      <c r="J516" s="33"/>
      <c r="K516" s="33"/>
      <c r="L516" s="34"/>
      <c r="M516" s="155"/>
      <c r="N516" s="156"/>
      <c r="O516" s="54"/>
      <c r="P516" s="54"/>
      <c r="Q516" s="54"/>
      <c r="R516" s="54"/>
      <c r="S516" s="54"/>
      <c r="T516" s="55"/>
      <c r="U516" s="33"/>
      <c r="V516" s="33"/>
      <c r="W516" s="33"/>
      <c r="X516" s="33"/>
      <c r="Y516" s="33"/>
      <c r="Z516" s="33"/>
      <c r="AA516" s="33"/>
      <c r="AB516" s="33"/>
      <c r="AC516" s="33"/>
      <c r="AD516" s="33"/>
      <c r="AE516" s="33"/>
      <c r="AT516" s="18" t="s">
        <v>143</v>
      </c>
      <c r="AU516" s="18" t="s">
        <v>149</v>
      </c>
    </row>
    <row r="517" spans="1:65" s="2" customFormat="1" ht="24.2" customHeight="1">
      <c r="A517" s="33"/>
      <c r="B517" s="138"/>
      <c r="C517" s="139" t="s">
        <v>677</v>
      </c>
      <c r="D517" s="139" t="s">
        <v>137</v>
      </c>
      <c r="E517" s="140" t="s">
        <v>678</v>
      </c>
      <c r="F517" s="141" t="s">
        <v>679</v>
      </c>
      <c r="G517" s="142" t="s">
        <v>152</v>
      </c>
      <c r="H517" s="143">
        <v>89</v>
      </c>
      <c r="I517" s="144"/>
      <c r="J517" s="145">
        <f>ROUND(I517*H517,2)</f>
        <v>0</v>
      </c>
      <c r="K517" s="141" t="s">
        <v>141</v>
      </c>
      <c r="L517" s="34"/>
      <c r="M517" s="146" t="s">
        <v>3</v>
      </c>
      <c r="N517" s="147" t="s">
        <v>42</v>
      </c>
      <c r="O517" s="54"/>
      <c r="P517" s="148">
        <f>O517*H517</f>
        <v>0</v>
      </c>
      <c r="Q517" s="148">
        <v>0</v>
      </c>
      <c r="R517" s="148">
        <f>Q517*H517</f>
        <v>0</v>
      </c>
      <c r="S517" s="148">
        <v>2.2000000000000002</v>
      </c>
      <c r="T517" s="149">
        <f>S517*H517</f>
        <v>195.8</v>
      </c>
      <c r="U517" s="33"/>
      <c r="V517" s="33"/>
      <c r="W517" s="33"/>
      <c r="X517" s="33"/>
      <c r="Y517" s="33"/>
      <c r="Z517" s="33"/>
      <c r="AA517" s="33"/>
      <c r="AB517" s="33"/>
      <c r="AC517" s="33"/>
      <c r="AD517" s="33"/>
      <c r="AE517" s="33"/>
      <c r="AR517" s="150" t="s">
        <v>82</v>
      </c>
      <c r="AT517" s="150" t="s">
        <v>137</v>
      </c>
      <c r="AU517" s="150" t="s">
        <v>149</v>
      </c>
      <c r="AY517" s="18" t="s">
        <v>135</v>
      </c>
      <c r="BE517" s="151">
        <f>IF(N517="základní",J517,0)</f>
        <v>0</v>
      </c>
      <c r="BF517" s="151">
        <f>IF(N517="snížená",J517,0)</f>
        <v>0</v>
      </c>
      <c r="BG517" s="151">
        <f>IF(N517="zákl. přenesená",J517,0)</f>
        <v>0</v>
      </c>
      <c r="BH517" s="151">
        <f>IF(N517="sníž. přenesená",J517,0)</f>
        <v>0</v>
      </c>
      <c r="BI517" s="151">
        <f>IF(N517="nulová",J517,0)</f>
        <v>0</v>
      </c>
      <c r="BJ517" s="18" t="s">
        <v>15</v>
      </c>
      <c r="BK517" s="151">
        <f>ROUND(I517*H517,2)</f>
        <v>0</v>
      </c>
      <c r="BL517" s="18" t="s">
        <v>82</v>
      </c>
      <c r="BM517" s="150" t="s">
        <v>680</v>
      </c>
    </row>
    <row r="518" spans="1:65" s="2" customFormat="1" ht="11.25">
      <c r="A518" s="33"/>
      <c r="B518" s="34"/>
      <c r="C518" s="33"/>
      <c r="D518" s="152" t="s">
        <v>143</v>
      </c>
      <c r="E518" s="33"/>
      <c r="F518" s="153" t="s">
        <v>681</v>
      </c>
      <c r="G518" s="33"/>
      <c r="H518" s="33"/>
      <c r="I518" s="154"/>
      <c r="J518" s="33"/>
      <c r="K518" s="33"/>
      <c r="L518" s="34"/>
      <c r="M518" s="155"/>
      <c r="N518" s="156"/>
      <c r="O518" s="54"/>
      <c r="P518" s="54"/>
      <c r="Q518" s="54"/>
      <c r="R518" s="54"/>
      <c r="S518" s="54"/>
      <c r="T518" s="55"/>
      <c r="U518" s="33"/>
      <c r="V518" s="33"/>
      <c r="W518" s="33"/>
      <c r="X518" s="33"/>
      <c r="Y518" s="33"/>
      <c r="Z518" s="33"/>
      <c r="AA518" s="33"/>
      <c r="AB518" s="33"/>
      <c r="AC518" s="33"/>
      <c r="AD518" s="33"/>
      <c r="AE518" s="33"/>
      <c r="AT518" s="18" t="s">
        <v>143</v>
      </c>
      <c r="AU518" s="18" t="s">
        <v>149</v>
      </c>
    </row>
    <row r="519" spans="1:65" s="2" customFormat="1" ht="33" customHeight="1">
      <c r="A519" s="33"/>
      <c r="B519" s="138"/>
      <c r="C519" s="139" t="s">
        <v>682</v>
      </c>
      <c r="D519" s="139" t="s">
        <v>137</v>
      </c>
      <c r="E519" s="140" t="s">
        <v>683</v>
      </c>
      <c r="F519" s="141" t="s">
        <v>684</v>
      </c>
      <c r="G519" s="142" t="s">
        <v>152</v>
      </c>
      <c r="H519" s="143">
        <v>89</v>
      </c>
      <c r="I519" s="144"/>
      <c r="J519" s="145">
        <f>ROUND(I519*H519,2)</f>
        <v>0</v>
      </c>
      <c r="K519" s="141" t="s">
        <v>141</v>
      </c>
      <c r="L519" s="34"/>
      <c r="M519" s="146" t="s">
        <v>3</v>
      </c>
      <c r="N519" s="147" t="s">
        <v>42</v>
      </c>
      <c r="O519" s="54"/>
      <c r="P519" s="148">
        <f>O519*H519</f>
        <v>0</v>
      </c>
      <c r="Q519" s="148">
        <v>0</v>
      </c>
      <c r="R519" s="148">
        <f>Q519*H519</f>
        <v>0</v>
      </c>
      <c r="S519" s="148">
        <v>4.3999999999999997E-2</v>
      </c>
      <c r="T519" s="149">
        <f>S519*H519</f>
        <v>3.9159999999999999</v>
      </c>
      <c r="U519" s="33"/>
      <c r="V519" s="33"/>
      <c r="W519" s="33"/>
      <c r="X519" s="33"/>
      <c r="Y519" s="33"/>
      <c r="Z519" s="33"/>
      <c r="AA519" s="33"/>
      <c r="AB519" s="33"/>
      <c r="AC519" s="33"/>
      <c r="AD519" s="33"/>
      <c r="AE519" s="33"/>
      <c r="AR519" s="150" t="s">
        <v>82</v>
      </c>
      <c r="AT519" s="150" t="s">
        <v>137</v>
      </c>
      <c r="AU519" s="150" t="s">
        <v>149</v>
      </c>
      <c r="AY519" s="18" t="s">
        <v>135</v>
      </c>
      <c r="BE519" s="151">
        <f>IF(N519="základní",J519,0)</f>
        <v>0</v>
      </c>
      <c r="BF519" s="151">
        <f>IF(N519="snížená",J519,0)</f>
        <v>0</v>
      </c>
      <c r="BG519" s="151">
        <f>IF(N519="zákl. přenesená",J519,0)</f>
        <v>0</v>
      </c>
      <c r="BH519" s="151">
        <f>IF(N519="sníž. přenesená",J519,0)</f>
        <v>0</v>
      </c>
      <c r="BI519" s="151">
        <f>IF(N519="nulová",J519,0)</f>
        <v>0</v>
      </c>
      <c r="BJ519" s="18" t="s">
        <v>15</v>
      </c>
      <c r="BK519" s="151">
        <f>ROUND(I519*H519,2)</f>
        <v>0</v>
      </c>
      <c r="BL519" s="18" t="s">
        <v>82</v>
      </c>
      <c r="BM519" s="150" t="s">
        <v>685</v>
      </c>
    </row>
    <row r="520" spans="1:65" s="2" customFormat="1" ht="11.25">
      <c r="A520" s="33"/>
      <c r="B520" s="34"/>
      <c r="C520" s="33"/>
      <c r="D520" s="152" t="s">
        <v>143</v>
      </c>
      <c r="E520" s="33"/>
      <c r="F520" s="153" t="s">
        <v>686</v>
      </c>
      <c r="G520" s="33"/>
      <c r="H520" s="33"/>
      <c r="I520" s="154"/>
      <c r="J520" s="33"/>
      <c r="K520" s="33"/>
      <c r="L520" s="34"/>
      <c r="M520" s="155"/>
      <c r="N520" s="156"/>
      <c r="O520" s="54"/>
      <c r="P520" s="54"/>
      <c r="Q520" s="54"/>
      <c r="R520" s="54"/>
      <c r="S520" s="54"/>
      <c r="T520" s="55"/>
      <c r="U520" s="33"/>
      <c r="V520" s="33"/>
      <c r="W520" s="33"/>
      <c r="X520" s="33"/>
      <c r="Y520" s="33"/>
      <c r="Z520" s="33"/>
      <c r="AA520" s="33"/>
      <c r="AB520" s="33"/>
      <c r="AC520" s="33"/>
      <c r="AD520" s="33"/>
      <c r="AE520" s="33"/>
      <c r="AT520" s="18" t="s">
        <v>143</v>
      </c>
      <c r="AU520" s="18" t="s">
        <v>149</v>
      </c>
    </row>
    <row r="521" spans="1:65" s="2" customFormat="1" ht="44.25" customHeight="1">
      <c r="A521" s="33"/>
      <c r="B521" s="138"/>
      <c r="C521" s="139" t="s">
        <v>607</v>
      </c>
      <c r="D521" s="139" t="s">
        <v>137</v>
      </c>
      <c r="E521" s="140" t="s">
        <v>687</v>
      </c>
      <c r="F521" s="141" t="s">
        <v>688</v>
      </c>
      <c r="G521" s="142" t="s">
        <v>140</v>
      </c>
      <c r="H521" s="143">
        <v>7756</v>
      </c>
      <c r="I521" s="144"/>
      <c r="J521" s="145">
        <f>ROUND(I521*H521,2)</f>
        <v>0</v>
      </c>
      <c r="K521" s="141" t="s">
        <v>141</v>
      </c>
      <c r="L521" s="34"/>
      <c r="M521" s="146" t="s">
        <v>3</v>
      </c>
      <c r="N521" s="147" t="s">
        <v>42</v>
      </c>
      <c r="O521" s="54"/>
      <c r="P521" s="148">
        <f>O521*H521</f>
        <v>0</v>
      </c>
      <c r="Q521" s="148">
        <v>0</v>
      </c>
      <c r="R521" s="148">
        <f>Q521*H521</f>
        <v>0</v>
      </c>
      <c r="S521" s="148">
        <v>0.01</v>
      </c>
      <c r="T521" s="149">
        <f>S521*H521</f>
        <v>77.56</v>
      </c>
      <c r="U521" s="33"/>
      <c r="V521" s="33"/>
      <c r="W521" s="33"/>
      <c r="X521" s="33"/>
      <c r="Y521" s="33"/>
      <c r="Z521" s="33"/>
      <c r="AA521" s="33"/>
      <c r="AB521" s="33"/>
      <c r="AC521" s="33"/>
      <c r="AD521" s="33"/>
      <c r="AE521" s="33"/>
      <c r="AR521" s="150" t="s">
        <v>82</v>
      </c>
      <c r="AT521" s="150" t="s">
        <v>137</v>
      </c>
      <c r="AU521" s="150" t="s">
        <v>149</v>
      </c>
      <c r="AY521" s="18" t="s">
        <v>135</v>
      </c>
      <c r="BE521" s="151">
        <f>IF(N521="základní",J521,0)</f>
        <v>0</v>
      </c>
      <c r="BF521" s="151">
        <f>IF(N521="snížená",J521,0)</f>
        <v>0</v>
      </c>
      <c r="BG521" s="151">
        <f>IF(N521="zákl. přenesená",J521,0)</f>
        <v>0</v>
      </c>
      <c r="BH521" s="151">
        <f>IF(N521="sníž. přenesená",J521,0)</f>
        <v>0</v>
      </c>
      <c r="BI521" s="151">
        <f>IF(N521="nulová",J521,0)</f>
        <v>0</v>
      </c>
      <c r="BJ521" s="18" t="s">
        <v>15</v>
      </c>
      <c r="BK521" s="151">
        <f>ROUND(I521*H521,2)</f>
        <v>0</v>
      </c>
      <c r="BL521" s="18" t="s">
        <v>82</v>
      </c>
      <c r="BM521" s="150" t="s">
        <v>689</v>
      </c>
    </row>
    <row r="522" spans="1:65" s="2" customFormat="1" ht="11.25">
      <c r="A522" s="33"/>
      <c r="B522" s="34"/>
      <c r="C522" s="33"/>
      <c r="D522" s="152" t="s">
        <v>143</v>
      </c>
      <c r="E522" s="33"/>
      <c r="F522" s="153" t="s">
        <v>690</v>
      </c>
      <c r="G522" s="33"/>
      <c r="H522" s="33"/>
      <c r="I522" s="154"/>
      <c r="J522" s="33"/>
      <c r="K522" s="33"/>
      <c r="L522" s="34"/>
      <c r="M522" s="155"/>
      <c r="N522" s="156"/>
      <c r="O522" s="54"/>
      <c r="P522" s="54"/>
      <c r="Q522" s="54"/>
      <c r="R522" s="54"/>
      <c r="S522" s="54"/>
      <c r="T522" s="55"/>
      <c r="U522" s="33"/>
      <c r="V522" s="33"/>
      <c r="W522" s="33"/>
      <c r="X522" s="33"/>
      <c r="Y522" s="33"/>
      <c r="Z522" s="33"/>
      <c r="AA522" s="33"/>
      <c r="AB522" s="33"/>
      <c r="AC522" s="33"/>
      <c r="AD522" s="33"/>
      <c r="AE522" s="33"/>
      <c r="AT522" s="18" t="s">
        <v>143</v>
      </c>
      <c r="AU522" s="18" t="s">
        <v>149</v>
      </c>
    </row>
    <row r="523" spans="1:65" s="2" customFormat="1" ht="37.9" customHeight="1">
      <c r="A523" s="33"/>
      <c r="B523" s="138"/>
      <c r="C523" s="139" t="s">
        <v>641</v>
      </c>
      <c r="D523" s="139" t="s">
        <v>137</v>
      </c>
      <c r="E523" s="140" t="s">
        <v>691</v>
      </c>
      <c r="F523" s="141" t="s">
        <v>692</v>
      </c>
      <c r="G523" s="142" t="s">
        <v>660</v>
      </c>
      <c r="H523" s="143">
        <v>20</v>
      </c>
      <c r="I523" s="144"/>
      <c r="J523" s="145">
        <f>ROUND(I523*H523,2)</f>
        <v>0</v>
      </c>
      <c r="K523" s="141" t="s">
        <v>3</v>
      </c>
      <c r="L523" s="34"/>
      <c r="M523" s="146" t="s">
        <v>3</v>
      </c>
      <c r="N523" s="147" t="s">
        <v>42</v>
      </c>
      <c r="O523" s="54"/>
      <c r="P523" s="148">
        <f>O523*H523</f>
        <v>0</v>
      </c>
      <c r="Q523" s="148">
        <v>0</v>
      </c>
      <c r="R523" s="148">
        <f>Q523*H523</f>
        <v>0</v>
      </c>
      <c r="S523" s="148">
        <v>0</v>
      </c>
      <c r="T523" s="149">
        <f>S523*H523</f>
        <v>0</v>
      </c>
      <c r="U523" s="33"/>
      <c r="V523" s="33"/>
      <c r="W523" s="33"/>
      <c r="X523" s="33"/>
      <c r="Y523" s="33"/>
      <c r="Z523" s="33"/>
      <c r="AA523" s="33"/>
      <c r="AB523" s="33"/>
      <c r="AC523" s="33"/>
      <c r="AD523" s="33"/>
      <c r="AE523" s="33"/>
      <c r="AR523" s="150" t="s">
        <v>82</v>
      </c>
      <c r="AT523" s="150" t="s">
        <v>137</v>
      </c>
      <c r="AU523" s="150" t="s">
        <v>149</v>
      </c>
      <c r="AY523" s="18" t="s">
        <v>135</v>
      </c>
      <c r="BE523" s="151">
        <f>IF(N523="základní",J523,0)</f>
        <v>0</v>
      </c>
      <c r="BF523" s="151">
        <f>IF(N523="snížená",J523,0)</f>
        <v>0</v>
      </c>
      <c r="BG523" s="151">
        <f>IF(N523="zákl. přenesená",J523,0)</f>
        <v>0</v>
      </c>
      <c r="BH523" s="151">
        <f>IF(N523="sníž. přenesená",J523,0)</f>
        <v>0</v>
      </c>
      <c r="BI523" s="151">
        <f>IF(N523="nulová",J523,0)</f>
        <v>0</v>
      </c>
      <c r="BJ523" s="18" t="s">
        <v>15</v>
      </c>
      <c r="BK523" s="151">
        <f>ROUND(I523*H523,2)</f>
        <v>0</v>
      </c>
      <c r="BL523" s="18" t="s">
        <v>82</v>
      </c>
      <c r="BM523" s="150" t="s">
        <v>693</v>
      </c>
    </row>
    <row r="524" spans="1:65" s="2" customFormat="1" ht="49.15" customHeight="1">
      <c r="A524" s="33"/>
      <c r="B524" s="138"/>
      <c r="C524" s="139" t="s">
        <v>670</v>
      </c>
      <c r="D524" s="139" t="s">
        <v>137</v>
      </c>
      <c r="E524" s="140" t="s">
        <v>694</v>
      </c>
      <c r="F524" s="141" t="s">
        <v>695</v>
      </c>
      <c r="G524" s="142" t="s">
        <v>660</v>
      </c>
      <c r="H524" s="143">
        <v>20</v>
      </c>
      <c r="I524" s="144"/>
      <c r="J524" s="145">
        <f>ROUND(I524*H524,2)</f>
        <v>0</v>
      </c>
      <c r="K524" s="141" t="s">
        <v>3</v>
      </c>
      <c r="L524" s="34"/>
      <c r="M524" s="146" t="s">
        <v>3</v>
      </c>
      <c r="N524" s="147" t="s">
        <v>42</v>
      </c>
      <c r="O524" s="54"/>
      <c r="P524" s="148">
        <f>O524*H524</f>
        <v>0</v>
      </c>
      <c r="Q524" s="148">
        <v>0</v>
      </c>
      <c r="R524" s="148">
        <f>Q524*H524</f>
        <v>0</v>
      </c>
      <c r="S524" s="148">
        <v>0</v>
      </c>
      <c r="T524" s="149">
        <f>S524*H524</f>
        <v>0</v>
      </c>
      <c r="U524" s="33"/>
      <c r="V524" s="33"/>
      <c r="W524" s="33"/>
      <c r="X524" s="33"/>
      <c r="Y524" s="33"/>
      <c r="Z524" s="33"/>
      <c r="AA524" s="33"/>
      <c r="AB524" s="33"/>
      <c r="AC524" s="33"/>
      <c r="AD524" s="33"/>
      <c r="AE524" s="33"/>
      <c r="AR524" s="150" t="s">
        <v>82</v>
      </c>
      <c r="AT524" s="150" t="s">
        <v>137</v>
      </c>
      <c r="AU524" s="150" t="s">
        <v>149</v>
      </c>
      <c r="AY524" s="18" t="s">
        <v>135</v>
      </c>
      <c r="BE524" s="151">
        <f>IF(N524="základní",J524,0)</f>
        <v>0</v>
      </c>
      <c r="BF524" s="151">
        <f>IF(N524="snížená",J524,0)</f>
        <v>0</v>
      </c>
      <c r="BG524" s="151">
        <f>IF(N524="zákl. přenesená",J524,0)</f>
        <v>0</v>
      </c>
      <c r="BH524" s="151">
        <f>IF(N524="sníž. přenesená",J524,0)</f>
        <v>0</v>
      </c>
      <c r="BI524" s="151">
        <f>IF(N524="nulová",J524,0)</f>
        <v>0</v>
      </c>
      <c r="BJ524" s="18" t="s">
        <v>15</v>
      </c>
      <c r="BK524" s="151">
        <f>ROUND(I524*H524,2)</f>
        <v>0</v>
      </c>
      <c r="BL524" s="18" t="s">
        <v>82</v>
      </c>
      <c r="BM524" s="150" t="s">
        <v>696</v>
      </c>
    </row>
    <row r="525" spans="1:65" s="2" customFormat="1" ht="16.5" customHeight="1">
      <c r="A525" s="33"/>
      <c r="B525" s="138"/>
      <c r="C525" s="139" t="s">
        <v>697</v>
      </c>
      <c r="D525" s="139" t="s">
        <v>137</v>
      </c>
      <c r="E525" s="140" t="s">
        <v>698</v>
      </c>
      <c r="F525" s="141" t="s">
        <v>699</v>
      </c>
      <c r="G525" s="142" t="s">
        <v>197</v>
      </c>
      <c r="H525" s="143">
        <v>4</v>
      </c>
      <c r="I525" s="144"/>
      <c r="J525" s="145">
        <f>ROUND(I525*H525,2)</f>
        <v>0</v>
      </c>
      <c r="K525" s="141" t="s">
        <v>3</v>
      </c>
      <c r="L525" s="34"/>
      <c r="M525" s="146" t="s">
        <v>3</v>
      </c>
      <c r="N525" s="147" t="s">
        <v>42</v>
      </c>
      <c r="O525" s="54"/>
      <c r="P525" s="148">
        <f>O525*H525</f>
        <v>0</v>
      </c>
      <c r="Q525" s="148">
        <v>0</v>
      </c>
      <c r="R525" s="148">
        <f>Q525*H525</f>
        <v>0</v>
      </c>
      <c r="S525" s="148">
        <v>0</v>
      </c>
      <c r="T525" s="149">
        <f>S525*H525</f>
        <v>0</v>
      </c>
      <c r="U525" s="33"/>
      <c r="V525" s="33"/>
      <c r="W525" s="33"/>
      <c r="X525" s="33"/>
      <c r="Y525" s="33"/>
      <c r="Z525" s="33"/>
      <c r="AA525" s="33"/>
      <c r="AB525" s="33"/>
      <c r="AC525" s="33"/>
      <c r="AD525" s="33"/>
      <c r="AE525" s="33"/>
      <c r="AR525" s="150" t="s">
        <v>82</v>
      </c>
      <c r="AT525" s="150" t="s">
        <v>137</v>
      </c>
      <c r="AU525" s="150" t="s">
        <v>149</v>
      </c>
      <c r="AY525" s="18" t="s">
        <v>135</v>
      </c>
      <c r="BE525" s="151">
        <f>IF(N525="základní",J525,0)</f>
        <v>0</v>
      </c>
      <c r="BF525" s="151">
        <f>IF(N525="snížená",J525,0)</f>
        <v>0</v>
      </c>
      <c r="BG525" s="151">
        <f>IF(N525="zákl. přenesená",J525,0)</f>
        <v>0</v>
      </c>
      <c r="BH525" s="151">
        <f>IF(N525="sníž. přenesená",J525,0)</f>
        <v>0</v>
      </c>
      <c r="BI525" s="151">
        <f>IF(N525="nulová",J525,0)</f>
        <v>0</v>
      </c>
      <c r="BJ525" s="18" t="s">
        <v>15</v>
      </c>
      <c r="BK525" s="151">
        <f>ROUND(I525*H525,2)</f>
        <v>0</v>
      </c>
      <c r="BL525" s="18" t="s">
        <v>82</v>
      </c>
      <c r="BM525" s="150" t="s">
        <v>700</v>
      </c>
    </row>
    <row r="526" spans="1:65" s="2" customFormat="1" ht="16.5" customHeight="1">
      <c r="A526" s="33"/>
      <c r="B526" s="138"/>
      <c r="C526" s="139" t="s">
        <v>701</v>
      </c>
      <c r="D526" s="139" t="s">
        <v>137</v>
      </c>
      <c r="E526" s="140" t="s">
        <v>702</v>
      </c>
      <c r="F526" s="141" t="s">
        <v>703</v>
      </c>
      <c r="G526" s="142" t="s">
        <v>197</v>
      </c>
      <c r="H526" s="143">
        <v>4</v>
      </c>
      <c r="I526" s="144"/>
      <c r="J526" s="145">
        <f>ROUND(I526*H526,2)</f>
        <v>0</v>
      </c>
      <c r="K526" s="141" t="s">
        <v>3</v>
      </c>
      <c r="L526" s="34"/>
      <c r="M526" s="146" t="s">
        <v>3</v>
      </c>
      <c r="N526" s="147" t="s">
        <v>42</v>
      </c>
      <c r="O526" s="54"/>
      <c r="P526" s="148">
        <f>O526*H526</f>
        <v>0</v>
      </c>
      <c r="Q526" s="148">
        <v>0</v>
      </c>
      <c r="R526" s="148">
        <f>Q526*H526</f>
        <v>0</v>
      </c>
      <c r="S526" s="148">
        <v>0</v>
      </c>
      <c r="T526" s="149">
        <f>S526*H526</f>
        <v>0</v>
      </c>
      <c r="U526" s="33"/>
      <c r="V526" s="33"/>
      <c r="W526" s="33"/>
      <c r="X526" s="33"/>
      <c r="Y526" s="33"/>
      <c r="Z526" s="33"/>
      <c r="AA526" s="33"/>
      <c r="AB526" s="33"/>
      <c r="AC526" s="33"/>
      <c r="AD526" s="33"/>
      <c r="AE526" s="33"/>
      <c r="AR526" s="150" t="s">
        <v>82</v>
      </c>
      <c r="AT526" s="150" t="s">
        <v>137</v>
      </c>
      <c r="AU526" s="150" t="s">
        <v>149</v>
      </c>
      <c r="AY526" s="18" t="s">
        <v>135</v>
      </c>
      <c r="BE526" s="151">
        <f>IF(N526="základní",J526,0)</f>
        <v>0</v>
      </c>
      <c r="BF526" s="151">
        <f>IF(N526="snížená",J526,0)</f>
        <v>0</v>
      </c>
      <c r="BG526" s="151">
        <f>IF(N526="zákl. přenesená",J526,0)</f>
        <v>0</v>
      </c>
      <c r="BH526" s="151">
        <f>IF(N526="sníž. přenesená",J526,0)</f>
        <v>0</v>
      </c>
      <c r="BI526" s="151">
        <f>IF(N526="nulová",J526,0)</f>
        <v>0</v>
      </c>
      <c r="BJ526" s="18" t="s">
        <v>15</v>
      </c>
      <c r="BK526" s="151">
        <f>ROUND(I526*H526,2)</f>
        <v>0</v>
      </c>
      <c r="BL526" s="18" t="s">
        <v>82</v>
      </c>
      <c r="BM526" s="150" t="s">
        <v>704</v>
      </c>
    </row>
    <row r="527" spans="1:65" s="2" customFormat="1" ht="37.9" customHeight="1">
      <c r="A527" s="33"/>
      <c r="B527" s="138"/>
      <c r="C527" s="139" t="s">
        <v>705</v>
      </c>
      <c r="D527" s="139" t="s">
        <v>137</v>
      </c>
      <c r="E527" s="140" t="s">
        <v>706</v>
      </c>
      <c r="F527" s="141" t="s">
        <v>707</v>
      </c>
      <c r="G527" s="142" t="s">
        <v>140</v>
      </c>
      <c r="H527" s="143">
        <v>44.22</v>
      </c>
      <c r="I527" s="144"/>
      <c r="J527" s="145">
        <f>ROUND(I527*H527,2)</f>
        <v>0</v>
      </c>
      <c r="K527" s="141" t="s">
        <v>141</v>
      </c>
      <c r="L527" s="34"/>
      <c r="M527" s="146" t="s">
        <v>3</v>
      </c>
      <c r="N527" s="147" t="s">
        <v>42</v>
      </c>
      <c r="O527" s="54"/>
      <c r="P527" s="148">
        <f>O527*H527</f>
        <v>0</v>
      </c>
      <c r="Q527" s="148">
        <v>0</v>
      </c>
      <c r="R527" s="148">
        <f>Q527*H527</f>
        <v>0</v>
      </c>
      <c r="S527" s="148">
        <v>6.3E-2</v>
      </c>
      <c r="T527" s="149">
        <f>S527*H527</f>
        <v>2.78586</v>
      </c>
      <c r="U527" s="33"/>
      <c r="V527" s="33"/>
      <c r="W527" s="33"/>
      <c r="X527" s="33"/>
      <c r="Y527" s="33"/>
      <c r="Z527" s="33"/>
      <c r="AA527" s="33"/>
      <c r="AB527" s="33"/>
      <c r="AC527" s="33"/>
      <c r="AD527" s="33"/>
      <c r="AE527" s="33"/>
      <c r="AR527" s="150" t="s">
        <v>82</v>
      </c>
      <c r="AT527" s="150" t="s">
        <v>137</v>
      </c>
      <c r="AU527" s="150" t="s">
        <v>149</v>
      </c>
      <c r="AY527" s="18" t="s">
        <v>135</v>
      </c>
      <c r="BE527" s="151">
        <f>IF(N527="základní",J527,0)</f>
        <v>0</v>
      </c>
      <c r="BF527" s="151">
        <f>IF(N527="snížená",J527,0)</f>
        <v>0</v>
      </c>
      <c r="BG527" s="151">
        <f>IF(N527="zákl. přenesená",J527,0)</f>
        <v>0</v>
      </c>
      <c r="BH527" s="151">
        <f>IF(N527="sníž. přenesená",J527,0)</f>
        <v>0</v>
      </c>
      <c r="BI527" s="151">
        <f>IF(N527="nulová",J527,0)</f>
        <v>0</v>
      </c>
      <c r="BJ527" s="18" t="s">
        <v>15</v>
      </c>
      <c r="BK527" s="151">
        <f>ROUND(I527*H527,2)</f>
        <v>0</v>
      </c>
      <c r="BL527" s="18" t="s">
        <v>82</v>
      </c>
      <c r="BM527" s="150" t="s">
        <v>708</v>
      </c>
    </row>
    <row r="528" spans="1:65" s="2" customFormat="1" ht="11.25">
      <c r="A528" s="33"/>
      <c r="B528" s="34"/>
      <c r="C528" s="33"/>
      <c r="D528" s="152" t="s">
        <v>143</v>
      </c>
      <c r="E528" s="33"/>
      <c r="F528" s="153" t="s">
        <v>709</v>
      </c>
      <c r="G528" s="33"/>
      <c r="H528" s="33"/>
      <c r="I528" s="154"/>
      <c r="J528" s="33"/>
      <c r="K528" s="33"/>
      <c r="L528" s="34"/>
      <c r="M528" s="155"/>
      <c r="N528" s="156"/>
      <c r="O528" s="54"/>
      <c r="P528" s="54"/>
      <c r="Q528" s="54"/>
      <c r="R528" s="54"/>
      <c r="S528" s="54"/>
      <c r="T528" s="55"/>
      <c r="U528" s="33"/>
      <c r="V528" s="33"/>
      <c r="W528" s="33"/>
      <c r="X528" s="33"/>
      <c r="Y528" s="33"/>
      <c r="Z528" s="33"/>
      <c r="AA528" s="33"/>
      <c r="AB528" s="33"/>
      <c r="AC528" s="33"/>
      <c r="AD528" s="33"/>
      <c r="AE528" s="33"/>
      <c r="AT528" s="18" t="s">
        <v>143</v>
      </c>
      <c r="AU528" s="18" t="s">
        <v>149</v>
      </c>
    </row>
    <row r="529" spans="2:51" s="14" customFormat="1" ht="11.25">
      <c r="B529" s="176"/>
      <c r="D529" s="158" t="s">
        <v>164</v>
      </c>
      <c r="E529" s="177" t="s">
        <v>3</v>
      </c>
      <c r="F529" s="178" t="s">
        <v>307</v>
      </c>
      <c r="H529" s="177" t="s">
        <v>3</v>
      </c>
      <c r="I529" s="179"/>
      <c r="L529" s="176"/>
      <c r="M529" s="180"/>
      <c r="N529" s="181"/>
      <c r="O529" s="181"/>
      <c r="P529" s="181"/>
      <c r="Q529" s="181"/>
      <c r="R529" s="181"/>
      <c r="S529" s="181"/>
      <c r="T529" s="182"/>
      <c r="AT529" s="177" t="s">
        <v>164</v>
      </c>
      <c r="AU529" s="177" t="s">
        <v>149</v>
      </c>
      <c r="AV529" s="14" t="s">
        <v>15</v>
      </c>
      <c r="AW529" s="14" t="s">
        <v>33</v>
      </c>
      <c r="AX529" s="14" t="s">
        <v>71</v>
      </c>
      <c r="AY529" s="177" t="s">
        <v>135</v>
      </c>
    </row>
    <row r="530" spans="2:51" s="13" customFormat="1" ht="11.25">
      <c r="B530" s="157"/>
      <c r="D530" s="158" t="s">
        <v>164</v>
      </c>
      <c r="E530" s="165" t="s">
        <v>3</v>
      </c>
      <c r="F530" s="159" t="s">
        <v>710</v>
      </c>
      <c r="H530" s="160">
        <v>3.8879999999999999</v>
      </c>
      <c r="I530" s="161"/>
      <c r="L530" s="157"/>
      <c r="M530" s="162"/>
      <c r="N530" s="163"/>
      <c r="O530" s="163"/>
      <c r="P530" s="163"/>
      <c r="Q530" s="163"/>
      <c r="R530" s="163"/>
      <c r="S530" s="163"/>
      <c r="T530" s="164"/>
      <c r="AT530" s="165" t="s">
        <v>164</v>
      </c>
      <c r="AU530" s="165" t="s">
        <v>149</v>
      </c>
      <c r="AV530" s="13" t="s">
        <v>79</v>
      </c>
      <c r="AW530" s="13" t="s">
        <v>33</v>
      </c>
      <c r="AX530" s="13" t="s">
        <v>71</v>
      </c>
      <c r="AY530" s="165" t="s">
        <v>135</v>
      </c>
    </row>
    <row r="531" spans="2:51" s="14" customFormat="1" ht="11.25">
      <c r="B531" s="176"/>
      <c r="D531" s="158" t="s">
        <v>164</v>
      </c>
      <c r="E531" s="177" t="s">
        <v>3</v>
      </c>
      <c r="F531" s="178" t="s">
        <v>309</v>
      </c>
      <c r="H531" s="177" t="s">
        <v>3</v>
      </c>
      <c r="I531" s="179"/>
      <c r="L531" s="176"/>
      <c r="M531" s="180"/>
      <c r="N531" s="181"/>
      <c r="O531" s="181"/>
      <c r="P531" s="181"/>
      <c r="Q531" s="181"/>
      <c r="R531" s="181"/>
      <c r="S531" s="181"/>
      <c r="T531" s="182"/>
      <c r="AT531" s="177" t="s">
        <v>164</v>
      </c>
      <c r="AU531" s="177" t="s">
        <v>149</v>
      </c>
      <c r="AV531" s="14" t="s">
        <v>15</v>
      </c>
      <c r="AW531" s="14" t="s">
        <v>33</v>
      </c>
      <c r="AX531" s="14" t="s">
        <v>71</v>
      </c>
      <c r="AY531" s="177" t="s">
        <v>135</v>
      </c>
    </row>
    <row r="532" spans="2:51" s="13" customFormat="1" ht="11.25">
      <c r="B532" s="157"/>
      <c r="D532" s="158" t="s">
        <v>164</v>
      </c>
      <c r="E532" s="165" t="s">
        <v>3</v>
      </c>
      <c r="F532" s="159" t="s">
        <v>711</v>
      </c>
      <c r="H532" s="160">
        <v>2.16</v>
      </c>
      <c r="I532" s="161"/>
      <c r="L532" s="157"/>
      <c r="M532" s="162"/>
      <c r="N532" s="163"/>
      <c r="O532" s="163"/>
      <c r="P532" s="163"/>
      <c r="Q532" s="163"/>
      <c r="R532" s="163"/>
      <c r="S532" s="163"/>
      <c r="T532" s="164"/>
      <c r="AT532" s="165" t="s">
        <v>164</v>
      </c>
      <c r="AU532" s="165" t="s">
        <v>149</v>
      </c>
      <c r="AV532" s="13" t="s">
        <v>79</v>
      </c>
      <c r="AW532" s="13" t="s">
        <v>33</v>
      </c>
      <c r="AX532" s="13" t="s">
        <v>71</v>
      </c>
      <c r="AY532" s="165" t="s">
        <v>135</v>
      </c>
    </row>
    <row r="533" spans="2:51" s="14" customFormat="1" ht="11.25">
      <c r="B533" s="176"/>
      <c r="D533" s="158" t="s">
        <v>164</v>
      </c>
      <c r="E533" s="177" t="s">
        <v>3</v>
      </c>
      <c r="F533" s="178" t="s">
        <v>311</v>
      </c>
      <c r="H533" s="177" t="s">
        <v>3</v>
      </c>
      <c r="I533" s="179"/>
      <c r="L533" s="176"/>
      <c r="M533" s="180"/>
      <c r="N533" s="181"/>
      <c r="O533" s="181"/>
      <c r="P533" s="181"/>
      <c r="Q533" s="181"/>
      <c r="R533" s="181"/>
      <c r="S533" s="181"/>
      <c r="T533" s="182"/>
      <c r="AT533" s="177" t="s">
        <v>164</v>
      </c>
      <c r="AU533" s="177" t="s">
        <v>149</v>
      </c>
      <c r="AV533" s="14" t="s">
        <v>15</v>
      </c>
      <c r="AW533" s="14" t="s">
        <v>33</v>
      </c>
      <c r="AX533" s="14" t="s">
        <v>71</v>
      </c>
      <c r="AY533" s="177" t="s">
        <v>135</v>
      </c>
    </row>
    <row r="534" spans="2:51" s="13" customFormat="1" ht="11.25">
      <c r="B534" s="157"/>
      <c r="D534" s="158" t="s">
        <v>164</v>
      </c>
      <c r="E534" s="165" t="s">
        <v>3</v>
      </c>
      <c r="F534" s="159" t="s">
        <v>712</v>
      </c>
      <c r="H534" s="160">
        <v>12.896000000000001</v>
      </c>
      <c r="I534" s="161"/>
      <c r="L534" s="157"/>
      <c r="M534" s="162"/>
      <c r="N534" s="163"/>
      <c r="O534" s="163"/>
      <c r="P534" s="163"/>
      <c r="Q534" s="163"/>
      <c r="R534" s="163"/>
      <c r="S534" s="163"/>
      <c r="T534" s="164"/>
      <c r="AT534" s="165" t="s">
        <v>164</v>
      </c>
      <c r="AU534" s="165" t="s">
        <v>149</v>
      </c>
      <c r="AV534" s="13" t="s">
        <v>79</v>
      </c>
      <c r="AW534" s="13" t="s">
        <v>33</v>
      </c>
      <c r="AX534" s="13" t="s">
        <v>71</v>
      </c>
      <c r="AY534" s="165" t="s">
        <v>135</v>
      </c>
    </row>
    <row r="535" spans="2:51" s="14" customFormat="1" ht="11.25">
      <c r="B535" s="176"/>
      <c r="D535" s="158" t="s">
        <v>164</v>
      </c>
      <c r="E535" s="177" t="s">
        <v>3</v>
      </c>
      <c r="F535" s="178" t="s">
        <v>313</v>
      </c>
      <c r="H535" s="177" t="s">
        <v>3</v>
      </c>
      <c r="I535" s="179"/>
      <c r="L535" s="176"/>
      <c r="M535" s="180"/>
      <c r="N535" s="181"/>
      <c r="O535" s="181"/>
      <c r="P535" s="181"/>
      <c r="Q535" s="181"/>
      <c r="R535" s="181"/>
      <c r="S535" s="181"/>
      <c r="T535" s="182"/>
      <c r="AT535" s="177" t="s">
        <v>164</v>
      </c>
      <c r="AU535" s="177" t="s">
        <v>149</v>
      </c>
      <c r="AV535" s="14" t="s">
        <v>15</v>
      </c>
      <c r="AW535" s="14" t="s">
        <v>33</v>
      </c>
      <c r="AX535" s="14" t="s">
        <v>71</v>
      </c>
      <c r="AY535" s="177" t="s">
        <v>135</v>
      </c>
    </row>
    <row r="536" spans="2:51" s="13" customFormat="1" ht="11.25">
      <c r="B536" s="157"/>
      <c r="D536" s="158" t="s">
        <v>164</v>
      </c>
      <c r="E536" s="165" t="s">
        <v>3</v>
      </c>
      <c r="F536" s="159" t="s">
        <v>713</v>
      </c>
      <c r="H536" s="160">
        <v>4.04</v>
      </c>
      <c r="I536" s="161"/>
      <c r="L536" s="157"/>
      <c r="M536" s="162"/>
      <c r="N536" s="163"/>
      <c r="O536" s="163"/>
      <c r="P536" s="163"/>
      <c r="Q536" s="163"/>
      <c r="R536" s="163"/>
      <c r="S536" s="163"/>
      <c r="T536" s="164"/>
      <c r="AT536" s="165" t="s">
        <v>164</v>
      </c>
      <c r="AU536" s="165" t="s">
        <v>149</v>
      </c>
      <c r="AV536" s="13" t="s">
        <v>79</v>
      </c>
      <c r="AW536" s="13" t="s">
        <v>33</v>
      </c>
      <c r="AX536" s="13" t="s">
        <v>71</v>
      </c>
      <c r="AY536" s="165" t="s">
        <v>135</v>
      </c>
    </row>
    <row r="537" spans="2:51" s="14" customFormat="1" ht="11.25">
      <c r="B537" s="176"/>
      <c r="D537" s="158" t="s">
        <v>164</v>
      </c>
      <c r="E537" s="177" t="s">
        <v>3</v>
      </c>
      <c r="F537" s="178" t="s">
        <v>315</v>
      </c>
      <c r="H537" s="177" t="s">
        <v>3</v>
      </c>
      <c r="I537" s="179"/>
      <c r="L537" s="176"/>
      <c r="M537" s="180"/>
      <c r="N537" s="181"/>
      <c r="O537" s="181"/>
      <c r="P537" s="181"/>
      <c r="Q537" s="181"/>
      <c r="R537" s="181"/>
      <c r="S537" s="181"/>
      <c r="T537" s="182"/>
      <c r="AT537" s="177" t="s">
        <v>164</v>
      </c>
      <c r="AU537" s="177" t="s">
        <v>149</v>
      </c>
      <c r="AV537" s="14" t="s">
        <v>15</v>
      </c>
      <c r="AW537" s="14" t="s">
        <v>33</v>
      </c>
      <c r="AX537" s="14" t="s">
        <v>71</v>
      </c>
      <c r="AY537" s="177" t="s">
        <v>135</v>
      </c>
    </row>
    <row r="538" spans="2:51" s="13" customFormat="1" ht="11.25">
      <c r="B538" s="157"/>
      <c r="D538" s="158" t="s">
        <v>164</v>
      </c>
      <c r="E538" s="165" t="s">
        <v>3</v>
      </c>
      <c r="F538" s="159" t="s">
        <v>714</v>
      </c>
      <c r="H538" s="160">
        <v>2.5</v>
      </c>
      <c r="I538" s="161"/>
      <c r="L538" s="157"/>
      <c r="M538" s="162"/>
      <c r="N538" s="163"/>
      <c r="O538" s="163"/>
      <c r="P538" s="163"/>
      <c r="Q538" s="163"/>
      <c r="R538" s="163"/>
      <c r="S538" s="163"/>
      <c r="T538" s="164"/>
      <c r="AT538" s="165" t="s">
        <v>164</v>
      </c>
      <c r="AU538" s="165" t="s">
        <v>149</v>
      </c>
      <c r="AV538" s="13" t="s">
        <v>79</v>
      </c>
      <c r="AW538" s="13" t="s">
        <v>33</v>
      </c>
      <c r="AX538" s="13" t="s">
        <v>71</v>
      </c>
      <c r="AY538" s="165" t="s">
        <v>135</v>
      </c>
    </row>
    <row r="539" spans="2:51" s="14" customFormat="1" ht="11.25">
      <c r="B539" s="176"/>
      <c r="D539" s="158" t="s">
        <v>164</v>
      </c>
      <c r="E539" s="177" t="s">
        <v>3</v>
      </c>
      <c r="F539" s="178" t="s">
        <v>317</v>
      </c>
      <c r="H539" s="177" t="s">
        <v>3</v>
      </c>
      <c r="I539" s="179"/>
      <c r="L539" s="176"/>
      <c r="M539" s="180"/>
      <c r="N539" s="181"/>
      <c r="O539" s="181"/>
      <c r="P539" s="181"/>
      <c r="Q539" s="181"/>
      <c r="R539" s="181"/>
      <c r="S539" s="181"/>
      <c r="T539" s="182"/>
      <c r="AT539" s="177" t="s">
        <v>164</v>
      </c>
      <c r="AU539" s="177" t="s">
        <v>149</v>
      </c>
      <c r="AV539" s="14" t="s">
        <v>15</v>
      </c>
      <c r="AW539" s="14" t="s">
        <v>33</v>
      </c>
      <c r="AX539" s="14" t="s">
        <v>71</v>
      </c>
      <c r="AY539" s="177" t="s">
        <v>135</v>
      </c>
    </row>
    <row r="540" spans="2:51" s="13" customFormat="1" ht="11.25">
      <c r="B540" s="157"/>
      <c r="D540" s="158" t="s">
        <v>164</v>
      </c>
      <c r="E540" s="165" t="s">
        <v>3</v>
      </c>
      <c r="F540" s="159" t="s">
        <v>715</v>
      </c>
      <c r="H540" s="160">
        <v>9.0679999999999996</v>
      </c>
      <c r="I540" s="161"/>
      <c r="L540" s="157"/>
      <c r="M540" s="162"/>
      <c r="N540" s="163"/>
      <c r="O540" s="163"/>
      <c r="P540" s="163"/>
      <c r="Q540" s="163"/>
      <c r="R540" s="163"/>
      <c r="S540" s="163"/>
      <c r="T540" s="164"/>
      <c r="AT540" s="165" t="s">
        <v>164</v>
      </c>
      <c r="AU540" s="165" t="s">
        <v>149</v>
      </c>
      <c r="AV540" s="13" t="s">
        <v>79</v>
      </c>
      <c r="AW540" s="13" t="s">
        <v>33</v>
      </c>
      <c r="AX540" s="13" t="s">
        <v>71</v>
      </c>
      <c r="AY540" s="165" t="s">
        <v>135</v>
      </c>
    </row>
    <row r="541" spans="2:51" s="14" customFormat="1" ht="11.25">
      <c r="B541" s="176"/>
      <c r="D541" s="158" t="s">
        <v>164</v>
      </c>
      <c r="E541" s="177" t="s">
        <v>3</v>
      </c>
      <c r="F541" s="178" t="s">
        <v>319</v>
      </c>
      <c r="H541" s="177" t="s">
        <v>3</v>
      </c>
      <c r="I541" s="179"/>
      <c r="L541" s="176"/>
      <c r="M541" s="180"/>
      <c r="N541" s="181"/>
      <c r="O541" s="181"/>
      <c r="P541" s="181"/>
      <c r="Q541" s="181"/>
      <c r="R541" s="181"/>
      <c r="S541" s="181"/>
      <c r="T541" s="182"/>
      <c r="AT541" s="177" t="s">
        <v>164</v>
      </c>
      <c r="AU541" s="177" t="s">
        <v>149</v>
      </c>
      <c r="AV541" s="14" t="s">
        <v>15</v>
      </c>
      <c r="AW541" s="14" t="s">
        <v>33</v>
      </c>
      <c r="AX541" s="14" t="s">
        <v>71</v>
      </c>
      <c r="AY541" s="177" t="s">
        <v>135</v>
      </c>
    </row>
    <row r="542" spans="2:51" s="13" customFormat="1" ht="11.25">
      <c r="B542" s="157"/>
      <c r="D542" s="158" t="s">
        <v>164</v>
      </c>
      <c r="E542" s="165" t="s">
        <v>3</v>
      </c>
      <c r="F542" s="159" t="s">
        <v>716</v>
      </c>
      <c r="H542" s="160">
        <v>3.0019999999999998</v>
      </c>
      <c r="I542" s="161"/>
      <c r="L542" s="157"/>
      <c r="M542" s="162"/>
      <c r="N542" s="163"/>
      <c r="O542" s="163"/>
      <c r="P542" s="163"/>
      <c r="Q542" s="163"/>
      <c r="R542" s="163"/>
      <c r="S542" s="163"/>
      <c r="T542" s="164"/>
      <c r="AT542" s="165" t="s">
        <v>164</v>
      </c>
      <c r="AU542" s="165" t="s">
        <v>149</v>
      </c>
      <c r="AV542" s="13" t="s">
        <v>79</v>
      </c>
      <c r="AW542" s="13" t="s">
        <v>33</v>
      </c>
      <c r="AX542" s="13" t="s">
        <v>71</v>
      </c>
      <c r="AY542" s="165" t="s">
        <v>135</v>
      </c>
    </row>
    <row r="543" spans="2:51" s="14" customFormat="1" ht="11.25">
      <c r="B543" s="176"/>
      <c r="D543" s="158" t="s">
        <v>164</v>
      </c>
      <c r="E543" s="177" t="s">
        <v>3</v>
      </c>
      <c r="F543" s="178" t="s">
        <v>321</v>
      </c>
      <c r="H543" s="177" t="s">
        <v>3</v>
      </c>
      <c r="I543" s="179"/>
      <c r="L543" s="176"/>
      <c r="M543" s="180"/>
      <c r="N543" s="181"/>
      <c r="O543" s="181"/>
      <c r="P543" s="181"/>
      <c r="Q543" s="181"/>
      <c r="R543" s="181"/>
      <c r="S543" s="181"/>
      <c r="T543" s="182"/>
      <c r="AT543" s="177" t="s">
        <v>164</v>
      </c>
      <c r="AU543" s="177" t="s">
        <v>149</v>
      </c>
      <c r="AV543" s="14" t="s">
        <v>15</v>
      </c>
      <c r="AW543" s="14" t="s">
        <v>33</v>
      </c>
      <c r="AX543" s="14" t="s">
        <v>71</v>
      </c>
      <c r="AY543" s="177" t="s">
        <v>135</v>
      </c>
    </row>
    <row r="544" spans="2:51" s="13" customFormat="1" ht="11.25">
      <c r="B544" s="157"/>
      <c r="D544" s="158" t="s">
        <v>164</v>
      </c>
      <c r="E544" s="165" t="s">
        <v>3</v>
      </c>
      <c r="F544" s="159" t="s">
        <v>717</v>
      </c>
      <c r="H544" s="160">
        <v>6.6660000000000004</v>
      </c>
      <c r="I544" s="161"/>
      <c r="L544" s="157"/>
      <c r="M544" s="162"/>
      <c r="N544" s="163"/>
      <c r="O544" s="163"/>
      <c r="P544" s="163"/>
      <c r="Q544" s="163"/>
      <c r="R544" s="163"/>
      <c r="S544" s="163"/>
      <c r="T544" s="164"/>
      <c r="AT544" s="165" t="s">
        <v>164</v>
      </c>
      <c r="AU544" s="165" t="s">
        <v>149</v>
      </c>
      <c r="AV544" s="13" t="s">
        <v>79</v>
      </c>
      <c r="AW544" s="13" t="s">
        <v>33</v>
      </c>
      <c r="AX544" s="13" t="s">
        <v>71</v>
      </c>
      <c r="AY544" s="165" t="s">
        <v>135</v>
      </c>
    </row>
    <row r="545" spans="1:65" s="15" customFormat="1" ht="11.25">
      <c r="B545" s="183"/>
      <c r="D545" s="158" t="s">
        <v>164</v>
      </c>
      <c r="E545" s="184" t="s">
        <v>3</v>
      </c>
      <c r="F545" s="185" t="s">
        <v>215</v>
      </c>
      <c r="H545" s="186">
        <v>44.22</v>
      </c>
      <c r="I545" s="187"/>
      <c r="L545" s="183"/>
      <c r="M545" s="188"/>
      <c r="N545" s="189"/>
      <c r="O545" s="189"/>
      <c r="P545" s="189"/>
      <c r="Q545" s="189"/>
      <c r="R545" s="189"/>
      <c r="S545" s="189"/>
      <c r="T545" s="190"/>
      <c r="AT545" s="184" t="s">
        <v>164</v>
      </c>
      <c r="AU545" s="184" t="s">
        <v>149</v>
      </c>
      <c r="AV545" s="15" t="s">
        <v>82</v>
      </c>
      <c r="AW545" s="15" t="s">
        <v>33</v>
      </c>
      <c r="AX545" s="15" t="s">
        <v>15</v>
      </c>
      <c r="AY545" s="184" t="s">
        <v>135</v>
      </c>
    </row>
    <row r="546" spans="1:65" s="2" customFormat="1" ht="33" customHeight="1">
      <c r="A546" s="33"/>
      <c r="B546" s="138"/>
      <c r="C546" s="139" t="s">
        <v>718</v>
      </c>
      <c r="D546" s="139" t="s">
        <v>137</v>
      </c>
      <c r="E546" s="140" t="s">
        <v>719</v>
      </c>
      <c r="F546" s="141" t="s">
        <v>720</v>
      </c>
      <c r="G546" s="142" t="s">
        <v>140</v>
      </c>
      <c r="H546" s="143">
        <v>3.8879999999999999</v>
      </c>
      <c r="I546" s="144"/>
      <c r="J546" s="145">
        <f>ROUND(I546*H546,2)</f>
        <v>0</v>
      </c>
      <c r="K546" s="141" t="s">
        <v>141</v>
      </c>
      <c r="L546" s="34"/>
      <c r="M546" s="146" t="s">
        <v>3</v>
      </c>
      <c r="N546" s="147" t="s">
        <v>42</v>
      </c>
      <c r="O546" s="54"/>
      <c r="P546" s="148">
        <f>O546*H546</f>
        <v>0</v>
      </c>
      <c r="Q546" s="148">
        <v>0</v>
      </c>
      <c r="R546" s="148">
        <f>Q546*H546</f>
        <v>0</v>
      </c>
      <c r="S546" s="148">
        <v>6.2E-2</v>
      </c>
      <c r="T546" s="149">
        <f>S546*H546</f>
        <v>0.24105599999999999</v>
      </c>
      <c r="U546" s="33"/>
      <c r="V546" s="33"/>
      <c r="W546" s="33"/>
      <c r="X546" s="33"/>
      <c r="Y546" s="33"/>
      <c r="Z546" s="33"/>
      <c r="AA546" s="33"/>
      <c r="AB546" s="33"/>
      <c r="AC546" s="33"/>
      <c r="AD546" s="33"/>
      <c r="AE546" s="33"/>
      <c r="AR546" s="150" t="s">
        <v>82</v>
      </c>
      <c r="AT546" s="150" t="s">
        <v>137</v>
      </c>
      <c r="AU546" s="150" t="s">
        <v>149</v>
      </c>
      <c r="AY546" s="18" t="s">
        <v>135</v>
      </c>
      <c r="BE546" s="151">
        <f>IF(N546="základní",J546,0)</f>
        <v>0</v>
      </c>
      <c r="BF546" s="151">
        <f>IF(N546="snížená",J546,0)</f>
        <v>0</v>
      </c>
      <c r="BG546" s="151">
        <f>IF(N546="zákl. přenesená",J546,0)</f>
        <v>0</v>
      </c>
      <c r="BH546" s="151">
        <f>IF(N546="sníž. přenesená",J546,0)</f>
        <v>0</v>
      </c>
      <c r="BI546" s="151">
        <f>IF(N546="nulová",J546,0)</f>
        <v>0</v>
      </c>
      <c r="BJ546" s="18" t="s">
        <v>15</v>
      </c>
      <c r="BK546" s="151">
        <f>ROUND(I546*H546,2)</f>
        <v>0</v>
      </c>
      <c r="BL546" s="18" t="s">
        <v>82</v>
      </c>
      <c r="BM546" s="150" t="s">
        <v>721</v>
      </c>
    </row>
    <row r="547" spans="1:65" s="2" customFormat="1" ht="11.25">
      <c r="A547" s="33"/>
      <c r="B547" s="34"/>
      <c r="C547" s="33"/>
      <c r="D547" s="152" t="s">
        <v>143</v>
      </c>
      <c r="E547" s="33"/>
      <c r="F547" s="153" t="s">
        <v>722</v>
      </c>
      <c r="G547" s="33"/>
      <c r="H547" s="33"/>
      <c r="I547" s="154"/>
      <c r="J547" s="33"/>
      <c r="K547" s="33"/>
      <c r="L547" s="34"/>
      <c r="M547" s="155"/>
      <c r="N547" s="156"/>
      <c r="O547" s="54"/>
      <c r="P547" s="54"/>
      <c r="Q547" s="54"/>
      <c r="R547" s="54"/>
      <c r="S547" s="54"/>
      <c r="T547" s="55"/>
      <c r="U547" s="33"/>
      <c r="V547" s="33"/>
      <c r="W547" s="33"/>
      <c r="X547" s="33"/>
      <c r="Y547" s="33"/>
      <c r="Z547" s="33"/>
      <c r="AA547" s="33"/>
      <c r="AB547" s="33"/>
      <c r="AC547" s="33"/>
      <c r="AD547" s="33"/>
      <c r="AE547" s="33"/>
      <c r="AT547" s="18" t="s">
        <v>143</v>
      </c>
      <c r="AU547" s="18" t="s">
        <v>149</v>
      </c>
    </row>
    <row r="548" spans="1:65" s="14" customFormat="1" ht="11.25">
      <c r="B548" s="176"/>
      <c r="D548" s="158" t="s">
        <v>164</v>
      </c>
      <c r="E548" s="177" t="s">
        <v>3</v>
      </c>
      <c r="F548" s="178" t="s">
        <v>723</v>
      </c>
      <c r="H548" s="177" t="s">
        <v>3</v>
      </c>
      <c r="I548" s="179"/>
      <c r="L548" s="176"/>
      <c r="M548" s="180"/>
      <c r="N548" s="181"/>
      <c r="O548" s="181"/>
      <c r="P548" s="181"/>
      <c r="Q548" s="181"/>
      <c r="R548" s="181"/>
      <c r="S548" s="181"/>
      <c r="T548" s="182"/>
      <c r="AT548" s="177" t="s">
        <v>164</v>
      </c>
      <c r="AU548" s="177" t="s">
        <v>149</v>
      </c>
      <c r="AV548" s="14" t="s">
        <v>15</v>
      </c>
      <c r="AW548" s="14" t="s">
        <v>33</v>
      </c>
      <c r="AX548" s="14" t="s">
        <v>71</v>
      </c>
      <c r="AY548" s="177" t="s">
        <v>135</v>
      </c>
    </row>
    <row r="549" spans="1:65" s="13" customFormat="1" ht="11.25">
      <c r="B549" s="157"/>
      <c r="D549" s="158" t="s">
        <v>164</v>
      </c>
      <c r="E549" s="165" t="s">
        <v>3</v>
      </c>
      <c r="F549" s="159" t="s">
        <v>724</v>
      </c>
      <c r="H549" s="160">
        <v>3.8879999999999999</v>
      </c>
      <c r="I549" s="161"/>
      <c r="L549" s="157"/>
      <c r="M549" s="162"/>
      <c r="N549" s="163"/>
      <c r="O549" s="163"/>
      <c r="P549" s="163"/>
      <c r="Q549" s="163"/>
      <c r="R549" s="163"/>
      <c r="S549" s="163"/>
      <c r="T549" s="164"/>
      <c r="AT549" s="165" t="s">
        <v>164</v>
      </c>
      <c r="AU549" s="165" t="s">
        <v>149</v>
      </c>
      <c r="AV549" s="13" t="s">
        <v>79</v>
      </c>
      <c r="AW549" s="13" t="s">
        <v>33</v>
      </c>
      <c r="AX549" s="13" t="s">
        <v>15</v>
      </c>
      <c r="AY549" s="165" t="s">
        <v>135</v>
      </c>
    </row>
    <row r="550" spans="1:65" s="2" customFormat="1" ht="33" customHeight="1">
      <c r="A550" s="33"/>
      <c r="B550" s="138"/>
      <c r="C550" s="139" t="s">
        <v>725</v>
      </c>
      <c r="D550" s="139" t="s">
        <v>137</v>
      </c>
      <c r="E550" s="140" t="s">
        <v>726</v>
      </c>
      <c r="F550" s="141" t="s">
        <v>727</v>
      </c>
      <c r="G550" s="142" t="s">
        <v>140</v>
      </c>
      <c r="H550" s="143">
        <v>3.8780000000000001</v>
      </c>
      <c r="I550" s="144"/>
      <c r="J550" s="145">
        <f>ROUND(I550*H550,2)</f>
        <v>0</v>
      </c>
      <c r="K550" s="141" t="s">
        <v>141</v>
      </c>
      <c r="L550" s="34"/>
      <c r="M550" s="146" t="s">
        <v>3</v>
      </c>
      <c r="N550" s="147" t="s">
        <v>42</v>
      </c>
      <c r="O550" s="54"/>
      <c r="P550" s="148">
        <f>O550*H550</f>
        <v>0</v>
      </c>
      <c r="Q550" s="148">
        <v>0</v>
      </c>
      <c r="R550" s="148">
        <f>Q550*H550</f>
        <v>0</v>
      </c>
      <c r="S550" s="148">
        <v>7.2999999999999995E-2</v>
      </c>
      <c r="T550" s="149">
        <f>S550*H550</f>
        <v>0.28309400000000001</v>
      </c>
      <c r="U550" s="33"/>
      <c r="V550" s="33"/>
      <c r="W550" s="33"/>
      <c r="X550" s="33"/>
      <c r="Y550" s="33"/>
      <c r="Z550" s="33"/>
      <c r="AA550" s="33"/>
      <c r="AB550" s="33"/>
      <c r="AC550" s="33"/>
      <c r="AD550" s="33"/>
      <c r="AE550" s="33"/>
      <c r="AR550" s="150" t="s">
        <v>82</v>
      </c>
      <c r="AT550" s="150" t="s">
        <v>137</v>
      </c>
      <c r="AU550" s="150" t="s">
        <v>149</v>
      </c>
      <c r="AY550" s="18" t="s">
        <v>135</v>
      </c>
      <c r="BE550" s="151">
        <f>IF(N550="základní",J550,0)</f>
        <v>0</v>
      </c>
      <c r="BF550" s="151">
        <f>IF(N550="snížená",J550,0)</f>
        <v>0</v>
      </c>
      <c r="BG550" s="151">
        <f>IF(N550="zákl. přenesená",J550,0)</f>
        <v>0</v>
      </c>
      <c r="BH550" s="151">
        <f>IF(N550="sníž. přenesená",J550,0)</f>
        <v>0</v>
      </c>
      <c r="BI550" s="151">
        <f>IF(N550="nulová",J550,0)</f>
        <v>0</v>
      </c>
      <c r="BJ550" s="18" t="s">
        <v>15</v>
      </c>
      <c r="BK550" s="151">
        <f>ROUND(I550*H550,2)</f>
        <v>0</v>
      </c>
      <c r="BL550" s="18" t="s">
        <v>82</v>
      </c>
      <c r="BM550" s="150" t="s">
        <v>728</v>
      </c>
    </row>
    <row r="551" spans="1:65" s="2" customFormat="1" ht="11.25">
      <c r="A551" s="33"/>
      <c r="B551" s="34"/>
      <c r="C551" s="33"/>
      <c r="D551" s="152" t="s">
        <v>143</v>
      </c>
      <c r="E551" s="33"/>
      <c r="F551" s="153" t="s">
        <v>729</v>
      </c>
      <c r="G551" s="33"/>
      <c r="H551" s="33"/>
      <c r="I551" s="154"/>
      <c r="J551" s="33"/>
      <c r="K551" s="33"/>
      <c r="L551" s="34"/>
      <c r="M551" s="155"/>
      <c r="N551" s="156"/>
      <c r="O551" s="54"/>
      <c r="P551" s="54"/>
      <c r="Q551" s="54"/>
      <c r="R551" s="54"/>
      <c r="S551" s="54"/>
      <c r="T551" s="55"/>
      <c r="U551" s="33"/>
      <c r="V551" s="33"/>
      <c r="W551" s="33"/>
      <c r="X551" s="33"/>
      <c r="Y551" s="33"/>
      <c r="Z551" s="33"/>
      <c r="AA551" s="33"/>
      <c r="AB551" s="33"/>
      <c r="AC551" s="33"/>
      <c r="AD551" s="33"/>
      <c r="AE551" s="33"/>
      <c r="AT551" s="18" t="s">
        <v>143</v>
      </c>
      <c r="AU551" s="18" t="s">
        <v>149</v>
      </c>
    </row>
    <row r="552" spans="1:65" s="14" customFormat="1" ht="11.25">
      <c r="B552" s="176"/>
      <c r="D552" s="158" t="s">
        <v>164</v>
      </c>
      <c r="E552" s="177" t="s">
        <v>3</v>
      </c>
      <c r="F552" s="178" t="s">
        <v>297</v>
      </c>
      <c r="H552" s="177" t="s">
        <v>3</v>
      </c>
      <c r="I552" s="179"/>
      <c r="L552" s="176"/>
      <c r="M552" s="180"/>
      <c r="N552" s="181"/>
      <c r="O552" s="181"/>
      <c r="P552" s="181"/>
      <c r="Q552" s="181"/>
      <c r="R552" s="181"/>
      <c r="S552" s="181"/>
      <c r="T552" s="182"/>
      <c r="AT552" s="177" t="s">
        <v>164</v>
      </c>
      <c r="AU552" s="177" t="s">
        <v>149</v>
      </c>
      <c r="AV552" s="14" t="s">
        <v>15</v>
      </c>
      <c r="AW552" s="14" t="s">
        <v>33</v>
      </c>
      <c r="AX552" s="14" t="s">
        <v>71</v>
      </c>
      <c r="AY552" s="177" t="s">
        <v>135</v>
      </c>
    </row>
    <row r="553" spans="1:65" s="13" customFormat="1" ht="11.25">
      <c r="B553" s="157"/>
      <c r="D553" s="158" t="s">
        <v>164</v>
      </c>
      <c r="E553" s="165" t="s">
        <v>3</v>
      </c>
      <c r="F553" s="159" t="s">
        <v>730</v>
      </c>
      <c r="H553" s="160">
        <v>3.2</v>
      </c>
      <c r="I553" s="161"/>
      <c r="L553" s="157"/>
      <c r="M553" s="162"/>
      <c r="N553" s="163"/>
      <c r="O553" s="163"/>
      <c r="P553" s="163"/>
      <c r="Q553" s="163"/>
      <c r="R553" s="163"/>
      <c r="S553" s="163"/>
      <c r="T553" s="164"/>
      <c r="AT553" s="165" t="s">
        <v>164</v>
      </c>
      <c r="AU553" s="165" t="s">
        <v>149</v>
      </c>
      <c r="AV553" s="13" t="s">
        <v>79</v>
      </c>
      <c r="AW553" s="13" t="s">
        <v>33</v>
      </c>
      <c r="AX553" s="13" t="s">
        <v>71</v>
      </c>
      <c r="AY553" s="165" t="s">
        <v>135</v>
      </c>
    </row>
    <row r="554" spans="1:65" s="14" customFormat="1" ht="11.25">
      <c r="B554" s="176"/>
      <c r="D554" s="158" t="s">
        <v>164</v>
      </c>
      <c r="E554" s="177" t="s">
        <v>3</v>
      </c>
      <c r="F554" s="178" t="s">
        <v>731</v>
      </c>
      <c r="H554" s="177" t="s">
        <v>3</v>
      </c>
      <c r="I554" s="179"/>
      <c r="L554" s="176"/>
      <c r="M554" s="180"/>
      <c r="N554" s="181"/>
      <c r="O554" s="181"/>
      <c r="P554" s="181"/>
      <c r="Q554" s="181"/>
      <c r="R554" s="181"/>
      <c r="S554" s="181"/>
      <c r="T554" s="182"/>
      <c r="AT554" s="177" t="s">
        <v>164</v>
      </c>
      <c r="AU554" s="177" t="s">
        <v>149</v>
      </c>
      <c r="AV554" s="14" t="s">
        <v>15</v>
      </c>
      <c r="AW554" s="14" t="s">
        <v>33</v>
      </c>
      <c r="AX554" s="14" t="s">
        <v>71</v>
      </c>
      <c r="AY554" s="177" t="s">
        <v>135</v>
      </c>
    </row>
    <row r="555" spans="1:65" s="13" customFormat="1" ht="11.25">
      <c r="B555" s="157"/>
      <c r="D555" s="158" t="s">
        <v>164</v>
      </c>
      <c r="E555" s="165" t="s">
        <v>3</v>
      </c>
      <c r="F555" s="159" t="s">
        <v>732</v>
      </c>
      <c r="H555" s="160">
        <v>0.67800000000000005</v>
      </c>
      <c r="I555" s="161"/>
      <c r="L555" s="157"/>
      <c r="M555" s="162"/>
      <c r="N555" s="163"/>
      <c r="O555" s="163"/>
      <c r="P555" s="163"/>
      <c r="Q555" s="163"/>
      <c r="R555" s="163"/>
      <c r="S555" s="163"/>
      <c r="T555" s="164"/>
      <c r="AT555" s="165" t="s">
        <v>164</v>
      </c>
      <c r="AU555" s="165" t="s">
        <v>149</v>
      </c>
      <c r="AV555" s="13" t="s">
        <v>79</v>
      </c>
      <c r="AW555" s="13" t="s">
        <v>33</v>
      </c>
      <c r="AX555" s="13" t="s">
        <v>71</v>
      </c>
      <c r="AY555" s="165" t="s">
        <v>135</v>
      </c>
    </row>
    <row r="556" spans="1:65" s="15" customFormat="1" ht="11.25">
      <c r="B556" s="183"/>
      <c r="D556" s="158" t="s">
        <v>164</v>
      </c>
      <c r="E556" s="184" t="s">
        <v>3</v>
      </c>
      <c r="F556" s="185" t="s">
        <v>215</v>
      </c>
      <c r="H556" s="186">
        <v>3.8780000000000001</v>
      </c>
      <c r="I556" s="187"/>
      <c r="L556" s="183"/>
      <c r="M556" s="188"/>
      <c r="N556" s="189"/>
      <c r="O556" s="189"/>
      <c r="P556" s="189"/>
      <c r="Q556" s="189"/>
      <c r="R556" s="189"/>
      <c r="S556" s="189"/>
      <c r="T556" s="190"/>
      <c r="AT556" s="184" t="s">
        <v>164</v>
      </c>
      <c r="AU556" s="184" t="s">
        <v>149</v>
      </c>
      <c r="AV556" s="15" t="s">
        <v>82</v>
      </c>
      <c r="AW556" s="15" t="s">
        <v>33</v>
      </c>
      <c r="AX556" s="15" t="s">
        <v>15</v>
      </c>
      <c r="AY556" s="184" t="s">
        <v>135</v>
      </c>
    </row>
    <row r="557" spans="1:65" s="2" customFormat="1" ht="33" customHeight="1">
      <c r="A557" s="33"/>
      <c r="B557" s="138"/>
      <c r="C557" s="139" t="s">
        <v>733</v>
      </c>
      <c r="D557" s="139" t="s">
        <v>137</v>
      </c>
      <c r="E557" s="140" t="s">
        <v>734</v>
      </c>
      <c r="F557" s="141" t="s">
        <v>735</v>
      </c>
      <c r="G557" s="142" t="s">
        <v>140</v>
      </c>
      <c r="H557" s="143">
        <v>1283.625</v>
      </c>
      <c r="I557" s="144"/>
      <c r="J557" s="145">
        <f>ROUND(I557*H557,2)</f>
        <v>0</v>
      </c>
      <c r="K557" s="141" t="s">
        <v>141</v>
      </c>
      <c r="L557" s="34"/>
      <c r="M557" s="146" t="s">
        <v>3</v>
      </c>
      <c r="N557" s="147" t="s">
        <v>42</v>
      </c>
      <c r="O557" s="54"/>
      <c r="P557" s="148">
        <f>O557*H557</f>
        <v>0</v>
      </c>
      <c r="Q557" s="148">
        <v>0</v>
      </c>
      <c r="R557" s="148">
        <f>Q557*H557</f>
        <v>0</v>
      </c>
      <c r="S557" s="148">
        <v>5.8999999999999997E-2</v>
      </c>
      <c r="T557" s="149">
        <f>S557*H557</f>
        <v>75.733874999999998</v>
      </c>
      <c r="U557" s="33"/>
      <c r="V557" s="33"/>
      <c r="W557" s="33"/>
      <c r="X557" s="33"/>
      <c r="Y557" s="33"/>
      <c r="Z557" s="33"/>
      <c r="AA557" s="33"/>
      <c r="AB557" s="33"/>
      <c r="AC557" s="33"/>
      <c r="AD557" s="33"/>
      <c r="AE557" s="33"/>
      <c r="AR557" s="150" t="s">
        <v>82</v>
      </c>
      <c r="AT557" s="150" t="s">
        <v>137</v>
      </c>
      <c r="AU557" s="150" t="s">
        <v>149</v>
      </c>
      <c r="AY557" s="18" t="s">
        <v>135</v>
      </c>
      <c r="BE557" s="151">
        <f>IF(N557="základní",J557,0)</f>
        <v>0</v>
      </c>
      <c r="BF557" s="151">
        <f>IF(N557="snížená",J557,0)</f>
        <v>0</v>
      </c>
      <c r="BG557" s="151">
        <f>IF(N557="zákl. přenesená",J557,0)</f>
        <v>0</v>
      </c>
      <c r="BH557" s="151">
        <f>IF(N557="sníž. přenesená",J557,0)</f>
        <v>0</v>
      </c>
      <c r="BI557" s="151">
        <f>IF(N557="nulová",J557,0)</f>
        <v>0</v>
      </c>
      <c r="BJ557" s="18" t="s">
        <v>15</v>
      </c>
      <c r="BK557" s="151">
        <f>ROUND(I557*H557,2)</f>
        <v>0</v>
      </c>
      <c r="BL557" s="18" t="s">
        <v>82</v>
      </c>
      <c r="BM557" s="150" t="s">
        <v>736</v>
      </c>
    </row>
    <row r="558" spans="1:65" s="2" customFormat="1" ht="11.25">
      <c r="A558" s="33"/>
      <c r="B558" s="34"/>
      <c r="C558" s="33"/>
      <c r="D558" s="152" t="s">
        <v>143</v>
      </c>
      <c r="E558" s="33"/>
      <c r="F558" s="153" t="s">
        <v>737</v>
      </c>
      <c r="G558" s="33"/>
      <c r="H558" s="33"/>
      <c r="I558" s="154"/>
      <c r="J558" s="33"/>
      <c r="K558" s="33"/>
      <c r="L558" s="34"/>
      <c r="M558" s="155"/>
      <c r="N558" s="156"/>
      <c r="O558" s="54"/>
      <c r="P558" s="54"/>
      <c r="Q558" s="54"/>
      <c r="R558" s="54"/>
      <c r="S558" s="54"/>
      <c r="T558" s="55"/>
      <c r="U558" s="33"/>
      <c r="V558" s="33"/>
      <c r="W558" s="33"/>
      <c r="X558" s="33"/>
      <c r="Y558" s="33"/>
      <c r="Z558" s="33"/>
      <c r="AA558" s="33"/>
      <c r="AB558" s="33"/>
      <c r="AC558" s="33"/>
      <c r="AD558" s="33"/>
      <c r="AE558" s="33"/>
      <c r="AT558" s="18" t="s">
        <v>143</v>
      </c>
      <c r="AU558" s="18" t="s">
        <v>149</v>
      </c>
    </row>
    <row r="559" spans="1:65" s="14" customFormat="1" ht="11.25">
      <c r="B559" s="176"/>
      <c r="D559" s="158" t="s">
        <v>164</v>
      </c>
      <c r="E559" s="177" t="s">
        <v>3</v>
      </c>
      <c r="F559" s="178" t="s">
        <v>283</v>
      </c>
      <c r="H559" s="177" t="s">
        <v>3</v>
      </c>
      <c r="I559" s="179"/>
      <c r="L559" s="176"/>
      <c r="M559" s="180"/>
      <c r="N559" s="181"/>
      <c r="O559" s="181"/>
      <c r="P559" s="181"/>
      <c r="Q559" s="181"/>
      <c r="R559" s="181"/>
      <c r="S559" s="181"/>
      <c r="T559" s="182"/>
      <c r="AT559" s="177" t="s">
        <v>164</v>
      </c>
      <c r="AU559" s="177" t="s">
        <v>149</v>
      </c>
      <c r="AV559" s="14" t="s">
        <v>15</v>
      </c>
      <c r="AW559" s="14" t="s">
        <v>33</v>
      </c>
      <c r="AX559" s="14" t="s">
        <v>71</v>
      </c>
      <c r="AY559" s="177" t="s">
        <v>135</v>
      </c>
    </row>
    <row r="560" spans="1:65" s="13" customFormat="1" ht="11.25">
      <c r="B560" s="157"/>
      <c r="D560" s="158" t="s">
        <v>164</v>
      </c>
      <c r="E560" s="165" t="s">
        <v>3</v>
      </c>
      <c r="F560" s="159" t="s">
        <v>738</v>
      </c>
      <c r="H560" s="160">
        <v>523.79999999999995</v>
      </c>
      <c r="I560" s="161"/>
      <c r="L560" s="157"/>
      <c r="M560" s="162"/>
      <c r="N560" s="163"/>
      <c r="O560" s="163"/>
      <c r="P560" s="163"/>
      <c r="Q560" s="163"/>
      <c r="R560" s="163"/>
      <c r="S560" s="163"/>
      <c r="T560" s="164"/>
      <c r="AT560" s="165" t="s">
        <v>164</v>
      </c>
      <c r="AU560" s="165" t="s">
        <v>149</v>
      </c>
      <c r="AV560" s="13" t="s">
        <v>79</v>
      </c>
      <c r="AW560" s="13" t="s">
        <v>33</v>
      </c>
      <c r="AX560" s="13" t="s">
        <v>71</v>
      </c>
      <c r="AY560" s="165" t="s">
        <v>135</v>
      </c>
    </row>
    <row r="561" spans="1:65" s="14" customFormat="1" ht="11.25">
      <c r="B561" s="176"/>
      <c r="D561" s="158" t="s">
        <v>164</v>
      </c>
      <c r="E561" s="177" t="s">
        <v>3</v>
      </c>
      <c r="F561" s="178" t="s">
        <v>285</v>
      </c>
      <c r="H561" s="177" t="s">
        <v>3</v>
      </c>
      <c r="I561" s="179"/>
      <c r="L561" s="176"/>
      <c r="M561" s="180"/>
      <c r="N561" s="181"/>
      <c r="O561" s="181"/>
      <c r="P561" s="181"/>
      <c r="Q561" s="181"/>
      <c r="R561" s="181"/>
      <c r="S561" s="181"/>
      <c r="T561" s="182"/>
      <c r="AT561" s="177" t="s">
        <v>164</v>
      </c>
      <c r="AU561" s="177" t="s">
        <v>149</v>
      </c>
      <c r="AV561" s="14" t="s">
        <v>15</v>
      </c>
      <c r="AW561" s="14" t="s">
        <v>33</v>
      </c>
      <c r="AX561" s="14" t="s">
        <v>71</v>
      </c>
      <c r="AY561" s="177" t="s">
        <v>135</v>
      </c>
    </row>
    <row r="562" spans="1:65" s="13" customFormat="1" ht="11.25">
      <c r="B562" s="157"/>
      <c r="D562" s="158" t="s">
        <v>164</v>
      </c>
      <c r="E562" s="165" t="s">
        <v>3</v>
      </c>
      <c r="F562" s="159" t="s">
        <v>739</v>
      </c>
      <c r="H562" s="160">
        <v>321.83999999999997</v>
      </c>
      <c r="I562" s="161"/>
      <c r="L562" s="157"/>
      <c r="M562" s="162"/>
      <c r="N562" s="163"/>
      <c r="O562" s="163"/>
      <c r="P562" s="163"/>
      <c r="Q562" s="163"/>
      <c r="R562" s="163"/>
      <c r="S562" s="163"/>
      <c r="T562" s="164"/>
      <c r="AT562" s="165" t="s">
        <v>164</v>
      </c>
      <c r="AU562" s="165" t="s">
        <v>149</v>
      </c>
      <c r="AV562" s="13" t="s">
        <v>79</v>
      </c>
      <c r="AW562" s="13" t="s">
        <v>33</v>
      </c>
      <c r="AX562" s="13" t="s">
        <v>71</v>
      </c>
      <c r="AY562" s="165" t="s">
        <v>135</v>
      </c>
    </row>
    <row r="563" spans="1:65" s="14" customFormat="1" ht="11.25">
      <c r="B563" s="176"/>
      <c r="D563" s="158" t="s">
        <v>164</v>
      </c>
      <c r="E563" s="177" t="s">
        <v>3</v>
      </c>
      <c r="F563" s="178" t="s">
        <v>291</v>
      </c>
      <c r="H563" s="177" t="s">
        <v>3</v>
      </c>
      <c r="I563" s="179"/>
      <c r="L563" s="176"/>
      <c r="M563" s="180"/>
      <c r="N563" s="181"/>
      <c r="O563" s="181"/>
      <c r="P563" s="181"/>
      <c r="Q563" s="181"/>
      <c r="R563" s="181"/>
      <c r="S563" s="181"/>
      <c r="T563" s="182"/>
      <c r="AT563" s="177" t="s">
        <v>164</v>
      </c>
      <c r="AU563" s="177" t="s">
        <v>149</v>
      </c>
      <c r="AV563" s="14" t="s">
        <v>15</v>
      </c>
      <c r="AW563" s="14" t="s">
        <v>33</v>
      </c>
      <c r="AX563" s="14" t="s">
        <v>71</v>
      </c>
      <c r="AY563" s="177" t="s">
        <v>135</v>
      </c>
    </row>
    <row r="564" spans="1:65" s="13" customFormat="1" ht="11.25">
      <c r="B564" s="157"/>
      <c r="D564" s="158" t="s">
        <v>164</v>
      </c>
      <c r="E564" s="165" t="s">
        <v>3</v>
      </c>
      <c r="F564" s="159" t="s">
        <v>740</v>
      </c>
      <c r="H564" s="160">
        <v>162</v>
      </c>
      <c r="I564" s="161"/>
      <c r="L564" s="157"/>
      <c r="M564" s="162"/>
      <c r="N564" s="163"/>
      <c r="O564" s="163"/>
      <c r="P564" s="163"/>
      <c r="Q564" s="163"/>
      <c r="R564" s="163"/>
      <c r="S564" s="163"/>
      <c r="T564" s="164"/>
      <c r="AT564" s="165" t="s">
        <v>164</v>
      </c>
      <c r="AU564" s="165" t="s">
        <v>149</v>
      </c>
      <c r="AV564" s="13" t="s">
        <v>79</v>
      </c>
      <c r="AW564" s="13" t="s">
        <v>33</v>
      </c>
      <c r="AX564" s="13" t="s">
        <v>71</v>
      </c>
      <c r="AY564" s="165" t="s">
        <v>135</v>
      </c>
    </row>
    <row r="565" spans="1:65" s="14" customFormat="1" ht="11.25">
      <c r="B565" s="176"/>
      <c r="D565" s="158" t="s">
        <v>164</v>
      </c>
      <c r="E565" s="177" t="s">
        <v>3</v>
      </c>
      <c r="F565" s="178" t="s">
        <v>293</v>
      </c>
      <c r="H565" s="177" t="s">
        <v>3</v>
      </c>
      <c r="I565" s="179"/>
      <c r="L565" s="176"/>
      <c r="M565" s="180"/>
      <c r="N565" s="181"/>
      <c r="O565" s="181"/>
      <c r="P565" s="181"/>
      <c r="Q565" s="181"/>
      <c r="R565" s="181"/>
      <c r="S565" s="181"/>
      <c r="T565" s="182"/>
      <c r="AT565" s="177" t="s">
        <v>164</v>
      </c>
      <c r="AU565" s="177" t="s">
        <v>149</v>
      </c>
      <c r="AV565" s="14" t="s">
        <v>15</v>
      </c>
      <c r="AW565" s="14" t="s">
        <v>33</v>
      </c>
      <c r="AX565" s="14" t="s">
        <v>71</v>
      </c>
      <c r="AY565" s="177" t="s">
        <v>135</v>
      </c>
    </row>
    <row r="566" spans="1:65" s="13" customFormat="1" ht="11.25">
      <c r="B566" s="157"/>
      <c r="D566" s="158" t="s">
        <v>164</v>
      </c>
      <c r="E566" s="165" t="s">
        <v>3</v>
      </c>
      <c r="F566" s="159" t="s">
        <v>741</v>
      </c>
      <c r="H566" s="160">
        <v>116.1</v>
      </c>
      <c r="I566" s="161"/>
      <c r="L566" s="157"/>
      <c r="M566" s="162"/>
      <c r="N566" s="163"/>
      <c r="O566" s="163"/>
      <c r="P566" s="163"/>
      <c r="Q566" s="163"/>
      <c r="R566" s="163"/>
      <c r="S566" s="163"/>
      <c r="T566" s="164"/>
      <c r="AT566" s="165" t="s">
        <v>164</v>
      </c>
      <c r="AU566" s="165" t="s">
        <v>149</v>
      </c>
      <c r="AV566" s="13" t="s">
        <v>79</v>
      </c>
      <c r="AW566" s="13" t="s">
        <v>33</v>
      </c>
      <c r="AX566" s="13" t="s">
        <v>71</v>
      </c>
      <c r="AY566" s="165" t="s">
        <v>135</v>
      </c>
    </row>
    <row r="567" spans="1:65" s="14" customFormat="1" ht="11.25">
      <c r="B567" s="176"/>
      <c r="D567" s="158" t="s">
        <v>164</v>
      </c>
      <c r="E567" s="177" t="s">
        <v>3</v>
      </c>
      <c r="F567" s="178" t="s">
        <v>295</v>
      </c>
      <c r="H567" s="177" t="s">
        <v>3</v>
      </c>
      <c r="I567" s="179"/>
      <c r="L567" s="176"/>
      <c r="M567" s="180"/>
      <c r="N567" s="181"/>
      <c r="O567" s="181"/>
      <c r="P567" s="181"/>
      <c r="Q567" s="181"/>
      <c r="R567" s="181"/>
      <c r="S567" s="181"/>
      <c r="T567" s="182"/>
      <c r="AT567" s="177" t="s">
        <v>164</v>
      </c>
      <c r="AU567" s="177" t="s">
        <v>149</v>
      </c>
      <c r="AV567" s="14" t="s">
        <v>15</v>
      </c>
      <c r="AW567" s="14" t="s">
        <v>33</v>
      </c>
      <c r="AX567" s="14" t="s">
        <v>71</v>
      </c>
      <c r="AY567" s="177" t="s">
        <v>135</v>
      </c>
    </row>
    <row r="568" spans="1:65" s="13" customFormat="1" ht="11.25">
      <c r="B568" s="157"/>
      <c r="D568" s="158" t="s">
        <v>164</v>
      </c>
      <c r="E568" s="165" t="s">
        <v>3</v>
      </c>
      <c r="F568" s="159" t="s">
        <v>742</v>
      </c>
      <c r="H568" s="160">
        <v>54.18</v>
      </c>
      <c r="I568" s="161"/>
      <c r="L568" s="157"/>
      <c r="M568" s="162"/>
      <c r="N568" s="163"/>
      <c r="O568" s="163"/>
      <c r="P568" s="163"/>
      <c r="Q568" s="163"/>
      <c r="R568" s="163"/>
      <c r="S568" s="163"/>
      <c r="T568" s="164"/>
      <c r="AT568" s="165" t="s">
        <v>164</v>
      </c>
      <c r="AU568" s="165" t="s">
        <v>149</v>
      </c>
      <c r="AV568" s="13" t="s">
        <v>79</v>
      </c>
      <c r="AW568" s="13" t="s">
        <v>33</v>
      </c>
      <c r="AX568" s="13" t="s">
        <v>71</v>
      </c>
      <c r="AY568" s="165" t="s">
        <v>135</v>
      </c>
    </row>
    <row r="569" spans="1:65" s="14" customFormat="1" ht="11.25">
      <c r="B569" s="176"/>
      <c r="D569" s="158" t="s">
        <v>164</v>
      </c>
      <c r="E569" s="177" t="s">
        <v>3</v>
      </c>
      <c r="F569" s="178" t="s">
        <v>303</v>
      </c>
      <c r="H569" s="177" t="s">
        <v>3</v>
      </c>
      <c r="I569" s="179"/>
      <c r="L569" s="176"/>
      <c r="M569" s="180"/>
      <c r="N569" s="181"/>
      <c r="O569" s="181"/>
      <c r="P569" s="181"/>
      <c r="Q569" s="181"/>
      <c r="R569" s="181"/>
      <c r="S569" s="181"/>
      <c r="T569" s="182"/>
      <c r="AT569" s="177" t="s">
        <v>164</v>
      </c>
      <c r="AU569" s="177" t="s">
        <v>149</v>
      </c>
      <c r="AV569" s="14" t="s">
        <v>15</v>
      </c>
      <c r="AW569" s="14" t="s">
        <v>33</v>
      </c>
      <c r="AX569" s="14" t="s">
        <v>71</v>
      </c>
      <c r="AY569" s="177" t="s">
        <v>135</v>
      </c>
    </row>
    <row r="570" spans="1:65" s="13" customFormat="1" ht="11.25">
      <c r="B570" s="157"/>
      <c r="D570" s="158" t="s">
        <v>164</v>
      </c>
      <c r="E570" s="165" t="s">
        <v>3</v>
      </c>
      <c r="F570" s="159" t="s">
        <v>743</v>
      </c>
      <c r="H570" s="160">
        <v>86.444999999999993</v>
      </c>
      <c r="I570" s="161"/>
      <c r="L570" s="157"/>
      <c r="M570" s="162"/>
      <c r="N570" s="163"/>
      <c r="O570" s="163"/>
      <c r="P570" s="163"/>
      <c r="Q570" s="163"/>
      <c r="R570" s="163"/>
      <c r="S570" s="163"/>
      <c r="T570" s="164"/>
      <c r="AT570" s="165" t="s">
        <v>164</v>
      </c>
      <c r="AU570" s="165" t="s">
        <v>149</v>
      </c>
      <c r="AV570" s="13" t="s">
        <v>79</v>
      </c>
      <c r="AW570" s="13" t="s">
        <v>33</v>
      </c>
      <c r="AX570" s="13" t="s">
        <v>71</v>
      </c>
      <c r="AY570" s="165" t="s">
        <v>135</v>
      </c>
    </row>
    <row r="571" spans="1:65" s="14" customFormat="1" ht="11.25">
      <c r="B571" s="176"/>
      <c r="D571" s="158" t="s">
        <v>164</v>
      </c>
      <c r="E571" s="177" t="s">
        <v>3</v>
      </c>
      <c r="F571" s="178" t="s">
        <v>305</v>
      </c>
      <c r="H571" s="177" t="s">
        <v>3</v>
      </c>
      <c r="I571" s="179"/>
      <c r="L571" s="176"/>
      <c r="M571" s="180"/>
      <c r="N571" s="181"/>
      <c r="O571" s="181"/>
      <c r="P571" s="181"/>
      <c r="Q571" s="181"/>
      <c r="R571" s="181"/>
      <c r="S571" s="181"/>
      <c r="T571" s="182"/>
      <c r="AT571" s="177" t="s">
        <v>164</v>
      </c>
      <c r="AU571" s="177" t="s">
        <v>149</v>
      </c>
      <c r="AV571" s="14" t="s">
        <v>15</v>
      </c>
      <c r="AW571" s="14" t="s">
        <v>33</v>
      </c>
      <c r="AX571" s="14" t="s">
        <v>71</v>
      </c>
      <c r="AY571" s="177" t="s">
        <v>135</v>
      </c>
    </row>
    <row r="572" spans="1:65" s="13" customFormat="1" ht="11.25">
      <c r="B572" s="157"/>
      <c r="D572" s="158" t="s">
        <v>164</v>
      </c>
      <c r="E572" s="165" t="s">
        <v>3</v>
      </c>
      <c r="F572" s="159" t="s">
        <v>744</v>
      </c>
      <c r="H572" s="160">
        <v>17.82</v>
      </c>
      <c r="I572" s="161"/>
      <c r="L572" s="157"/>
      <c r="M572" s="162"/>
      <c r="N572" s="163"/>
      <c r="O572" s="163"/>
      <c r="P572" s="163"/>
      <c r="Q572" s="163"/>
      <c r="R572" s="163"/>
      <c r="S572" s="163"/>
      <c r="T572" s="164"/>
      <c r="AT572" s="165" t="s">
        <v>164</v>
      </c>
      <c r="AU572" s="165" t="s">
        <v>149</v>
      </c>
      <c r="AV572" s="13" t="s">
        <v>79</v>
      </c>
      <c r="AW572" s="13" t="s">
        <v>33</v>
      </c>
      <c r="AX572" s="13" t="s">
        <v>71</v>
      </c>
      <c r="AY572" s="165" t="s">
        <v>135</v>
      </c>
    </row>
    <row r="573" spans="1:65" s="14" customFormat="1" ht="11.25">
      <c r="B573" s="176"/>
      <c r="D573" s="158" t="s">
        <v>164</v>
      </c>
      <c r="E573" s="177" t="s">
        <v>3</v>
      </c>
      <c r="F573" s="178" t="s">
        <v>745</v>
      </c>
      <c r="H573" s="177" t="s">
        <v>3</v>
      </c>
      <c r="I573" s="179"/>
      <c r="L573" s="176"/>
      <c r="M573" s="180"/>
      <c r="N573" s="181"/>
      <c r="O573" s="181"/>
      <c r="P573" s="181"/>
      <c r="Q573" s="181"/>
      <c r="R573" s="181"/>
      <c r="S573" s="181"/>
      <c r="T573" s="182"/>
      <c r="AT573" s="177" t="s">
        <v>164</v>
      </c>
      <c r="AU573" s="177" t="s">
        <v>149</v>
      </c>
      <c r="AV573" s="14" t="s">
        <v>15</v>
      </c>
      <c r="AW573" s="14" t="s">
        <v>33</v>
      </c>
      <c r="AX573" s="14" t="s">
        <v>71</v>
      </c>
      <c r="AY573" s="177" t="s">
        <v>135</v>
      </c>
    </row>
    <row r="574" spans="1:65" s="13" customFormat="1" ht="11.25">
      <c r="B574" s="157"/>
      <c r="D574" s="158" t="s">
        <v>164</v>
      </c>
      <c r="E574" s="165" t="s">
        <v>3</v>
      </c>
      <c r="F574" s="159" t="s">
        <v>746</v>
      </c>
      <c r="H574" s="160">
        <v>1.44</v>
      </c>
      <c r="I574" s="161"/>
      <c r="L574" s="157"/>
      <c r="M574" s="162"/>
      <c r="N574" s="163"/>
      <c r="O574" s="163"/>
      <c r="P574" s="163"/>
      <c r="Q574" s="163"/>
      <c r="R574" s="163"/>
      <c r="S574" s="163"/>
      <c r="T574" s="164"/>
      <c r="AT574" s="165" t="s">
        <v>164</v>
      </c>
      <c r="AU574" s="165" t="s">
        <v>149</v>
      </c>
      <c r="AV574" s="13" t="s">
        <v>79</v>
      </c>
      <c r="AW574" s="13" t="s">
        <v>33</v>
      </c>
      <c r="AX574" s="13" t="s">
        <v>71</v>
      </c>
      <c r="AY574" s="165" t="s">
        <v>135</v>
      </c>
    </row>
    <row r="575" spans="1:65" s="15" customFormat="1" ht="11.25">
      <c r="B575" s="183"/>
      <c r="D575" s="158" t="s">
        <v>164</v>
      </c>
      <c r="E575" s="184" t="s">
        <v>3</v>
      </c>
      <c r="F575" s="185" t="s">
        <v>215</v>
      </c>
      <c r="H575" s="186">
        <v>1283.625</v>
      </c>
      <c r="I575" s="187"/>
      <c r="L575" s="183"/>
      <c r="M575" s="188"/>
      <c r="N575" s="189"/>
      <c r="O575" s="189"/>
      <c r="P575" s="189"/>
      <c r="Q575" s="189"/>
      <c r="R575" s="189"/>
      <c r="S575" s="189"/>
      <c r="T575" s="190"/>
      <c r="AT575" s="184" t="s">
        <v>164</v>
      </c>
      <c r="AU575" s="184" t="s">
        <v>149</v>
      </c>
      <c r="AV575" s="15" t="s">
        <v>82</v>
      </c>
      <c r="AW575" s="15" t="s">
        <v>33</v>
      </c>
      <c r="AX575" s="15" t="s">
        <v>15</v>
      </c>
      <c r="AY575" s="184" t="s">
        <v>135</v>
      </c>
    </row>
    <row r="576" spans="1:65" s="2" customFormat="1" ht="33" customHeight="1">
      <c r="A576" s="33"/>
      <c r="B576" s="138"/>
      <c r="C576" s="139" t="s">
        <v>747</v>
      </c>
      <c r="D576" s="139" t="s">
        <v>137</v>
      </c>
      <c r="E576" s="140" t="s">
        <v>748</v>
      </c>
      <c r="F576" s="141" t="s">
        <v>749</v>
      </c>
      <c r="G576" s="142" t="s">
        <v>140</v>
      </c>
      <c r="H576" s="143">
        <v>1640.67</v>
      </c>
      <c r="I576" s="144"/>
      <c r="J576" s="145">
        <f>ROUND(I576*H576,2)</f>
        <v>0</v>
      </c>
      <c r="K576" s="141" t="s">
        <v>141</v>
      </c>
      <c r="L576" s="34"/>
      <c r="M576" s="146" t="s">
        <v>3</v>
      </c>
      <c r="N576" s="147" t="s">
        <v>42</v>
      </c>
      <c r="O576" s="54"/>
      <c r="P576" s="148">
        <f>O576*H576</f>
        <v>0</v>
      </c>
      <c r="Q576" s="148">
        <v>0</v>
      </c>
      <c r="R576" s="148">
        <f>Q576*H576</f>
        <v>0</v>
      </c>
      <c r="S576" s="148">
        <v>5.0999999999999997E-2</v>
      </c>
      <c r="T576" s="149">
        <f>S576*H576</f>
        <v>83.674170000000004</v>
      </c>
      <c r="U576" s="33"/>
      <c r="V576" s="33"/>
      <c r="W576" s="33"/>
      <c r="X576" s="33"/>
      <c r="Y576" s="33"/>
      <c r="Z576" s="33"/>
      <c r="AA576" s="33"/>
      <c r="AB576" s="33"/>
      <c r="AC576" s="33"/>
      <c r="AD576" s="33"/>
      <c r="AE576" s="33"/>
      <c r="AR576" s="150" t="s">
        <v>82</v>
      </c>
      <c r="AT576" s="150" t="s">
        <v>137</v>
      </c>
      <c r="AU576" s="150" t="s">
        <v>149</v>
      </c>
      <c r="AY576" s="18" t="s">
        <v>135</v>
      </c>
      <c r="BE576" s="151">
        <f>IF(N576="základní",J576,0)</f>
        <v>0</v>
      </c>
      <c r="BF576" s="151">
        <f>IF(N576="snížená",J576,0)</f>
        <v>0</v>
      </c>
      <c r="BG576" s="151">
        <f>IF(N576="zákl. přenesená",J576,0)</f>
        <v>0</v>
      </c>
      <c r="BH576" s="151">
        <f>IF(N576="sníž. přenesená",J576,0)</f>
        <v>0</v>
      </c>
      <c r="BI576" s="151">
        <f>IF(N576="nulová",J576,0)</f>
        <v>0</v>
      </c>
      <c r="BJ576" s="18" t="s">
        <v>15</v>
      </c>
      <c r="BK576" s="151">
        <f>ROUND(I576*H576,2)</f>
        <v>0</v>
      </c>
      <c r="BL576" s="18" t="s">
        <v>82</v>
      </c>
      <c r="BM576" s="150" t="s">
        <v>750</v>
      </c>
    </row>
    <row r="577" spans="1:65" s="2" customFormat="1" ht="11.25">
      <c r="A577" s="33"/>
      <c r="B577" s="34"/>
      <c r="C577" s="33"/>
      <c r="D577" s="152" t="s">
        <v>143</v>
      </c>
      <c r="E577" s="33"/>
      <c r="F577" s="153" t="s">
        <v>751</v>
      </c>
      <c r="G577" s="33"/>
      <c r="H577" s="33"/>
      <c r="I577" s="154"/>
      <c r="J577" s="33"/>
      <c r="K577" s="33"/>
      <c r="L577" s="34"/>
      <c r="M577" s="155"/>
      <c r="N577" s="156"/>
      <c r="O577" s="54"/>
      <c r="P577" s="54"/>
      <c r="Q577" s="54"/>
      <c r="R577" s="54"/>
      <c r="S577" s="54"/>
      <c r="T577" s="55"/>
      <c r="U577" s="33"/>
      <c r="V577" s="33"/>
      <c r="W577" s="33"/>
      <c r="X577" s="33"/>
      <c r="Y577" s="33"/>
      <c r="Z577" s="33"/>
      <c r="AA577" s="33"/>
      <c r="AB577" s="33"/>
      <c r="AC577" s="33"/>
      <c r="AD577" s="33"/>
      <c r="AE577" s="33"/>
      <c r="AT577" s="18" t="s">
        <v>143</v>
      </c>
      <c r="AU577" s="18" t="s">
        <v>149</v>
      </c>
    </row>
    <row r="578" spans="1:65" s="14" customFormat="1" ht="11.25">
      <c r="B578" s="176"/>
      <c r="D578" s="158" t="s">
        <v>164</v>
      </c>
      <c r="E578" s="177" t="s">
        <v>3</v>
      </c>
      <c r="F578" s="178" t="s">
        <v>287</v>
      </c>
      <c r="H578" s="177" t="s">
        <v>3</v>
      </c>
      <c r="I578" s="179"/>
      <c r="L578" s="176"/>
      <c r="M578" s="180"/>
      <c r="N578" s="181"/>
      <c r="O578" s="181"/>
      <c r="P578" s="181"/>
      <c r="Q578" s="181"/>
      <c r="R578" s="181"/>
      <c r="S578" s="181"/>
      <c r="T578" s="182"/>
      <c r="AT578" s="177" t="s">
        <v>164</v>
      </c>
      <c r="AU578" s="177" t="s">
        <v>149</v>
      </c>
      <c r="AV578" s="14" t="s">
        <v>15</v>
      </c>
      <c r="AW578" s="14" t="s">
        <v>33</v>
      </c>
      <c r="AX578" s="14" t="s">
        <v>71</v>
      </c>
      <c r="AY578" s="177" t="s">
        <v>135</v>
      </c>
    </row>
    <row r="579" spans="1:65" s="13" customFormat="1" ht="11.25">
      <c r="B579" s="157"/>
      <c r="D579" s="158" t="s">
        <v>164</v>
      </c>
      <c r="E579" s="165" t="s">
        <v>3</v>
      </c>
      <c r="F579" s="159" t="s">
        <v>752</v>
      </c>
      <c r="H579" s="160">
        <v>522.72</v>
      </c>
      <c r="I579" s="161"/>
      <c r="L579" s="157"/>
      <c r="M579" s="162"/>
      <c r="N579" s="163"/>
      <c r="O579" s="163"/>
      <c r="P579" s="163"/>
      <c r="Q579" s="163"/>
      <c r="R579" s="163"/>
      <c r="S579" s="163"/>
      <c r="T579" s="164"/>
      <c r="AT579" s="165" t="s">
        <v>164</v>
      </c>
      <c r="AU579" s="165" t="s">
        <v>149</v>
      </c>
      <c r="AV579" s="13" t="s">
        <v>79</v>
      </c>
      <c r="AW579" s="13" t="s">
        <v>33</v>
      </c>
      <c r="AX579" s="13" t="s">
        <v>71</v>
      </c>
      <c r="AY579" s="165" t="s">
        <v>135</v>
      </c>
    </row>
    <row r="580" spans="1:65" s="14" customFormat="1" ht="11.25">
      <c r="B580" s="176"/>
      <c r="D580" s="158" t="s">
        <v>164</v>
      </c>
      <c r="E580" s="177" t="s">
        <v>3</v>
      </c>
      <c r="F580" s="178" t="s">
        <v>289</v>
      </c>
      <c r="H580" s="177" t="s">
        <v>3</v>
      </c>
      <c r="I580" s="179"/>
      <c r="L580" s="176"/>
      <c r="M580" s="180"/>
      <c r="N580" s="181"/>
      <c r="O580" s="181"/>
      <c r="P580" s="181"/>
      <c r="Q580" s="181"/>
      <c r="R580" s="181"/>
      <c r="S580" s="181"/>
      <c r="T580" s="182"/>
      <c r="AT580" s="177" t="s">
        <v>164</v>
      </c>
      <c r="AU580" s="177" t="s">
        <v>149</v>
      </c>
      <c r="AV580" s="14" t="s">
        <v>15</v>
      </c>
      <c r="AW580" s="14" t="s">
        <v>33</v>
      </c>
      <c r="AX580" s="14" t="s">
        <v>71</v>
      </c>
      <c r="AY580" s="177" t="s">
        <v>135</v>
      </c>
    </row>
    <row r="581" spans="1:65" s="13" customFormat="1" ht="11.25">
      <c r="B581" s="157"/>
      <c r="D581" s="158" t="s">
        <v>164</v>
      </c>
      <c r="E581" s="165" t="s">
        <v>3</v>
      </c>
      <c r="F581" s="159" t="s">
        <v>753</v>
      </c>
      <c r="H581" s="160">
        <v>1058.4000000000001</v>
      </c>
      <c r="I581" s="161"/>
      <c r="L581" s="157"/>
      <c r="M581" s="162"/>
      <c r="N581" s="163"/>
      <c r="O581" s="163"/>
      <c r="P581" s="163"/>
      <c r="Q581" s="163"/>
      <c r="R581" s="163"/>
      <c r="S581" s="163"/>
      <c r="T581" s="164"/>
      <c r="AT581" s="165" t="s">
        <v>164</v>
      </c>
      <c r="AU581" s="165" t="s">
        <v>149</v>
      </c>
      <c r="AV581" s="13" t="s">
        <v>79</v>
      </c>
      <c r="AW581" s="13" t="s">
        <v>33</v>
      </c>
      <c r="AX581" s="13" t="s">
        <v>71</v>
      </c>
      <c r="AY581" s="165" t="s">
        <v>135</v>
      </c>
    </row>
    <row r="582" spans="1:65" s="14" customFormat="1" ht="11.25">
      <c r="B582" s="176"/>
      <c r="D582" s="158" t="s">
        <v>164</v>
      </c>
      <c r="E582" s="177" t="s">
        <v>3</v>
      </c>
      <c r="F582" s="178" t="s">
        <v>299</v>
      </c>
      <c r="H582" s="177" t="s">
        <v>3</v>
      </c>
      <c r="I582" s="179"/>
      <c r="L582" s="176"/>
      <c r="M582" s="180"/>
      <c r="N582" s="181"/>
      <c r="O582" s="181"/>
      <c r="P582" s="181"/>
      <c r="Q582" s="181"/>
      <c r="R582" s="181"/>
      <c r="S582" s="181"/>
      <c r="T582" s="182"/>
      <c r="AT582" s="177" t="s">
        <v>164</v>
      </c>
      <c r="AU582" s="177" t="s">
        <v>149</v>
      </c>
      <c r="AV582" s="14" t="s">
        <v>15</v>
      </c>
      <c r="AW582" s="14" t="s">
        <v>33</v>
      </c>
      <c r="AX582" s="14" t="s">
        <v>71</v>
      </c>
      <c r="AY582" s="177" t="s">
        <v>135</v>
      </c>
    </row>
    <row r="583" spans="1:65" s="13" customFormat="1" ht="11.25">
      <c r="B583" s="157"/>
      <c r="D583" s="158" t="s">
        <v>164</v>
      </c>
      <c r="E583" s="165" t="s">
        <v>3</v>
      </c>
      <c r="F583" s="159" t="s">
        <v>373</v>
      </c>
      <c r="H583" s="160">
        <v>20.25</v>
      </c>
      <c r="I583" s="161"/>
      <c r="L583" s="157"/>
      <c r="M583" s="162"/>
      <c r="N583" s="163"/>
      <c r="O583" s="163"/>
      <c r="P583" s="163"/>
      <c r="Q583" s="163"/>
      <c r="R583" s="163"/>
      <c r="S583" s="163"/>
      <c r="T583" s="164"/>
      <c r="AT583" s="165" t="s">
        <v>164</v>
      </c>
      <c r="AU583" s="165" t="s">
        <v>149</v>
      </c>
      <c r="AV583" s="13" t="s">
        <v>79</v>
      </c>
      <c r="AW583" s="13" t="s">
        <v>33</v>
      </c>
      <c r="AX583" s="13" t="s">
        <v>71</v>
      </c>
      <c r="AY583" s="165" t="s">
        <v>135</v>
      </c>
    </row>
    <row r="584" spans="1:65" s="14" customFormat="1" ht="11.25">
      <c r="B584" s="176"/>
      <c r="D584" s="158" t="s">
        <v>164</v>
      </c>
      <c r="E584" s="177" t="s">
        <v>3</v>
      </c>
      <c r="F584" s="178" t="s">
        <v>301</v>
      </c>
      <c r="H584" s="177" t="s">
        <v>3</v>
      </c>
      <c r="I584" s="179"/>
      <c r="L584" s="176"/>
      <c r="M584" s="180"/>
      <c r="N584" s="181"/>
      <c r="O584" s="181"/>
      <c r="P584" s="181"/>
      <c r="Q584" s="181"/>
      <c r="R584" s="181"/>
      <c r="S584" s="181"/>
      <c r="T584" s="182"/>
      <c r="AT584" s="177" t="s">
        <v>164</v>
      </c>
      <c r="AU584" s="177" t="s">
        <v>149</v>
      </c>
      <c r="AV584" s="14" t="s">
        <v>15</v>
      </c>
      <c r="AW584" s="14" t="s">
        <v>33</v>
      </c>
      <c r="AX584" s="14" t="s">
        <v>71</v>
      </c>
      <c r="AY584" s="177" t="s">
        <v>135</v>
      </c>
    </row>
    <row r="585" spans="1:65" s="13" customFormat="1" ht="11.25">
      <c r="B585" s="157"/>
      <c r="D585" s="158" t="s">
        <v>164</v>
      </c>
      <c r="E585" s="165" t="s">
        <v>3</v>
      </c>
      <c r="F585" s="159" t="s">
        <v>754</v>
      </c>
      <c r="H585" s="160">
        <v>36.299999999999997</v>
      </c>
      <c r="I585" s="161"/>
      <c r="L585" s="157"/>
      <c r="M585" s="162"/>
      <c r="N585" s="163"/>
      <c r="O585" s="163"/>
      <c r="P585" s="163"/>
      <c r="Q585" s="163"/>
      <c r="R585" s="163"/>
      <c r="S585" s="163"/>
      <c r="T585" s="164"/>
      <c r="AT585" s="165" t="s">
        <v>164</v>
      </c>
      <c r="AU585" s="165" t="s">
        <v>149</v>
      </c>
      <c r="AV585" s="13" t="s">
        <v>79</v>
      </c>
      <c r="AW585" s="13" t="s">
        <v>33</v>
      </c>
      <c r="AX585" s="13" t="s">
        <v>71</v>
      </c>
      <c r="AY585" s="165" t="s">
        <v>135</v>
      </c>
    </row>
    <row r="586" spans="1:65" s="14" customFormat="1" ht="11.25">
      <c r="B586" s="176"/>
      <c r="D586" s="158" t="s">
        <v>164</v>
      </c>
      <c r="E586" s="177" t="s">
        <v>3</v>
      </c>
      <c r="F586" s="178" t="s">
        <v>755</v>
      </c>
      <c r="H586" s="177" t="s">
        <v>3</v>
      </c>
      <c r="I586" s="179"/>
      <c r="L586" s="176"/>
      <c r="M586" s="180"/>
      <c r="N586" s="181"/>
      <c r="O586" s="181"/>
      <c r="P586" s="181"/>
      <c r="Q586" s="181"/>
      <c r="R586" s="181"/>
      <c r="S586" s="181"/>
      <c r="T586" s="182"/>
      <c r="AT586" s="177" t="s">
        <v>164</v>
      </c>
      <c r="AU586" s="177" t="s">
        <v>149</v>
      </c>
      <c r="AV586" s="14" t="s">
        <v>15</v>
      </c>
      <c r="AW586" s="14" t="s">
        <v>33</v>
      </c>
      <c r="AX586" s="14" t="s">
        <v>71</v>
      </c>
      <c r="AY586" s="177" t="s">
        <v>135</v>
      </c>
    </row>
    <row r="587" spans="1:65" s="13" customFormat="1" ht="11.25">
      <c r="B587" s="157"/>
      <c r="D587" s="158" t="s">
        <v>164</v>
      </c>
      <c r="E587" s="165" t="s">
        <v>3</v>
      </c>
      <c r="F587" s="159" t="s">
        <v>756</v>
      </c>
      <c r="H587" s="160">
        <v>3</v>
      </c>
      <c r="I587" s="161"/>
      <c r="L587" s="157"/>
      <c r="M587" s="162"/>
      <c r="N587" s="163"/>
      <c r="O587" s="163"/>
      <c r="P587" s="163"/>
      <c r="Q587" s="163"/>
      <c r="R587" s="163"/>
      <c r="S587" s="163"/>
      <c r="T587" s="164"/>
      <c r="AT587" s="165" t="s">
        <v>164</v>
      </c>
      <c r="AU587" s="165" t="s">
        <v>149</v>
      </c>
      <c r="AV587" s="13" t="s">
        <v>79</v>
      </c>
      <c r="AW587" s="13" t="s">
        <v>33</v>
      </c>
      <c r="AX587" s="13" t="s">
        <v>71</v>
      </c>
      <c r="AY587" s="165" t="s">
        <v>135</v>
      </c>
    </row>
    <row r="588" spans="1:65" s="15" customFormat="1" ht="11.25">
      <c r="B588" s="183"/>
      <c r="D588" s="158" t="s">
        <v>164</v>
      </c>
      <c r="E588" s="184" t="s">
        <v>3</v>
      </c>
      <c r="F588" s="185" t="s">
        <v>215</v>
      </c>
      <c r="H588" s="186">
        <v>1640.67</v>
      </c>
      <c r="I588" s="187"/>
      <c r="L588" s="183"/>
      <c r="M588" s="188"/>
      <c r="N588" s="189"/>
      <c r="O588" s="189"/>
      <c r="P588" s="189"/>
      <c r="Q588" s="189"/>
      <c r="R588" s="189"/>
      <c r="S588" s="189"/>
      <c r="T588" s="190"/>
      <c r="AT588" s="184" t="s">
        <v>164</v>
      </c>
      <c r="AU588" s="184" t="s">
        <v>149</v>
      </c>
      <c r="AV588" s="15" t="s">
        <v>82</v>
      </c>
      <c r="AW588" s="15" t="s">
        <v>33</v>
      </c>
      <c r="AX588" s="15" t="s">
        <v>15</v>
      </c>
      <c r="AY588" s="184" t="s">
        <v>135</v>
      </c>
    </row>
    <row r="589" spans="1:65" s="2" customFormat="1" ht="16.5" customHeight="1">
      <c r="A589" s="33"/>
      <c r="B589" s="138"/>
      <c r="C589" s="139" t="s">
        <v>757</v>
      </c>
      <c r="D589" s="139" t="s">
        <v>137</v>
      </c>
      <c r="E589" s="140" t="s">
        <v>758</v>
      </c>
      <c r="F589" s="141" t="s">
        <v>759</v>
      </c>
      <c r="G589" s="142" t="s">
        <v>197</v>
      </c>
      <c r="H589" s="143">
        <v>368</v>
      </c>
      <c r="I589" s="144"/>
      <c r="J589" s="145">
        <f>ROUND(I589*H589,2)</f>
        <v>0</v>
      </c>
      <c r="K589" s="141" t="s">
        <v>3</v>
      </c>
      <c r="L589" s="34"/>
      <c r="M589" s="146" t="s">
        <v>3</v>
      </c>
      <c r="N589" s="147" t="s">
        <v>42</v>
      </c>
      <c r="O589" s="54"/>
      <c r="P589" s="148">
        <f>O589*H589</f>
        <v>0</v>
      </c>
      <c r="Q589" s="148">
        <v>0</v>
      </c>
      <c r="R589" s="148">
        <f>Q589*H589</f>
        <v>0</v>
      </c>
      <c r="S589" s="148">
        <v>0</v>
      </c>
      <c r="T589" s="149">
        <f>S589*H589</f>
        <v>0</v>
      </c>
      <c r="U589" s="33"/>
      <c r="V589" s="33"/>
      <c r="W589" s="33"/>
      <c r="X589" s="33"/>
      <c r="Y589" s="33"/>
      <c r="Z589" s="33"/>
      <c r="AA589" s="33"/>
      <c r="AB589" s="33"/>
      <c r="AC589" s="33"/>
      <c r="AD589" s="33"/>
      <c r="AE589" s="33"/>
      <c r="AR589" s="150" t="s">
        <v>82</v>
      </c>
      <c r="AT589" s="150" t="s">
        <v>137</v>
      </c>
      <c r="AU589" s="150" t="s">
        <v>149</v>
      </c>
      <c r="AY589" s="18" t="s">
        <v>135</v>
      </c>
      <c r="BE589" s="151">
        <f>IF(N589="základní",J589,0)</f>
        <v>0</v>
      </c>
      <c r="BF589" s="151">
        <f>IF(N589="snížená",J589,0)</f>
        <v>0</v>
      </c>
      <c r="BG589" s="151">
        <f>IF(N589="zákl. přenesená",J589,0)</f>
        <v>0</v>
      </c>
      <c r="BH589" s="151">
        <f>IF(N589="sníž. přenesená",J589,0)</f>
        <v>0</v>
      </c>
      <c r="BI589" s="151">
        <f>IF(N589="nulová",J589,0)</f>
        <v>0</v>
      </c>
      <c r="BJ589" s="18" t="s">
        <v>15</v>
      </c>
      <c r="BK589" s="151">
        <f>ROUND(I589*H589,2)</f>
        <v>0</v>
      </c>
      <c r="BL589" s="18" t="s">
        <v>82</v>
      </c>
      <c r="BM589" s="150" t="s">
        <v>760</v>
      </c>
    </row>
    <row r="590" spans="1:65" s="2" customFormat="1" ht="24.2" customHeight="1">
      <c r="A590" s="33"/>
      <c r="B590" s="138"/>
      <c r="C590" s="139" t="s">
        <v>761</v>
      </c>
      <c r="D590" s="139" t="s">
        <v>137</v>
      </c>
      <c r="E590" s="140" t="s">
        <v>762</v>
      </c>
      <c r="F590" s="141" t="s">
        <v>763</v>
      </c>
      <c r="G590" s="142" t="s">
        <v>174</v>
      </c>
      <c r="H590" s="143">
        <v>5.1139999999999999</v>
      </c>
      <c r="I590" s="144"/>
      <c r="J590" s="145">
        <f>ROUND(I590*H590,2)</f>
        <v>0</v>
      </c>
      <c r="K590" s="141" t="s">
        <v>3</v>
      </c>
      <c r="L590" s="34"/>
      <c r="M590" s="146" t="s">
        <v>3</v>
      </c>
      <c r="N590" s="147" t="s">
        <v>42</v>
      </c>
      <c r="O590" s="54"/>
      <c r="P590" s="148">
        <f>O590*H590</f>
        <v>0</v>
      </c>
      <c r="Q590" s="148">
        <v>0</v>
      </c>
      <c r="R590" s="148">
        <f>Q590*H590</f>
        <v>0</v>
      </c>
      <c r="S590" s="148">
        <v>1</v>
      </c>
      <c r="T590" s="149">
        <f>S590*H590</f>
        <v>5.1139999999999999</v>
      </c>
      <c r="U590" s="33"/>
      <c r="V590" s="33"/>
      <c r="W590" s="33"/>
      <c r="X590" s="33"/>
      <c r="Y590" s="33"/>
      <c r="Z590" s="33"/>
      <c r="AA590" s="33"/>
      <c r="AB590" s="33"/>
      <c r="AC590" s="33"/>
      <c r="AD590" s="33"/>
      <c r="AE590" s="33"/>
      <c r="AR590" s="150" t="s">
        <v>82</v>
      </c>
      <c r="AT590" s="150" t="s">
        <v>137</v>
      </c>
      <c r="AU590" s="150" t="s">
        <v>149</v>
      </c>
      <c r="AY590" s="18" t="s">
        <v>135</v>
      </c>
      <c r="BE590" s="151">
        <f>IF(N590="základní",J590,0)</f>
        <v>0</v>
      </c>
      <c r="BF590" s="151">
        <f>IF(N590="snížená",J590,0)</f>
        <v>0</v>
      </c>
      <c r="BG590" s="151">
        <f>IF(N590="zákl. přenesená",J590,0)</f>
        <v>0</v>
      </c>
      <c r="BH590" s="151">
        <f>IF(N590="sníž. přenesená",J590,0)</f>
        <v>0</v>
      </c>
      <c r="BI590" s="151">
        <f>IF(N590="nulová",J590,0)</f>
        <v>0</v>
      </c>
      <c r="BJ590" s="18" t="s">
        <v>15</v>
      </c>
      <c r="BK590" s="151">
        <f>ROUND(I590*H590,2)</f>
        <v>0</v>
      </c>
      <c r="BL590" s="18" t="s">
        <v>82</v>
      </c>
      <c r="BM590" s="150" t="s">
        <v>764</v>
      </c>
    </row>
    <row r="591" spans="1:65" s="12" customFormat="1" ht="22.9" customHeight="1">
      <c r="B591" s="125"/>
      <c r="D591" s="126" t="s">
        <v>70</v>
      </c>
      <c r="E591" s="136" t="s">
        <v>765</v>
      </c>
      <c r="F591" s="136" t="s">
        <v>766</v>
      </c>
      <c r="I591" s="128"/>
      <c r="J591" s="137">
        <f>BK591</f>
        <v>0</v>
      </c>
      <c r="L591" s="125"/>
      <c r="M591" s="130"/>
      <c r="N591" s="131"/>
      <c r="O591" s="131"/>
      <c r="P591" s="132">
        <f>SUM(P592:P600)</f>
        <v>0</v>
      </c>
      <c r="Q591" s="131"/>
      <c r="R591" s="132">
        <f>SUM(R592:R600)</f>
        <v>0</v>
      </c>
      <c r="S591" s="131"/>
      <c r="T591" s="133">
        <f>SUM(T592:T600)</f>
        <v>0</v>
      </c>
      <c r="AR591" s="126" t="s">
        <v>15</v>
      </c>
      <c r="AT591" s="134" t="s">
        <v>70</v>
      </c>
      <c r="AU591" s="134" t="s">
        <v>15</v>
      </c>
      <c r="AY591" s="126" t="s">
        <v>135</v>
      </c>
      <c r="BK591" s="135">
        <f>SUM(BK592:BK600)</f>
        <v>0</v>
      </c>
    </row>
    <row r="592" spans="1:65" s="2" customFormat="1" ht="44.25" customHeight="1">
      <c r="A592" s="33"/>
      <c r="B592" s="138"/>
      <c r="C592" s="139" t="s">
        <v>767</v>
      </c>
      <c r="D592" s="139" t="s">
        <v>137</v>
      </c>
      <c r="E592" s="140" t="s">
        <v>768</v>
      </c>
      <c r="F592" s="141" t="s">
        <v>769</v>
      </c>
      <c r="G592" s="142" t="s">
        <v>174</v>
      </c>
      <c r="H592" s="143">
        <v>640.41600000000005</v>
      </c>
      <c r="I592" s="144"/>
      <c r="J592" s="145">
        <f>ROUND(I592*H592,2)</f>
        <v>0</v>
      </c>
      <c r="K592" s="141" t="s">
        <v>141</v>
      </c>
      <c r="L592" s="34"/>
      <c r="M592" s="146" t="s">
        <v>3</v>
      </c>
      <c r="N592" s="147" t="s">
        <v>42</v>
      </c>
      <c r="O592" s="54"/>
      <c r="P592" s="148">
        <f>O592*H592</f>
        <v>0</v>
      </c>
      <c r="Q592" s="148">
        <v>0</v>
      </c>
      <c r="R592" s="148">
        <f>Q592*H592</f>
        <v>0</v>
      </c>
      <c r="S592" s="148">
        <v>0</v>
      </c>
      <c r="T592" s="149">
        <f>S592*H592</f>
        <v>0</v>
      </c>
      <c r="U592" s="33"/>
      <c r="V592" s="33"/>
      <c r="W592" s="33"/>
      <c r="X592" s="33"/>
      <c r="Y592" s="33"/>
      <c r="Z592" s="33"/>
      <c r="AA592" s="33"/>
      <c r="AB592" s="33"/>
      <c r="AC592" s="33"/>
      <c r="AD592" s="33"/>
      <c r="AE592" s="33"/>
      <c r="AR592" s="150" t="s">
        <v>82</v>
      </c>
      <c r="AT592" s="150" t="s">
        <v>137</v>
      </c>
      <c r="AU592" s="150" t="s">
        <v>79</v>
      </c>
      <c r="AY592" s="18" t="s">
        <v>135</v>
      </c>
      <c r="BE592" s="151">
        <f>IF(N592="základní",J592,0)</f>
        <v>0</v>
      </c>
      <c r="BF592" s="151">
        <f>IF(N592="snížená",J592,0)</f>
        <v>0</v>
      </c>
      <c r="BG592" s="151">
        <f>IF(N592="zákl. přenesená",J592,0)</f>
        <v>0</v>
      </c>
      <c r="BH592" s="151">
        <f>IF(N592="sníž. přenesená",J592,0)</f>
        <v>0</v>
      </c>
      <c r="BI592" s="151">
        <f>IF(N592="nulová",J592,0)</f>
        <v>0</v>
      </c>
      <c r="BJ592" s="18" t="s">
        <v>15</v>
      </c>
      <c r="BK592" s="151">
        <f>ROUND(I592*H592,2)</f>
        <v>0</v>
      </c>
      <c r="BL592" s="18" t="s">
        <v>82</v>
      </c>
      <c r="BM592" s="150" t="s">
        <v>770</v>
      </c>
    </row>
    <row r="593" spans="1:65" s="2" customFormat="1" ht="11.25">
      <c r="A593" s="33"/>
      <c r="B593" s="34"/>
      <c r="C593" s="33"/>
      <c r="D593" s="152" t="s">
        <v>143</v>
      </c>
      <c r="E593" s="33"/>
      <c r="F593" s="153" t="s">
        <v>771</v>
      </c>
      <c r="G593" s="33"/>
      <c r="H593" s="33"/>
      <c r="I593" s="154"/>
      <c r="J593" s="33"/>
      <c r="K593" s="33"/>
      <c r="L593" s="34"/>
      <c r="M593" s="155"/>
      <c r="N593" s="156"/>
      <c r="O593" s="54"/>
      <c r="P593" s="54"/>
      <c r="Q593" s="54"/>
      <c r="R593" s="54"/>
      <c r="S593" s="54"/>
      <c r="T593" s="55"/>
      <c r="U593" s="33"/>
      <c r="V593" s="33"/>
      <c r="W593" s="33"/>
      <c r="X593" s="33"/>
      <c r="Y593" s="33"/>
      <c r="Z593" s="33"/>
      <c r="AA593" s="33"/>
      <c r="AB593" s="33"/>
      <c r="AC593" s="33"/>
      <c r="AD593" s="33"/>
      <c r="AE593" s="33"/>
      <c r="AT593" s="18" t="s">
        <v>143</v>
      </c>
      <c r="AU593" s="18" t="s">
        <v>79</v>
      </c>
    </row>
    <row r="594" spans="1:65" s="2" customFormat="1" ht="33" customHeight="1">
      <c r="A594" s="33"/>
      <c r="B594" s="138"/>
      <c r="C594" s="139" t="s">
        <v>772</v>
      </c>
      <c r="D594" s="139" t="s">
        <v>137</v>
      </c>
      <c r="E594" s="140" t="s">
        <v>773</v>
      </c>
      <c r="F594" s="141" t="s">
        <v>774</v>
      </c>
      <c r="G594" s="142" t="s">
        <v>174</v>
      </c>
      <c r="H594" s="143">
        <v>640.41600000000005</v>
      </c>
      <c r="I594" s="144"/>
      <c r="J594" s="145">
        <f>ROUND(I594*H594,2)</f>
        <v>0</v>
      </c>
      <c r="K594" s="141" t="s">
        <v>141</v>
      </c>
      <c r="L594" s="34"/>
      <c r="M594" s="146" t="s">
        <v>3</v>
      </c>
      <c r="N594" s="147" t="s">
        <v>42</v>
      </c>
      <c r="O594" s="54"/>
      <c r="P594" s="148">
        <f>O594*H594</f>
        <v>0</v>
      </c>
      <c r="Q594" s="148">
        <v>0</v>
      </c>
      <c r="R594" s="148">
        <f>Q594*H594</f>
        <v>0</v>
      </c>
      <c r="S594" s="148">
        <v>0</v>
      </c>
      <c r="T594" s="149">
        <f>S594*H594</f>
        <v>0</v>
      </c>
      <c r="U594" s="33"/>
      <c r="V594" s="33"/>
      <c r="W594" s="33"/>
      <c r="X594" s="33"/>
      <c r="Y594" s="33"/>
      <c r="Z594" s="33"/>
      <c r="AA594" s="33"/>
      <c r="AB594" s="33"/>
      <c r="AC594" s="33"/>
      <c r="AD594" s="33"/>
      <c r="AE594" s="33"/>
      <c r="AR594" s="150" t="s">
        <v>82</v>
      </c>
      <c r="AT594" s="150" t="s">
        <v>137</v>
      </c>
      <c r="AU594" s="150" t="s">
        <v>79</v>
      </c>
      <c r="AY594" s="18" t="s">
        <v>135</v>
      </c>
      <c r="BE594" s="151">
        <f>IF(N594="základní",J594,0)</f>
        <v>0</v>
      </c>
      <c r="BF594" s="151">
        <f>IF(N594="snížená",J594,0)</f>
        <v>0</v>
      </c>
      <c r="BG594" s="151">
        <f>IF(N594="zákl. přenesená",J594,0)</f>
        <v>0</v>
      </c>
      <c r="BH594" s="151">
        <f>IF(N594="sníž. přenesená",J594,0)</f>
        <v>0</v>
      </c>
      <c r="BI594" s="151">
        <f>IF(N594="nulová",J594,0)</f>
        <v>0</v>
      </c>
      <c r="BJ594" s="18" t="s">
        <v>15</v>
      </c>
      <c r="BK594" s="151">
        <f>ROUND(I594*H594,2)</f>
        <v>0</v>
      </c>
      <c r="BL594" s="18" t="s">
        <v>82</v>
      </c>
      <c r="BM594" s="150" t="s">
        <v>775</v>
      </c>
    </row>
    <row r="595" spans="1:65" s="2" customFormat="1" ht="11.25">
      <c r="A595" s="33"/>
      <c r="B595" s="34"/>
      <c r="C595" s="33"/>
      <c r="D595" s="152" t="s">
        <v>143</v>
      </c>
      <c r="E595" s="33"/>
      <c r="F595" s="153" t="s">
        <v>776</v>
      </c>
      <c r="G595" s="33"/>
      <c r="H595" s="33"/>
      <c r="I595" s="154"/>
      <c r="J595" s="33"/>
      <c r="K595" s="33"/>
      <c r="L595" s="34"/>
      <c r="M595" s="155"/>
      <c r="N595" s="156"/>
      <c r="O595" s="54"/>
      <c r="P595" s="54"/>
      <c r="Q595" s="54"/>
      <c r="R595" s="54"/>
      <c r="S595" s="54"/>
      <c r="T595" s="55"/>
      <c r="U595" s="33"/>
      <c r="V595" s="33"/>
      <c r="W595" s="33"/>
      <c r="X595" s="33"/>
      <c r="Y595" s="33"/>
      <c r="Z595" s="33"/>
      <c r="AA595" s="33"/>
      <c r="AB595" s="33"/>
      <c r="AC595" s="33"/>
      <c r="AD595" s="33"/>
      <c r="AE595" s="33"/>
      <c r="AT595" s="18" t="s">
        <v>143</v>
      </c>
      <c r="AU595" s="18" t="s">
        <v>79</v>
      </c>
    </row>
    <row r="596" spans="1:65" s="2" customFormat="1" ht="44.25" customHeight="1">
      <c r="A596" s="33"/>
      <c r="B596" s="138"/>
      <c r="C596" s="139" t="s">
        <v>777</v>
      </c>
      <c r="D596" s="139" t="s">
        <v>137</v>
      </c>
      <c r="E596" s="140" t="s">
        <v>778</v>
      </c>
      <c r="F596" s="141" t="s">
        <v>779</v>
      </c>
      <c r="G596" s="142" t="s">
        <v>174</v>
      </c>
      <c r="H596" s="143">
        <v>12808.32</v>
      </c>
      <c r="I596" s="144"/>
      <c r="J596" s="145">
        <f>ROUND(I596*H596,2)</f>
        <v>0</v>
      </c>
      <c r="K596" s="141" t="s">
        <v>141</v>
      </c>
      <c r="L596" s="34"/>
      <c r="M596" s="146" t="s">
        <v>3</v>
      </c>
      <c r="N596" s="147" t="s">
        <v>42</v>
      </c>
      <c r="O596" s="54"/>
      <c r="P596" s="148">
        <f>O596*H596</f>
        <v>0</v>
      </c>
      <c r="Q596" s="148">
        <v>0</v>
      </c>
      <c r="R596" s="148">
        <f>Q596*H596</f>
        <v>0</v>
      </c>
      <c r="S596" s="148">
        <v>0</v>
      </c>
      <c r="T596" s="149">
        <f>S596*H596</f>
        <v>0</v>
      </c>
      <c r="U596" s="33"/>
      <c r="V596" s="33"/>
      <c r="W596" s="33"/>
      <c r="X596" s="33"/>
      <c r="Y596" s="33"/>
      <c r="Z596" s="33"/>
      <c r="AA596" s="33"/>
      <c r="AB596" s="33"/>
      <c r="AC596" s="33"/>
      <c r="AD596" s="33"/>
      <c r="AE596" s="33"/>
      <c r="AR596" s="150" t="s">
        <v>82</v>
      </c>
      <c r="AT596" s="150" t="s">
        <v>137</v>
      </c>
      <c r="AU596" s="150" t="s">
        <v>79</v>
      </c>
      <c r="AY596" s="18" t="s">
        <v>135</v>
      </c>
      <c r="BE596" s="151">
        <f>IF(N596="základní",J596,0)</f>
        <v>0</v>
      </c>
      <c r="BF596" s="151">
        <f>IF(N596="snížená",J596,0)</f>
        <v>0</v>
      </c>
      <c r="BG596" s="151">
        <f>IF(N596="zákl. přenesená",J596,0)</f>
        <v>0</v>
      </c>
      <c r="BH596" s="151">
        <f>IF(N596="sníž. přenesená",J596,0)</f>
        <v>0</v>
      </c>
      <c r="BI596" s="151">
        <f>IF(N596="nulová",J596,0)</f>
        <v>0</v>
      </c>
      <c r="BJ596" s="18" t="s">
        <v>15</v>
      </c>
      <c r="BK596" s="151">
        <f>ROUND(I596*H596,2)</f>
        <v>0</v>
      </c>
      <c r="BL596" s="18" t="s">
        <v>82</v>
      </c>
      <c r="BM596" s="150" t="s">
        <v>780</v>
      </c>
    </row>
    <row r="597" spans="1:65" s="2" customFormat="1" ht="11.25">
      <c r="A597" s="33"/>
      <c r="B597" s="34"/>
      <c r="C597" s="33"/>
      <c r="D597" s="152" t="s">
        <v>143</v>
      </c>
      <c r="E597" s="33"/>
      <c r="F597" s="153" t="s">
        <v>781</v>
      </c>
      <c r="G597" s="33"/>
      <c r="H597" s="33"/>
      <c r="I597" s="154"/>
      <c r="J597" s="33"/>
      <c r="K597" s="33"/>
      <c r="L597" s="34"/>
      <c r="M597" s="155"/>
      <c r="N597" s="156"/>
      <c r="O597" s="54"/>
      <c r="P597" s="54"/>
      <c r="Q597" s="54"/>
      <c r="R597" s="54"/>
      <c r="S597" s="54"/>
      <c r="T597" s="55"/>
      <c r="U597" s="33"/>
      <c r="V597" s="33"/>
      <c r="W597" s="33"/>
      <c r="X597" s="33"/>
      <c r="Y597" s="33"/>
      <c r="Z597" s="33"/>
      <c r="AA597" s="33"/>
      <c r="AB597" s="33"/>
      <c r="AC597" s="33"/>
      <c r="AD597" s="33"/>
      <c r="AE597" s="33"/>
      <c r="AT597" s="18" t="s">
        <v>143</v>
      </c>
      <c r="AU597" s="18" t="s">
        <v>79</v>
      </c>
    </row>
    <row r="598" spans="1:65" s="13" customFormat="1" ht="11.25">
      <c r="B598" s="157"/>
      <c r="D598" s="158" t="s">
        <v>164</v>
      </c>
      <c r="F598" s="159" t="s">
        <v>782</v>
      </c>
      <c r="H598" s="160">
        <v>12808.32</v>
      </c>
      <c r="I598" s="161"/>
      <c r="L598" s="157"/>
      <c r="M598" s="162"/>
      <c r="N598" s="163"/>
      <c r="O598" s="163"/>
      <c r="P598" s="163"/>
      <c r="Q598" s="163"/>
      <c r="R598" s="163"/>
      <c r="S598" s="163"/>
      <c r="T598" s="164"/>
      <c r="AT598" s="165" t="s">
        <v>164</v>
      </c>
      <c r="AU598" s="165" t="s">
        <v>79</v>
      </c>
      <c r="AV598" s="13" t="s">
        <v>79</v>
      </c>
      <c r="AW598" s="13" t="s">
        <v>4</v>
      </c>
      <c r="AX598" s="13" t="s">
        <v>15</v>
      </c>
      <c r="AY598" s="165" t="s">
        <v>135</v>
      </c>
    </row>
    <row r="599" spans="1:65" s="2" customFormat="1" ht="44.25" customHeight="1">
      <c r="A599" s="33"/>
      <c r="B599" s="138"/>
      <c r="C599" s="139" t="s">
        <v>783</v>
      </c>
      <c r="D599" s="139" t="s">
        <v>137</v>
      </c>
      <c r="E599" s="140" t="s">
        <v>784</v>
      </c>
      <c r="F599" s="141" t="s">
        <v>785</v>
      </c>
      <c r="G599" s="142" t="s">
        <v>174</v>
      </c>
      <c r="H599" s="143">
        <v>640.41600000000005</v>
      </c>
      <c r="I599" s="144"/>
      <c r="J599" s="145">
        <f>ROUND(I599*H599,2)</f>
        <v>0</v>
      </c>
      <c r="K599" s="141" t="s">
        <v>141</v>
      </c>
      <c r="L599" s="34"/>
      <c r="M599" s="146" t="s">
        <v>3</v>
      </c>
      <c r="N599" s="147" t="s">
        <v>42</v>
      </c>
      <c r="O599" s="54"/>
      <c r="P599" s="148">
        <f>O599*H599</f>
        <v>0</v>
      </c>
      <c r="Q599" s="148">
        <v>0</v>
      </c>
      <c r="R599" s="148">
        <f>Q599*H599</f>
        <v>0</v>
      </c>
      <c r="S599" s="148">
        <v>0</v>
      </c>
      <c r="T599" s="149">
        <f>S599*H599</f>
        <v>0</v>
      </c>
      <c r="U599" s="33"/>
      <c r="V599" s="33"/>
      <c r="W599" s="33"/>
      <c r="X599" s="33"/>
      <c r="Y599" s="33"/>
      <c r="Z599" s="33"/>
      <c r="AA599" s="33"/>
      <c r="AB599" s="33"/>
      <c r="AC599" s="33"/>
      <c r="AD599" s="33"/>
      <c r="AE599" s="33"/>
      <c r="AR599" s="150" t="s">
        <v>82</v>
      </c>
      <c r="AT599" s="150" t="s">
        <v>137</v>
      </c>
      <c r="AU599" s="150" t="s">
        <v>79</v>
      </c>
      <c r="AY599" s="18" t="s">
        <v>135</v>
      </c>
      <c r="BE599" s="151">
        <f>IF(N599="základní",J599,0)</f>
        <v>0</v>
      </c>
      <c r="BF599" s="151">
        <f>IF(N599="snížená",J599,0)</f>
        <v>0</v>
      </c>
      <c r="BG599" s="151">
        <f>IF(N599="zákl. přenesená",J599,0)</f>
        <v>0</v>
      </c>
      <c r="BH599" s="151">
        <f>IF(N599="sníž. přenesená",J599,0)</f>
        <v>0</v>
      </c>
      <c r="BI599" s="151">
        <f>IF(N599="nulová",J599,0)</f>
        <v>0</v>
      </c>
      <c r="BJ599" s="18" t="s">
        <v>15</v>
      </c>
      <c r="BK599" s="151">
        <f>ROUND(I599*H599,2)</f>
        <v>0</v>
      </c>
      <c r="BL599" s="18" t="s">
        <v>82</v>
      </c>
      <c r="BM599" s="150" t="s">
        <v>786</v>
      </c>
    </row>
    <row r="600" spans="1:65" s="2" customFormat="1" ht="11.25">
      <c r="A600" s="33"/>
      <c r="B600" s="34"/>
      <c r="C600" s="33"/>
      <c r="D600" s="152" t="s">
        <v>143</v>
      </c>
      <c r="E600" s="33"/>
      <c r="F600" s="153" t="s">
        <v>787</v>
      </c>
      <c r="G600" s="33"/>
      <c r="H600" s="33"/>
      <c r="I600" s="154"/>
      <c r="J600" s="33"/>
      <c r="K600" s="33"/>
      <c r="L600" s="34"/>
      <c r="M600" s="155"/>
      <c r="N600" s="156"/>
      <c r="O600" s="54"/>
      <c r="P600" s="54"/>
      <c r="Q600" s="54"/>
      <c r="R600" s="54"/>
      <c r="S600" s="54"/>
      <c r="T600" s="55"/>
      <c r="U600" s="33"/>
      <c r="V600" s="33"/>
      <c r="W600" s="33"/>
      <c r="X600" s="33"/>
      <c r="Y600" s="33"/>
      <c r="Z600" s="33"/>
      <c r="AA600" s="33"/>
      <c r="AB600" s="33"/>
      <c r="AC600" s="33"/>
      <c r="AD600" s="33"/>
      <c r="AE600" s="33"/>
      <c r="AT600" s="18" t="s">
        <v>143</v>
      </c>
      <c r="AU600" s="18" t="s">
        <v>79</v>
      </c>
    </row>
    <row r="601" spans="1:65" s="12" customFormat="1" ht="22.9" customHeight="1">
      <c r="B601" s="125"/>
      <c r="D601" s="126" t="s">
        <v>70</v>
      </c>
      <c r="E601" s="136" t="s">
        <v>788</v>
      </c>
      <c r="F601" s="136" t="s">
        <v>789</v>
      </c>
      <c r="I601" s="128"/>
      <c r="J601" s="137">
        <f>BK601</f>
        <v>0</v>
      </c>
      <c r="L601" s="125"/>
      <c r="M601" s="130"/>
      <c r="N601" s="131"/>
      <c r="O601" s="131"/>
      <c r="P601" s="132">
        <f>SUM(P602:P603)</f>
        <v>0</v>
      </c>
      <c r="Q601" s="131"/>
      <c r="R601" s="132">
        <f>SUM(R602:R603)</f>
        <v>0</v>
      </c>
      <c r="S601" s="131"/>
      <c r="T601" s="133">
        <f>SUM(T602:T603)</f>
        <v>0</v>
      </c>
      <c r="AR601" s="126" t="s">
        <v>15</v>
      </c>
      <c r="AT601" s="134" t="s">
        <v>70</v>
      </c>
      <c r="AU601" s="134" t="s">
        <v>15</v>
      </c>
      <c r="AY601" s="126" t="s">
        <v>135</v>
      </c>
      <c r="BK601" s="135">
        <f>SUM(BK602:BK603)</f>
        <v>0</v>
      </c>
    </row>
    <row r="602" spans="1:65" s="2" customFormat="1" ht="55.5" customHeight="1">
      <c r="A602" s="33"/>
      <c r="B602" s="138"/>
      <c r="C602" s="139" t="s">
        <v>790</v>
      </c>
      <c r="D602" s="139" t="s">
        <v>137</v>
      </c>
      <c r="E602" s="140" t="s">
        <v>791</v>
      </c>
      <c r="F602" s="141" t="s">
        <v>792</v>
      </c>
      <c r="G602" s="142" t="s">
        <v>174</v>
      </c>
      <c r="H602" s="143">
        <v>1159.5060000000001</v>
      </c>
      <c r="I602" s="144"/>
      <c r="J602" s="145">
        <f>ROUND(I602*H602,2)</f>
        <v>0</v>
      </c>
      <c r="K602" s="141" t="s">
        <v>141</v>
      </c>
      <c r="L602" s="34"/>
      <c r="M602" s="146" t="s">
        <v>3</v>
      </c>
      <c r="N602" s="147" t="s">
        <v>42</v>
      </c>
      <c r="O602" s="54"/>
      <c r="P602" s="148">
        <f>O602*H602</f>
        <v>0</v>
      </c>
      <c r="Q602" s="148">
        <v>0</v>
      </c>
      <c r="R602" s="148">
        <f>Q602*H602</f>
        <v>0</v>
      </c>
      <c r="S602" s="148">
        <v>0</v>
      </c>
      <c r="T602" s="149">
        <f>S602*H602</f>
        <v>0</v>
      </c>
      <c r="U602" s="33"/>
      <c r="V602" s="33"/>
      <c r="W602" s="33"/>
      <c r="X602" s="33"/>
      <c r="Y602" s="33"/>
      <c r="Z602" s="33"/>
      <c r="AA602" s="33"/>
      <c r="AB602" s="33"/>
      <c r="AC602" s="33"/>
      <c r="AD602" s="33"/>
      <c r="AE602" s="33"/>
      <c r="AR602" s="150" t="s">
        <v>82</v>
      </c>
      <c r="AT602" s="150" t="s">
        <v>137</v>
      </c>
      <c r="AU602" s="150" t="s">
        <v>79</v>
      </c>
      <c r="AY602" s="18" t="s">
        <v>135</v>
      </c>
      <c r="BE602" s="151">
        <f>IF(N602="základní",J602,0)</f>
        <v>0</v>
      </c>
      <c r="BF602" s="151">
        <f>IF(N602="snížená",J602,0)</f>
        <v>0</v>
      </c>
      <c r="BG602" s="151">
        <f>IF(N602="zákl. přenesená",J602,0)</f>
        <v>0</v>
      </c>
      <c r="BH602" s="151">
        <f>IF(N602="sníž. přenesená",J602,0)</f>
        <v>0</v>
      </c>
      <c r="BI602" s="151">
        <f>IF(N602="nulová",J602,0)</f>
        <v>0</v>
      </c>
      <c r="BJ602" s="18" t="s">
        <v>15</v>
      </c>
      <c r="BK602" s="151">
        <f>ROUND(I602*H602,2)</f>
        <v>0</v>
      </c>
      <c r="BL602" s="18" t="s">
        <v>82</v>
      </c>
      <c r="BM602" s="150" t="s">
        <v>793</v>
      </c>
    </row>
    <row r="603" spans="1:65" s="2" customFormat="1" ht="11.25">
      <c r="A603" s="33"/>
      <c r="B603" s="34"/>
      <c r="C603" s="33"/>
      <c r="D603" s="152" t="s">
        <v>143</v>
      </c>
      <c r="E603" s="33"/>
      <c r="F603" s="153" t="s">
        <v>794</v>
      </c>
      <c r="G603" s="33"/>
      <c r="H603" s="33"/>
      <c r="I603" s="154"/>
      <c r="J603" s="33"/>
      <c r="K603" s="33"/>
      <c r="L603" s="34"/>
      <c r="M603" s="155"/>
      <c r="N603" s="156"/>
      <c r="O603" s="54"/>
      <c r="P603" s="54"/>
      <c r="Q603" s="54"/>
      <c r="R603" s="54"/>
      <c r="S603" s="54"/>
      <c r="T603" s="55"/>
      <c r="U603" s="33"/>
      <c r="V603" s="33"/>
      <c r="W603" s="33"/>
      <c r="X603" s="33"/>
      <c r="Y603" s="33"/>
      <c r="Z603" s="33"/>
      <c r="AA603" s="33"/>
      <c r="AB603" s="33"/>
      <c r="AC603" s="33"/>
      <c r="AD603" s="33"/>
      <c r="AE603" s="33"/>
      <c r="AT603" s="18" t="s">
        <v>143</v>
      </c>
      <c r="AU603" s="18" t="s">
        <v>79</v>
      </c>
    </row>
    <row r="604" spans="1:65" s="12" customFormat="1" ht="25.9" customHeight="1">
      <c r="B604" s="125"/>
      <c r="D604" s="126" t="s">
        <v>70</v>
      </c>
      <c r="E604" s="127" t="s">
        <v>795</v>
      </c>
      <c r="F604" s="127" t="s">
        <v>796</v>
      </c>
      <c r="I604" s="128"/>
      <c r="J604" s="129">
        <f>BK604</f>
        <v>0</v>
      </c>
      <c r="L604" s="125"/>
      <c r="M604" s="130"/>
      <c r="N604" s="131"/>
      <c r="O604" s="131"/>
      <c r="P604" s="132">
        <f>P605+P612+P623+P627+P629+P649+P700+P794+P843+P845</f>
        <v>0</v>
      </c>
      <c r="Q604" s="131"/>
      <c r="R604" s="132">
        <f>R605+R612+R623+R627+R629+R649+R700+R794+R843+R845</f>
        <v>34.351392000000004</v>
      </c>
      <c r="S604" s="131"/>
      <c r="T604" s="133">
        <f>T605+T612+T623+T627+T629+T649+T700+T794+T843+T845</f>
        <v>143.448432</v>
      </c>
      <c r="AR604" s="126" t="s">
        <v>79</v>
      </c>
      <c r="AT604" s="134" t="s">
        <v>70</v>
      </c>
      <c r="AU604" s="134" t="s">
        <v>71</v>
      </c>
      <c r="AY604" s="126" t="s">
        <v>135</v>
      </c>
      <c r="BK604" s="135">
        <f>BK605+BK612+BK623+BK627+BK629+BK649+BK700+BK794+BK843+BK845</f>
        <v>0</v>
      </c>
    </row>
    <row r="605" spans="1:65" s="12" customFormat="1" ht="22.9" customHeight="1">
      <c r="B605" s="125"/>
      <c r="D605" s="126" t="s">
        <v>70</v>
      </c>
      <c r="E605" s="136" t="s">
        <v>797</v>
      </c>
      <c r="F605" s="136" t="s">
        <v>798</v>
      </c>
      <c r="I605" s="128"/>
      <c r="J605" s="137">
        <f>BK605</f>
        <v>0</v>
      </c>
      <c r="L605" s="125"/>
      <c r="M605" s="130"/>
      <c r="N605" s="131"/>
      <c r="O605" s="131"/>
      <c r="P605" s="132">
        <f>SUM(P606:P611)</f>
        <v>0</v>
      </c>
      <c r="Q605" s="131"/>
      <c r="R605" s="132">
        <f>SUM(R606:R611)</f>
        <v>0.29200000000000004</v>
      </c>
      <c r="S605" s="131"/>
      <c r="T605" s="133">
        <f>SUM(T606:T611)</f>
        <v>0</v>
      </c>
      <c r="AR605" s="126" t="s">
        <v>79</v>
      </c>
      <c r="AT605" s="134" t="s">
        <v>70</v>
      </c>
      <c r="AU605" s="134" t="s">
        <v>15</v>
      </c>
      <c r="AY605" s="126" t="s">
        <v>135</v>
      </c>
      <c r="BK605" s="135">
        <f>SUM(BK606:BK611)</f>
        <v>0</v>
      </c>
    </row>
    <row r="606" spans="1:65" s="2" customFormat="1" ht="44.25" customHeight="1">
      <c r="A606" s="33"/>
      <c r="B606" s="138"/>
      <c r="C606" s="139" t="s">
        <v>799</v>
      </c>
      <c r="D606" s="139" t="s">
        <v>137</v>
      </c>
      <c r="E606" s="140" t="s">
        <v>800</v>
      </c>
      <c r="F606" s="141" t="s">
        <v>801</v>
      </c>
      <c r="G606" s="142" t="s">
        <v>140</v>
      </c>
      <c r="H606" s="143">
        <v>300</v>
      </c>
      <c r="I606" s="144"/>
      <c r="J606" s="145">
        <f>ROUND(I606*H606,2)</f>
        <v>0</v>
      </c>
      <c r="K606" s="141" t="s">
        <v>141</v>
      </c>
      <c r="L606" s="34"/>
      <c r="M606" s="146" t="s">
        <v>3</v>
      </c>
      <c r="N606" s="147" t="s">
        <v>42</v>
      </c>
      <c r="O606" s="54"/>
      <c r="P606" s="148">
        <f>O606*H606</f>
        <v>0</v>
      </c>
      <c r="Q606" s="148">
        <v>8.0000000000000004E-4</v>
      </c>
      <c r="R606" s="148">
        <f>Q606*H606</f>
        <v>0.24000000000000002</v>
      </c>
      <c r="S606" s="148">
        <v>0</v>
      </c>
      <c r="T606" s="149">
        <f>S606*H606</f>
        <v>0</v>
      </c>
      <c r="U606" s="33"/>
      <c r="V606" s="33"/>
      <c r="W606" s="33"/>
      <c r="X606" s="33"/>
      <c r="Y606" s="33"/>
      <c r="Z606" s="33"/>
      <c r="AA606" s="33"/>
      <c r="AB606" s="33"/>
      <c r="AC606" s="33"/>
      <c r="AD606" s="33"/>
      <c r="AE606" s="33"/>
      <c r="AR606" s="150" t="s">
        <v>226</v>
      </c>
      <c r="AT606" s="150" t="s">
        <v>137</v>
      </c>
      <c r="AU606" s="150" t="s">
        <v>79</v>
      </c>
      <c r="AY606" s="18" t="s">
        <v>135</v>
      </c>
      <c r="BE606" s="151">
        <f>IF(N606="základní",J606,0)</f>
        <v>0</v>
      </c>
      <c r="BF606" s="151">
        <f>IF(N606="snížená",J606,0)</f>
        <v>0</v>
      </c>
      <c r="BG606" s="151">
        <f>IF(N606="zákl. přenesená",J606,0)</f>
        <v>0</v>
      </c>
      <c r="BH606" s="151">
        <f>IF(N606="sníž. přenesená",J606,0)</f>
        <v>0</v>
      </c>
      <c r="BI606" s="151">
        <f>IF(N606="nulová",J606,0)</f>
        <v>0</v>
      </c>
      <c r="BJ606" s="18" t="s">
        <v>15</v>
      </c>
      <c r="BK606" s="151">
        <f>ROUND(I606*H606,2)</f>
        <v>0</v>
      </c>
      <c r="BL606" s="18" t="s">
        <v>226</v>
      </c>
      <c r="BM606" s="150" t="s">
        <v>802</v>
      </c>
    </row>
    <row r="607" spans="1:65" s="2" customFormat="1" ht="11.25">
      <c r="A607" s="33"/>
      <c r="B607" s="34"/>
      <c r="C607" s="33"/>
      <c r="D607" s="152" t="s">
        <v>143</v>
      </c>
      <c r="E607" s="33"/>
      <c r="F607" s="153" t="s">
        <v>803</v>
      </c>
      <c r="G607" s="33"/>
      <c r="H607" s="33"/>
      <c r="I607" s="154"/>
      <c r="J607" s="33"/>
      <c r="K607" s="33"/>
      <c r="L607" s="34"/>
      <c r="M607" s="155"/>
      <c r="N607" s="156"/>
      <c r="O607" s="54"/>
      <c r="P607" s="54"/>
      <c r="Q607" s="54"/>
      <c r="R607" s="54"/>
      <c r="S607" s="54"/>
      <c r="T607" s="55"/>
      <c r="U607" s="33"/>
      <c r="V607" s="33"/>
      <c r="W607" s="33"/>
      <c r="X607" s="33"/>
      <c r="Y607" s="33"/>
      <c r="Z607" s="33"/>
      <c r="AA607" s="33"/>
      <c r="AB607" s="33"/>
      <c r="AC607" s="33"/>
      <c r="AD607" s="33"/>
      <c r="AE607" s="33"/>
      <c r="AT607" s="18" t="s">
        <v>143</v>
      </c>
      <c r="AU607" s="18" t="s">
        <v>79</v>
      </c>
    </row>
    <row r="608" spans="1:65" s="2" customFormat="1" ht="33" customHeight="1">
      <c r="A608" s="33"/>
      <c r="B608" s="138"/>
      <c r="C608" s="139" t="s">
        <v>804</v>
      </c>
      <c r="D608" s="139" t="s">
        <v>137</v>
      </c>
      <c r="E608" s="140" t="s">
        <v>805</v>
      </c>
      <c r="F608" s="141" t="s">
        <v>806</v>
      </c>
      <c r="G608" s="142" t="s">
        <v>239</v>
      </c>
      <c r="H608" s="143">
        <v>325</v>
      </c>
      <c r="I608" s="144"/>
      <c r="J608" s="145">
        <f>ROUND(I608*H608,2)</f>
        <v>0</v>
      </c>
      <c r="K608" s="141" t="s">
        <v>141</v>
      </c>
      <c r="L608" s="34"/>
      <c r="M608" s="146" t="s">
        <v>3</v>
      </c>
      <c r="N608" s="147" t="s">
        <v>42</v>
      </c>
      <c r="O608" s="54"/>
      <c r="P608" s="148">
        <f>O608*H608</f>
        <v>0</v>
      </c>
      <c r="Q608" s="148">
        <v>1.6000000000000001E-4</v>
      </c>
      <c r="R608" s="148">
        <f>Q608*H608</f>
        <v>5.2000000000000005E-2</v>
      </c>
      <c r="S608" s="148">
        <v>0</v>
      </c>
      <c r="T608" s="149">
        <f>S608*H608</f>
        <v>0</v>
      </c>
      <c r="U608" s="33"/>
      <c r="V608" s="33"/>
      <c r="W608" s="33"/>
      <c r="X608" s="33"/>
      <c r="Y608" s="33"/>
      <c r="Z608" s="33"/>
      <c r="AA608" s="33"/>
      <c r="AB608" s="33"/>
      <c r="AC608" s="33"/>
      <c r="AD608" s="33"/>
      <c r="AE608" s="33"/>
      <c r="AR608" s="150" t="s">
        <v>226</v>
      </c>
      <c r="AT608" s="150" t="s">
        <v>137</v>
      </c>
      <c r="AU608" s="150" t="s">
        <v>79</v>
      </c>
      <c r="AY608" s="18" t="s">
        <v>135</v>
      </c>
      <c r="BE608" s="151">
        <f>IF(N608="základní",J608,0)</f>
        <v>0</v>
      </c>
      <c r="BF608" s="151">
        <f>IF(N608="snížená",J608,0)</f>
        <v>0</v>
      </c>
      <c r="BG608" s="151">
        <f>IF(N608="zákl. přenesená",J608,0)</f>
        <v>0</v>
      </c>
      <c r="BH608" s="151">
        <f>IF(N608="sníž. přenesená",J608,0)</f>
        <v>0</v>
      </c>
      <c r="BI608" s="151">
        <f>IF(N608="nulová",J608,0)</f>
        <v>0</v>
      </c>
      <c r="BJ608" s="18" t="s">
        <v>15</v>
      </c>
      <c r="BK608" s="151">
        <f>ROUND(I608*H608,2)</f>
        <v>0</v>
      </c>
      <c r="BL608" s="18" t="s">
        <v>226</v>
      </c>
      <c r="BM608" s="150" t="s">
        <v>807</v>
      </c>
    </row>
    <row r="609" spans="1:65" s="2" customFormat="1" ht="11.25">
      <c r="A609" s="33"/>
      <c r="B609" s="34"/>
      <c r="C609" s="33"/>
      <c r="D609" s="152" t="s">
        <v>143</v>
      </c>
      <c r="E609" s="33"/>
      <c r="F609" s="153" t="s">
        <v>808</v>
      </c>
      <c r="G609" s="33"/>
      <c r="H609" s="33"/>
      <c r="I609" s="154"/>
      <c r="J609" s="33"/>
      <c r="K609" s="33"/>
      <c r="L609" s="34"/>
      <c r="M609" s="155"/>
      <c r="N609" s="156"/>
      <c r="O609" s="54"/>
      <c r="P609" s="54"/>
      <c r="Q609" s="54"/>
      <c r="R609" s="54"/>
      <c r="S609" s="54"/>
      <c r="T609" s="55"/>
      <c r="U609" s="33"/>
      <c r="V609" s="33"/>
      <c r="W609" s="33"/>
      <c r="X609" s="33"/>
      <c r="Y609" s="33"/>
      <c r="Z609" s="33"/>
      <c r="AA609" s="33"/>
      <c r="AB609" s="33"/>
      <c r="AC609" s="33"/>
      <c r="AD609" s="33"/>
      <c r="AE609" s="33"/>
      <c r="AT609" s="18" t="s">
        <v>143</v>
      </c>
      <c r="AU609" s="18" t="s">
        <v>79</v>
      </c>
    </row>
    <row r="610" spans="1:65" s="2" customFormat="1" ht="49.15" customHeight="1">
      <c r="A610" s="33"/>
      <c r="B610" s="138"/>
      <c r="C610" s="139" t="s">
        <v>809</v>
      </c>
      <c r="D610" s="139" t="s">
        <v>137</v>
      </c>
      <c r="E610" s="140" t="s">
        <v>810</v>
      </c>
      <c r="F610" s="141" t="s">
        <v>811</v>
      </c>
      <c r="G610" s="142" t="s">
        <v>812</v>
      </c>
      <c r="H610" s="191"/>
      <c r="I610" s="144"/>
      <c r="J610" s="145">
        <f>ROUND(I610*H610,2)</f>
        <v>0</v>
      </c>
      <c r="K610" s="141" t="s">
        <v>141</v>
      </c>
      <c r="L610" s="34"/>
      <c r="M610" s="146" t="s">
        <v>3</v>
      </c>
      <c r="N610" s="147" t="s">
        <v>42</v>
      </c>
      <c r="O610" s="54"/>
      <c r="P610" s="148">
        <f>O610*H610</f>
        <v>0</v>
      </c>
      <c r="Q610" s="148">
        <v>0</v>
      </c>
      <c r="R610" s="148">
        <f>Q610*H610</f>
        <v>0</v>
      </c>
      <c r="S610" s="148">
        <v>0</v>
      </c>
      <c r="T610" s="149">
        <f>S610*H610</f>
        <v>0</v>
      </c>
      <c r="U610" s="33"/>
      <c r="V610" s="33"/>
      <c r="W610" s="33"/>
      <c r="X610" s="33"/>
      <c r="Y610" s="33"/>
      <c r="Z610" s="33"/>
      <c r="AA610" s="33"/>
      <c r="AB610" s="33"/>
      <c r="AC610" s="33"/>
      <c r="AD610" s="33"/>
      <c r="AE610" s="33"/>
      <c r="AR610" s="150" t="s">
        <v>226</v>
      </c>
      <c r="AT610" s="150" t="s">
        <v>137</v>
      </c>
      <c r="AU610" s="150" t="s">
        <v>79</v>
      </c>
      <c r="AY610" s="18" t="s">
        <v>135</v>
      </c>
      <c r="BE610" s="151">
        <f>IF(N610="základní",J610,0)</f>
        <v>0</v>
      </c>
      <c r="BF610" s="151">
        <f>IF(N610="snížená",J610,0)</f>
        <v>0</v>
      </c>
      <c r="BG610" s="151">
        <f>IF(N610="zákl. přenesená",J610,0)</f>
        <v>0</v>
      </c>
      <c r="BH610" s="151">
        <f>IF(N610="sníž. přenesená",J610,0)</f>
        <v>0</v>
      </c>
      <c r="BI610" s="151">
        <f>IF(N610="nulová",J610,0)</f>
        <v>0</v>
      </c>
      <c r="BJ610" s="18" t="s">
        <v>15</v>
      </c>
      <c r="BK610" s="151">
        <f>ROUND(I610*H610,2)</f>
        <v>0</v>
      </c>
      <c r="BL610" s="18" t="s">
        <v>226</v>
      </c>
      <c r="BM610" s="150" t="s">
        <v>813</v>
      </c>
    </row>
    <row r="611" spans="1:65" s="2" customFormat="1" ht="11.25">
      <c r="A611" s="33"/>
      <c r="B611" s="34"/>
      <c r="C611" s="33"/>
      <c r="D611" s="152" t="s">
        <v>143</v>
      </c>
      <c r="E611" s="33"/>
      <c r="F611" s="153" t="s">
        <v>814</v>
      </c>
      <c r="G611" s="33"/>
      <c r="H611" s="33"/>
      <c r="I611" s="154"/>
      <c r="J611" s="33"/>
      <c r="K611" s="33"/>
      <c r="L611" s="34"/>
      <c r="M611" s="155"/>
      <c r="N611" s="156"/>
      <c r="O611" s="54"/>
      <c r="P611" s="54"/>
      <c r="Q611" s="54"/>
      <c r="R611" s="54"/>
      <c r="S611" s="54"/>
      <c r="T611" s="55"/>
      <c r="U611" s="33"/>
      <c r="V611" s="33"/>
      <c r="W611" s="33"/>
      <c r="X611" s="33"/>
      <c r="Y611" s="33"/>
      <c r="Z611" s="33"/>
      <c r="AA611" s="33"/>
      <c r="AB611" s="33"/>
      <c r="AC611" s="33"/>
      <c r="AD611" s="33"/>
      <c r="AE611" s="33"/>
      <c r="AT611" s="18" t="s">
        <v>143</v>
      </c>
      <c r="AU611" s="18" t="s">
        <v>79</v>
      </c>
    </row>
    <row r="612" spans="1:65" s="12" customFormat="1" ht="22.9" customHeight="1">
      <c r="B612" s="125"/>
      <c r="D612" s="126" t="s">
        <v>70</v>
      </c>
      <c r="E612" s="136" t="s">
        <v>815</v>
      </c>
      <c r="F612" s="136" t="s">
        <v>816</v>
      </c>
      <c r="I612" s="128"/>
      <c r="J612" s="137">
        <f>BK612</f>
        <v>0</v>
      </c>
      <c r="L612" s="125"/>
      <c r="M612" s="130"/>
      <c r="N612" s="131"/>
      <c r="O612" s="131"/>
      <c r="P612" s="132">
        <f>SUM(P613:P622)</f>
        <v>0</v>
      </c>
      <c r="Q612" s="131"/>
      <c r="R612" s="132">
        <f>SUM(R613:R622)</f>
        <v>4.3213500000000007</v>
      </c>
      <c r="S612" s="131"/>
      <c r="T612" s="133">
        <f>SUM(T613:T622)</f>
        <v>0</v>
      </c>
      <c r="AR612" s="126" t="s">
        <v>79</v>
      </c>
      <c r="AT612" s="134" t="s">
        <v>70</v>
      </c>
      <c r="AU612" s="134" t="s">
        <v>15</v>
      </c>
      <c r="AY612" s="126" t="s">
        <v>135</v>
      </c>
      <c r="BK612" s="135">
        <f>SUM(BK613:BK622)</f>
        <v>0</v>
      </c>
    </row>
    <row r="613" spans="1:65" s="2" customFormat="1" ht="37.9" customHeight="1">
      <c r="A613" s="33"/>
      <c r="B613" s="138"/>
      <c r="C613" s="139" t="s">
        <v>817</v>
      </c>
      <c r="D613" s="139" t="s">
        <v>137</v>
      </c>
      <c r="E613" s="140" t="s">
        <v>818</v>
      </c>
      <c r="F613" s="141" t="s">
        <v>819</v>
      </c>
      <c r="G613" s="142" t="s">
        <v>140</v>
      </c>
      <c r="H613" s="143">
        <v>890</v>
      </c>
      <c r="I613" s="144"/>
      <c r="J613" s="145">
        <f>ROUND(I613*H613,2)</f>
        <v>0</v>
      </c>
      <c r="K613" s="141" t="s">
        <v>141</v>
      </c>
      <c r="L613" s="34"/>
      <c r="M613" s="146" t="s">
        <v>3</v>
      </c>
      <c r="N613" s="147" t="s">
        <v>42</v>
      </c>
      <c r="O613" s="54"/>
      <c r="P613" s="148">
        <f>O613*H613</f>
        <v>0</v>
      </c>
      <c r="Q613" s="148">
        <v>0</v>
      </c>
      <c r="R613" s="148">
        <f>Q613*H613</f>
        <v>0</v>
      </c>
      <c r="S613" s="148">
        <v>0</v>
      </c>
      <c r="T613" s="149">
        <f>S613*H613</f>
        <v>0</v>
      </c>
      <c r="U613" s="33"/>
      <c r="V613" s="33"/>
      <c r="W613" s="33"/>
      <c r="X613" s="33"/>
      <c r="Y613" s="33"/>
      <c r="Z613" s="33"/>
      <c r="AA613" s="33"/>
      <c r="AB613" s="33"/>
      <c r="AC613" s="33"/>
      <c r="AD613" s="33"/>
      <c r="AE613" s="33"/>
      <c r="AR613" s="150" t="s">
        <v>226</v>
      </c>
      <c r="AT613" s="150" t="s">
        <v>137</v>
      </c>
      <c r="AU613" s="150" t="s">
        <v>79</v>
      </c>
      <c r="AY613" s="18" t="s">
        <v>135</v>
      </c>
      <c r="BE613" s="151">
        <f>IF(N613="základní",J613,0)</f>
        <v>0</v>
      </c>
      <c r="BF613" s="151">
        <f>IF(N613="snížená",J613,0)</f>
        <v>0</v>
      </c>
      <c r="BG613" s="151">
        <f>IF(N613="zákl. přenesená",J613,0)</f>
        <v>0</v>
      </c>
      <c r="BH613" s="151">
        <f>IF(N613="sníž. přenesená",J613,0)</f>
        <v>0</v>
      </c>
      <c r="BI613" s="151">
        <f>IF(N613="nulová",J613,0)</f>
        <v>0</v>
      </c>
      <c r="BJ613" s="18" t="s">
        <v>15</v>
      </c>
      <c r="BK613" s="151">
        <f>ROUND(I613*H613,2)</f>
        <v>0</v>
      </c>
      <c r="BL613" s="18" t="s">
        <v>226</v>
      </c>
      <c r="BM613" s="150" t="s">
        <v>820</v>
      </c>
    </row>
    <row r="614" spans="1:65" s="2" customFormat="1" ht="11.25">
      <c r="A614" s="33"/>
      <c r="B614" s="34"/>
      <c r="C614" s="33"/>
      <c r="D614" s="152" t="s">
        <v>143</v>
      </c>
      <c r="E614" s="33"/>
      <c r="F614" s="153" t="s">
        <v>821</v>
      </c>
      <c r="G614" s="33"/>
      <c r="H614" s="33"/>
      <c r="I614" s="154"/>
      <c r="J614" s="33"/>
      <c r="K614" s="33"/>
      <c r="L614" s="34"/>
      <c r="M614" s="155"/>
      <c r="N614" s="156"/>
      <c r="O614" s="54"/>
      <c r="P614" s="54"/>
      <c r="Q614" s="54"/>
      <c r="R614" s="54"/>
      <c r="S614" s="54"/>
      <c r="T614" s="55"/>
      <c r="U614" s="33"/>
      <c r="V614" s="33"/>
      <c r="W614" s="33"/>
      <c r="X614" s="33"/>
      <c r="Y614" s="33"/>
      <c r="Z614" s="33"/>
      <c r="AA614" s="33"/>
      <c r="AB614" s="33"/>
      <c r="AC614" s="33"/>
      <c r="AD614" s="33"/>
      <c r="AE614" s="33"/>
      <c r="AT614" s="18" t="s">
        <v>143</v>
      </c>
      <c r="AU614" s="18" t="s">
        <v>79</v>
      </c>
    </row>
    <row r="615" spans="1:65" s="2" customFormat="1" ht="24.2" customHeight="1">
      <c r="A615" s="33"/>
      <c r="B615" s="138"/>
      <c r="C615" s="166" t="s">
        <v>822</v>
      </c>
      <c r="D615" s="166" t="s">
        <v>184</v>
      </c>
      <c r="E615" s="167" t="s">
        <v>823</v>
      </c>
      <c r="F615" s="168" t="s">
        <v>824</v>
      </c>
      <c r="G615" s="169" t="s">
        <v>140</v>
      </c>
      <c r="H615" s="170">
        <v>934.5</v>
      </c>
      <c r="I615" s="171"/>
      <c r="J615" s="172">
        <f>ROUND(I615*H615,2)</f>
        <v>0</v>
      </c>
      <c r="K615" s="168" t="s">
        <v>141</v>
      </c>
      <c r="L615" s="173"/>
      <c r="M615" s="174" t="s">
        <v>3</v>
      </c>
      <c r="N615" s="175" t="s">
        <v>42</v>
      </c>
      <c r="O615" s="54"/>
      <c r="P615" s="148">
        <f>O615*H615</f>
        <v>0</v>
      </c>
      <c r="Q615" s="148">
        <v>1.5E-3</v>
      </c>
      <c r="R615" s="148">
        <f>Q615*H615</f>
        <v>1.4017500000000001</v>
      </c>
      <c r="S615" s="148">
        <v>0</v>
      </c>
      <c r="T615" s="149">
        <f>S615*H615</f>
        <v>0</v>
      </c>
      <c r="U615" s="33"/>
      <c r="V615" s="33"/>
      <c r="W615" s="33"/>
      <c r="X615" s="33"/>
      <c r="Y615" s="33"/>
      <c r="Z615" s="33"/>
      <c r="AA615" s="33"/>
      <c r="AB615" s="33"/>
      <c r="AC615" s="33"/>
      <c r="AD615" s="33"/>
      <c r="AE615" s="33"/>
      <c r="AR615" s="150" t="s">
        <v>384</v>
      </c>
      <c r="AT615" s="150" t="s">
        <v>184</v>
      </c>
      <c r="AU615" s="150" t="s">
        <v>79</v>
      </c>
      <c r="AY615" s="18" t="s">
        <v>135</v>
      </c>
      <c r="BE615" s="151">
        <f>IF(N615="základní",J615,0)</f>
        <v>0</v>
      </c>
      <c r="BF615" s="151">
        <f>IF(N615="snížená",J615,0)</f>
        <v>0</v>
      </c>
      <c r="BG615" s="151">
        <f>IF(N615="zákl. přenesená",J615,0)</f>
        <v>0</v>
      </c>
      <c r="BH615" s="151">
        <f>IF(N615="sníž. přenesená",J615,0)</f>
        <v>0</v>
      </c>
      <c r="BI615" s="151">
        <f>IF(N615="nulová",J615,0)</f>
        <v>0</v>
      </c>
      <c r="BJ615" s="18" t="s">
        <v>15</v>
      </c>
      <c r="BK615" s="151">
        <f>ROUND(I615*H615,2)</f>
        <v>0</v>
      </c>
      <c r="BL615" s="18" t="s">
        <v>226</v>
      </c>
      <c r="BM615" s="150" t="s">
        <v>825</v>
      </c>
    </row>
    <row r="616" spans="1:65" s="13" customFormat="1" ht="11.25">
      <c r="B616" s="157"/>
      <c r="D616" s="158" t="s">
        <v>164</v>
      </c>
      <c r="F616" s="159" t="s">
        <v>826</v>
      </c>
      <c r="H616" s="160">
        <v>934.5</v>
      </c>
      <c r="I616" s="161"/>
      <c r="L616" s="157"/>
      <c r="M616" s="162"/>
      <c r="N616" s="163"/>
      <c r="O616" s="163"/>
      <c r="P616" s="163"/>
      <c r="Q616" s="163"/>
      <c r="R616" s="163"/>
      <c r="S616" s="163"/>
      <c r="T616" s="164"/>
      <c r="AT616" s="165" t="s">
        <v>164</v>
      </c>
      <c r="AU616" s="165" t="s">
        <v>79</v>
      </c>
      <c r="AV616" s="13" t="s">
        <v>79</v>
      </c>
      <c r="AW616" s="13" t="s">
        <v>4</v>
      </c>
      <c r="AX616" s="13" t="s">
        <v>15</v>
      </c>
      <c r="AY616" s="165" t="s">
        <v>135</v>
      </c>
    </row>
    <row r="617" spans="1:65" s="2" customFormat="1" ht="44.25" customHeight="1">
      <c r="A617" s="33"/>
      <c r="B617" s="138"/>
      <c r="C617" s="139" t="s">
        <v>827</v>
      </c>
      <c r="D617" s="139" t="s">
        <v>137</v>
      </c>
      <c r="E617" s="140" t="s">
        <v>828</v>
      </c>
      <c r="F617" s="141" t="s">
        <v>829</v>
      </c>
      <c r="G617" s="142" t="s">
        <v>140</v>
      </c>
      <c r="H617" s="143">
        <v>300</v>
      </c>
      <c r="I617" s="144"/>
      <c r="J617" s="145">
        <f>ROUND(I617*H617,2)</f>
        <v>0</v>
      </c>
      <c r="K617" s="141" t="s">
        <v>141</v>
      </c>
      <c r="L617" s="34"/>
      <c r="M617" s="146" t="s">
        <v>3</v>
      </c>
      <c r="N617" s="147" t="s">
        <v>42</v>
      </c>
      <c r="O617" s="54"/>
      <c r="P617" s="148">
        <f>O617*H617</f>
        <v>0</v>
      </c>
      <c r="Q617" s="148">
        <v>6.0600000000000003E-3</v>
      </c>
      <c r="R617" s="148">
        <f>Q617*H617</f>
        <v>1.8180000000000001</v>
      </c>
      <c r="S617" s="148">
        <v>0</v>
      </c>
      <c r="T617" s="149">
        <f>S617*H617</f>
        <v>0</v>
      </c>
      <c r="U617" s="33"/>
      <c r="V617" s="33"/>
      <c r="W617" s="33"/>
      <c r="X617" s="33"/>
      <c r="Y617" s="33"/>
      <c r="Z617" s="33"/>
      <c r="AA617" s="33"/>
      <c r="AB617" s="33"/>
      <c r="AC617" s="33"/>
      <c r="AD617" s="33"/>
      <c r="AE617" s="33"/>
      <c r="AR617" s="150" t="s">
        <v>226</v>
      </c>
      <c r="AT617" s="150" t="s">
        <v>137</v>
      </c>
      <c r="AU617" s="150" t="s">
        <v>79</v>
      </c>
      <c r="AY617" s="18" t="s">
        <v>135</v>
      </c>
      <c r="BE617" s="151">
        <f>IF(N617="základní",J617,0)</f>
        <v>0</v>
      </c>
      <c r="BF617" s="151">
        <f>IF(N617="snížená",J617,0)</f>
        <v>0</v>
      </c>
      <c r="BG617" s="151">
        <f>IF(N617="zákl. přenesená",J617,0)</f>
        <v>0</v>
      </c>
      <c r="BH617" s="151">
        <f>IF(N617="sníž. přenesená",J617,0)</f>
        <v>0</v>
      </c>
      <c r="BI617" s="151">
        <f>IF(N617="nulová",J617,0)</f>
        <v>0</v>
      </c>
      <c r="BJ617" s="18" t="s">
        <v>15</v>
      </c>
      <c r="BK617" s="151">
        <f>ROUND(I617*H617,2)</f>
        <v>0</v>
      </c>
      <c r="BL617" s="18" t="s">
        <v>226</v>
      </c>
      <c r="BM617" s="150" t="s">
        <v>830</v>
      </c>
    </row>
    <row r="618" spans="1:65" s="2" customFormat="1" ht="11.25">
      <c r="A618" s="33"/>
      <c r="B618" s="34"/>
      <c r="C618" s="33"/>
      <c r="D618" s="152" t="s">
        <v>143</v>
      </c>
      <c r="E618" s="33"/>
      <c r="F618" s="153" t="s">
        <v>831</v>
      </c>
      <c r="G618" s="33"/>
      <c r="H618" s="33"/>
      <c r="I618" s="154"/>
      <c r="J618" s="33"/>
      <c r="K618" s="33"/>
      <c r="L618" s="34"/>
      <c r="M618" s="155"/>
      <c r="N618" s="156"/>
      <c r="O618" s="54"/>
      <c r="P618" s="54"/>
      <c r="Q618" s="54"/>
      <c r="R618" s="54"/>
      <c r="S618" s="54"/>
      <c r="T618" s="55"/>
      <c r="U618" s="33"/>
      <c r="V618" s="33"/>
      <c r="W618" s="33"/>
      <c r="X618" s="33"/>
      <c r="Y618" s="33"/>
      <c r="Z618" s="33"/>
      <c r="AA618" s="33"/>
      <c r="AB618" s="33"/>
      <c r="AC618" s="33"/>
      <c r="AD618" s="33"/>
      <c r="AE618" s="33"/>
      <c r="AT618" s="18" t="s">
        <v>143</v>
      </c>
      <c r="AU618" s="18" t="s">
        <v>79</v>
      </c>
    </row>
    <row r="619" spans="1:65" s="2" customFormat="1" ht="24.2" customHeight="1">
      <c r="A619" s="33"/>
      <c r="B619" s="138"/>
      <c r="C619" s="166" t="s">
        <v>832</v>
      </c>
      <c r="D619" s="166" t="s">
        <v>184</v>
      </c>
      <c r="E619" s="167" t="s">
        <v>833</v>
      </c>
      <c r="F619" s="168" t="s">
        <v>449</v>
      </c>
      <c r="G619" s="169" t="s">
        <v>140</v>
      </c>
      <c r="H619" s="170">
        <v>306</v>
      </c>
      <c r="I619" s="171"/>
      <c r="J619" s="172">
        <f>ROUND(I619*H619,2)</f>
        <v>0</v>
      </c>
      <c r="K619" s="168" t="s">
        <v>141</v>
      </c>
      <c r="L619" s="173"/>
      <c r="M619" s="174" t="s">
        <v>3</v>
      </c>
      <c r="N619" s="175" t="s">
        <v>42</v>
      </c>
      <c r="O619" s="54"/>
      <c r="P619" s="148">
        <f>O619*H619</f>
        <v>0</v>
      </c>
      <c r="Q619" s="148">
        <v>3.5999999999999999E-3</v>
      </c>
      <c r="R619" s="148">
        <f>Q619*H619</f>
        <v>1.1015999999999999</v>
      </c>
      <c r="S619" s="148">
        <v>0</v>
      </c>
      <c r="T619" s="149">
        <f>S619*H619</f>
        <v>0</v>
      </c>
      <c r="U619" s="33"/>
      <c r="V619" s="33"/>
      <c r="W619" s="33"/>
      <c r="X619" s="33"/>
      <c r="Y619" s="33"/>
      <c r="Z619" s="33"/>
      <c r="AA619" s="33"/>
      <c r="AB619" s="33"/>
      <c r="AC619" s="33"/>
      <c r="AD619" s="33"/>
      <c r="AE619" s="33"/>
      <c r="AR619" s="150" t="s">
        <v>384</v>
      </c>
      <c r="AT619" s="150" t="s">
        <v>184</v>
      </c>
      <c r="AU619" s="150" t="s">
        <v>79</v>
      </c>
      <c r="AY619" s="18" t="s">
        <v>135</v>
      </c>
      <c r="BE619" s="151">
        <f>IF(N619="základní",J619,0)</f>
        <v>0</v>
      </c>
      <c r="BF619" s="151">
        <f>IF(N619="snížená",J619,0)</f>
        <v>0</v>
      </c>
      <c r="BG619" s="151">
        <f>IF(N619="zákl. přenesená",J619,0)</f>
        <v>0</v>
      </c>
      <c r="BH619" s="151">
        <f>IF(N619="sníž. přenesená",J619,0)</f>
        <v>0</v>
      </c>
      <c r="BI619" s="151">
        <f>IF(N619="nulová",J619,0)</f>
        <v>0</v>
      </c>
      <c r="BJ619" s="18" t="s">
        <v>15</v>
      </c>
      <c r="BK619" s="151">
        <f>ROUND(I619*H619,2)</f>
        <v>0</v>
      </c>
      <c r="BL619" s="18" t="s">
        <v>226</v>
      </c>
      <c r="BM619" s="150" t="s">
        <v>834</v>
      </c>
    </row>
    <row r="620" spans="1:65" s="13" customFormat="1" ht="11.25">
      <c r="B620" s="157"/>
      <c r="D620" s="158" t="s">
        <v>164</v>
      </c>
      <c r="F620" s="159" t="s">
        <v>835</v>
      </c>
      <c r="H620" s="160">
        <v>306</v>
      </c>
      <c r="I620" s="161"/>
      <c r="L620" s="157"/>
      <c r="M620" s="162"/>
      <c r="N620" s="163"/>
      <c r="O620" s="163"/>
      <c r="P620" s="163"/>
      <c r="Q620" s="163"/>
      <c r="R620" s="163"/>
      <c r="S620" s="163"/>
      <c r="T620" s="164"/>
      <c r="AT620" s="165" t="s">
        <v>164</v>
      </c>
      <c r="AU620" s="165" t="s">
        <v>79</v>
      </c>
      <c r="AV620" s="13" t="s">
        <v>79</v>
      </c>
      <c r="AW620" s="13" t="s">
        <v>4</v>
      </c>
      <c r="AX620" s="13" t="s">
        <v>15</v>
      </c>
      <c r="AY620" s="165" t="s">
        <v>135</v>
      </c>
    </row>
    <row r="621" spans="1:65" s="2" customFormat="1" ht="44.25" customHeight="1">
      <c r="A621" s="33"/>
      <c r="B621" s="138"/>
      <c r="C621" s="139" t="s">
        <v>836</v>
      </c>
      <c r="D621" s="139" t="s">
        <v>137</v>
      </c>
      <c r="E621" s="140" t="s">
        <v>837</v>
      </c>
      <c r="F621" s="141" t="s">
        <v>838</v>
      </c>
      <c r="G621" s="142" t="s">
        <v>812</v>
      </c>
      <c r="H621" s="191"/>
      <c r="I621" s="144"/>
      <c r="J621" s="145">
        <f>ROUND(I621*H621,2)</f>
        <v>0</v>
      </c>
      <c r="K621" s="141" t="s">
        <v>141</v>
      </c>
      <c r="L621" s="34"/>
      <c r="M621" s="146" t="s">
        <v>3</v>
      </c>
      <c r="N621" s="147" t="s">
        <v>42</v>
      </c>
      <c r="O621" s="54"/>
      <c r="P621" s="148">
        <f>O621*H621</f>
        <v>0</v>
      </c>
      <c r="Q621" s="148">
        <v>0</v>
      </c>
      <c r="R621" s="148">
        <f>Q621*H621</f>
        <v>0</v>
      </c>
      <c r="S621" s="148">
        <v>0</v>
      </c>
      <c r="T621" s="149">
        <f>S621*H621</f>
        <v>0</v>
      </c>
      <c r="U621" s="33"/>
      <c r="V621" s="33"/>
      <c r="W621" s="33"/>
      <c r="X621" s="33"/>
      <c r="Y621" s="33"/>
      <c r="Z621" s="33"/>
      <c r="AA621" s="33"/>
      <c r="AB621" s="33"/>
      <c r="AC621" s="33"/>
      <c r="AD621" s="33"/>
      <c r="AE621" s="33"/>
      <c r="AR621" s="150" t="s">
        <v>226</v>
      </c>
      <c r="AT621" s="150" t="s">
        <v>137</v>
      </c>
      <c r="AU621" s="150" t="s">
        <v>79</v>
      </c>
      <c r="AY621" s="18" t="s">
        <v>135</v>
      </c>
      <c r="BE621" s="151">
        <f>IF(N621="základní",J621,0)</f>
        <v>0</v>
      </c>
      <c r="BF621" s="151">
        <f>IF(N621="snížená",J621,0)</f>
        <v>0</v>
      </c>
      <c r="BG621" s="151">
        <f>IF(N621="zákl. přenesená",J621,0)</f>
        <v>0</v>
      </c>
      <c r="BH621" s="151">
        <f>IF(N621="sníž. přenesená",J621,0)</f>
        <v>0</v>
      </c>
      <c r="BI621" s="151">
        <f>IF(N621="nulová",J621,0)</f>
        <v>0</v>
      </c>
      <c r="BJ621" s="18" t="s">
        <v>15</v>
      </c>
      <c r="BK621" s="151">
        <f>ROUND(I621*H621,2)</f>
        <v>0</v>
      </c>
      <c r="BL621" s="18" t="s">
        <v>226</v>
      </c>
      <c r="BM621" s="150" t="s">
        <v>839</v>
      </c>
    </row>
    <row r="622" spans="1:65" s="2" customFormat="1" ht="11.25">
      <c r="A622" s="33"/>
      <c r="B622" s="34"/>
      <c r="C622" s="33"/>
      <c r="D622" s="152" t="s">
        <v>143</v>
      </c>
      <c r="E622" s="33"/>
      <c r="F622" s="153" t="s">
        <v>840</v>
      </c>
      <c r="G622" s="33"/>
      <c r="H622" s="33"/>
      <c r="I622" s="154"/>
      <c r="J622" s="33"/>
      <c r="K622" s="33"/>
      <c r="L622" s="34"/>
      <c r="M622" s="155"/>
      <c r="N622" s="156"/>
      <c r="O622" s="54"/>
      <c r="P622" s="54"/>
      <c r="Q622" s="54"/>
      <c r="R622" s="54"/>
      <c r="S622" s="54"/>
      <c r="T622" s="55"/>
      <c r="U622" s="33"/>
      <c r="V622" s="33"/>
      <c r="W622" s="33"/>
      <c r="X622" s="33"/>
      <c r="Y622" s="33"/>
      <c r="Z622" s="33"/>
      <c r="AA622" s="33"/>
      <c r="AB622" s="33"/>
      <c r="AC622" s="33"/>
      <c r="AD622" s="33"/>
      <c r="AE622" s="33"/>
      <c r="AT622" s="18" t="s">
        <v>143</v>
      </c>
      <c r="AU622" s="18" t="s">
        <v>79</v>
      </c>
    </row>
    <row r="623" spans="1:65" s="12" customFormat="1" ht="22.9" customHeight="1">
      <c r="B623" s="125"/>
      <c r="D623" s="126" t="s">
        <v>70</v>
      </c>
      <c r="E623" s="136" t="s">
        <v>841</v>
      </c>
      <c r="F623" s="136" t="s">
        <v>842</v>
      </c>
      <c r="I623" s="128"/>
      <c r="J623" s="137">
        <f>BK623</f>
        <v>0</v>
      </c>
      <c r="L623" s="125"/>
      <c r="M623" s="130"/>
      <c r="N623" s="131"/>
      <c r="O623" s="131"/>
      <c r="P623" s="132">
        <f>SUM(P624:P626)</f>
        <v>0</v>
      </c>
      <c r="Q623" s="131"/>
      <c r="R623" s="132">
        <f>SUM(R624:R626)</f>
        <v>0</v>
      </c>
      <c r="S623" s="131"/>
      <c r="T623" s="133">
        <f>SUM(T624:T626)</f>
        <v>0</v>
      </c>
      <c r="AR623" s="126" t="s">
        <v>79</v>
      </c>
      <c r="AT623" s="134" t="s">
        <v>70</v>
      </c>
      <c r="AU623" s="134" t="s">
        <v>15</v>
      </c>
      <c r="AY623" s="126" t="s">
        <v>135</v>
      </c>
      <c r="BK623" s="135">
        <f>SUM(BK624:BK626)</f>
        <v>0</v>
      </c>
    </row>
    <row r="624" spans="1:65" s="2" customFormat="1" ht="16.5" customHeight="1">
      <c r="A624" s="33"/>
      <c r="B624" s="138"/>
      <c r="C624" s="139" t="s">
        <v>843</v>
      </c>
      <c r="D624" s="139" t="s">
        <v>137</v>
      </c>
      <c r="E624" s="140" t="s">
        <v>844</v>
      </c>
      <c r="F624" s="141" t="s">
        <v>845</v>
      </c>
      <c r="G624" s="142" t="s">
        <v>192</v>
      </c>
      <c r="H624" s="143">
        <v>1</v>
      </c>
      <c r="I624" s="144"/>
      <c r="J624" s="145">
        <f>ROUND(I624*H624,2)</f>
        <v>0</v>
      </c>
      <c r="K624" s="141" t="s">
        <v>3</v>
      </c>
      <c r="L624" s="34"/>
      <c r="M624" s="146" t="s">
        <v>3</v>
      </c>
      <c r="N624" s="147" t="s">
        <v>42</v>
      </c>
      <c r="O624" s="54"/>
      <c r="P624" s="148">
        <f>O624*H624</f>
        <v>0</v>
      </c>
      <c r="Q624" s="148">
        <v>0</v>
      </c>
      <c r="R624" s="148">
        <f>Q624*H624</f>
        <v>0</v>
      </c>
      <c r="S624" s="148">
        <v>0</v>
      </c>
      <c r="T624" s="149">
        <f>S624*H624</f>
        <v>0</v>
      </c>
      <c r="U624" s="33"/>
      <c r="V624" s="33"/>
      <c r="W624" s="33"/>
      <c r="X624" s="33"/>
      <c r="Y624" s="33"/>
      <c r="Z624" s="33"/>
      <c r="AA624" s="33"/>
      <c r="AB624" s="33"/>
      <c r="AC624" s="33"/>
      <c r="AD624" s="33"/>
      <c r="AE624" s="33"/>
      <c r="AR624" s="150" t="s">
        <v>226</v>
      </c>
      <c r="AT624" s="150" t="s">
        <v>137</v>
      </c>
      <c r="AU624" s="150" t="s">
        <v>79</v>
      </c>
      <c r="AY624" s="18" t="s">
        <v>135</v>
      </c>
      <c r="BE624" s="151">
        <f>IF(N624="základní",J624,0)</f>
        <v>0</v>
      </c>
      <c r="BF624" s="151">
        <f>IF(N624="snížená",J624,0)</f>
        <v>0</v>
      </c>
      <c r="BG624" s="151">
        <f>IF(N624="zákl. přenesená",J624,0)</f>
        <v>0</v>
      </c>
      <c r="BH624" s="151">
        <f>IF(N624="sníž. přenesená",J624,0)</f>
        <v>0</v>
      </c>
      <c r="BI624" s="151">
        <f>IF(N624="nulová",J624,0)</f>
        <v>0</v>
      </c>
      <c r="BJ624" s="18" t="s">
        <v>15</v>
      </c>
      <c r="BK624" s="151">
        <f>ROUND(I624*H624,2)</f>
        <v>0</v>
      </c>
      <c r="BL624" s="18" t="s">
        <v>226</v>
      </c>
      <c r="BM624" s="150" t="s">
        <v>846</v>
      </c>
    </row>
    <row r="625" spans="1:65" s="2" customFormat="1" ht="16.5" customHeight="1">
      <c r="A625" s="33"/>
      <c r="B625" s="138"/>
      <c r="C625" s="139" t="s">
        <v>847</v>
      </c>
      <c r="D625" s="139" t="s">
        <v>137</v>
      </c>
      <c r="E625" s="140" t="s">
        <v>848</v>
      </c>
      <c r="F625" s="141" t="s">
        <v>849</v>
      </c>
      <c r="G625" s="142" t="s">
        <v>197</v>
      </c>
      <c r="H625" s="143">
        <v>600</v>
      </c>
      <c r="I625" s="144"/>
      <c r="J625" s="145">
        <f>ROUND(I625*H625,2)</f>
        <v>0</v>
      </c>
      <c r="K625" s="141" t="s">
        <v>3</v>
      </c>
      <c r="L625" s="34"/>
      <c r="M625" s="146" t="s">
        <v>3</v>
      </c>
      <c r="N625" s="147" t="s">
        <v>42</v>
      </c>
      <c r="O625" s="54"/>
      <c r="P625" s="148">
        <f>O625*H625</f>
        <v>0</v>
      </c>
      <c r="Q625" s="148">
        <v>0</v>
      </c>
      <c r="R625" s="148">
        <f>Q625*H625</f>
        <v>0</v>
      </c>
      <c r="S625" s="148">
        <v>0</v>
      </c>
      <c r="T625" s="149">
        <f>S625*H625</f>
        <v>0</v>
      </c>
      <c r="U625" s="33"/>
      <c r="V625" s="33"/>
      <c r="W625" s="33"/>
      <c r="X625" s="33"/>
      <c r="Y625" s="33"/>
      <c r="Z625" s="33"/>
      <c r="AA625" s="33"/>
      <c r="AB625" s="33"/>
      <c r="AC625" s="33"/>
      <c r="AD625" s="33"/>
      <c r="AE625" s="33"/>
      <c r="AR625" s="150" t="s">
        <v>226</v>
      </c>
      <c r="AT625" s="150" t="s">
        <v>137</v>
      </c>
      <c r="AU625" s="150" t="s">
        <v>79</v>
      </c>
      <c r="AY625" s="18" t="s">
        <v>135</v>
      </c>
      <c r="BE625" s="151">
        <f>IF(N625="základní",J625,0)</f>
        <v>0</v>
      </c>
      <c r="BF625" s="151">
        <f>IF(N625="snížená",J625,0)</f>
        <v>0</v>
      </c>
      <c r="BG625" s="151">
        <f>IF(N625="zákl. přenesená",J625,0)</f>
        <v>0</v>
      </c>
      <c r="BH625" s="151">
        <f>IF(N625="sníž. přenesená",J625,0)</f>
        <v>0</v>
      </c>
      <c r="BI625" s="151">
        <f>IF(N625="nulová",J625,0)</f>
        <v>0</v>
      </c>
      <c r="BJ625" s="18" t="s">
        <v>15</v>
      </c>
      <c r="BK625" s="151">
        <f>ROUND(I625*H625,2)</f>
        <v>0</v>
      </c>
      <c r="BL625" s="18" t="s">
        <v>226</v>
      </c>
      <c r="BM625" s="150" t="s">
        <v>850</v>
      </c>
    </row>
    <row r="626" spans="1:65" s="2" customFormat="1" ht="16.5" customHeight="1">
      <c r="A626" s="33"/>
      <c r="B626" s="138"/>
      <c r="C626" s="139" t="s">
        <v>851</v>
      </c>
      <c r="D626" s="139" t="s">
        <v>137</v>
      </c>
      <c r="E626" s="140" t="s">
        <v>852</v>
      </c>
      <c r="F626" s="141" t="s">
        <v>853</v>
      </c>
      <c r="G626" s="142" t="s">
        <v>197</v>
      </c>
      <c r="H626" s="143">
        <v>600</v>
      </c>
      <c r="I626" s="144"/>
      <c r="J626" s="145">
        <f>ROUND(I626*H626,2)</f>
        <v>0</v>
      </c>
      <c r="K626" s="141" t="s">
        <v>3</v>
      </c>
      <c r="L626" s="34"/>
      <c r="M626" s="146" t="s">
        <v>3</v>
      </c>
      <c r="N626" s="147" t="s">
        <v>42</v>
      </c>
      <c r="O626" s="54"/>
      <c r="P626" s="148">
        <f>O626*H626</f>
        <v>0</v>
      </c>
      <c r="Q626" s="148">
        <v>0</v>
      </c>
      <c r="R626" s="148">
        <f>Q626*H626</f>
        <v>0</v>
      </c>
      <c r="S626" s="148">
        <v>0</v>
      </c>
      <c r="T626" s="149">
        <f>S626*H626</f>
        <v>0</v>
      </c>
      <c r="U626" s="33"/>
      <c r="V626" s="33"/>
      <c r="W626" s="33"/>
      <c r="X626" s="33"/>
      <c r="Y626" s="33"/>
      <c r="Z626" s="33"/>
      <c r="AA626" s="33"/>
      <c r="AB626" s="33"/>
      <c r="AC626" s="33"/>
      <c r="AD626" s="33"/>
      <c r="AE626" s="33"/>
      <c r="AR626" s="150" t="s">
        <v>226</v>
      </c>
      <c r="AT626" s="150" t="s">
        <v>137</v>
      </c>
      <c r="AU626" s="150" t="s">
        <v>79</v>
      </c>
      <c r="AY626" s="18" t="s">
        <v>135</v>
      </c>
      <c r="BE626" s="151">
        <f>IF(N626="základní",J626,0)</f>
        <v>0</v>
      </c>
      <c r="BF626" s="151">
        <f>IF(N626="snížená",J626,0)</f>
        <v>0</v>
      </c>
      <c r="BG626" s="151">
        <f>IF(N626="zákl. přenesená",J626,0)</f>
        <v>0</v>
      </c>
      <c r="BH626" s="151">
        <f>IF(N626="sníž. přenesená",J626,0)</f>
        <v>0</v>
      </c>
      <c r="BI626" s="151">
        <f>IF(N626="nulová",J626,0)</f>
        <v>0</v>
      </c>
      <c r="BJ626" s="18" t="s">
        <v>15</v>
      </c>
      <c r="BK626" s="151">
        <f>ROUND(I626*H626,2)</f>
        <v>0</v>
      </c>
      <c r="BL626" s="18" t="s">
        <v>226</v>
      </c>
      <c r="BM626" s="150" t="s">
        <v>854</v>
      </c>
    </row>
    <row r="627" spans="1:65" s="12" customFormat="1" ht="22.9" customHeight="1">
      <c r="B627" s="125"/>
      <c r="D627" s="126" t="s">
        <v>70</v>
      </c>
      <c r="E627" s="136" t="s">
        <v>855</v>
      </c>
      <c r="F627" s="136" t="s">
        <v>856</v>
      </c>
      <c r="I627" s="128"/>
      <c r="J627" s="137">
        <f>BK627</f>
        <v>0</v>
      </c>
      <c r="L627" s="125"/>
      <c r="M627" s="130"/>
      <c r="N627" s="131"/>
      <c r="O627" s="131"/>
      <c r="P627" s="132">
        <f>P628</f>
        <v>0</v>
      </c>
      <c r="Q627" s="131"/>
      <c r="R627" s="132">
        <f>R628</f>
        <v>0</v>
      </c>
      <c r="S627" s="131"/>
      <c r="T627" s="133">
        <f>T628</f>
        <v>0</v>
      </c>
      <c r="AR627" s="126" t="s">
        <v>79</v>
      </c>
      <c r="AT627" s="134" t="s">
        <v>70</v>
      </c>
      <c r="AU627" s="134" t="s">
        <v>15</v>
      </c>
      <c r="AY627" s="126" t="s">
        <v>135</v>
      </c>
      <c r="BK627" s="135">
        <f>BK628</f>
        <v>0</v>
      </c>
    </row>
    <row r="628" spans="1:65" s="2" customFormat="1" ht="37.9" customHeight="1">
      <c r="A628" s="33"/>
      <c r="B628" s="138"/>
      <c r="C628" s="139" t="s">
        <v>857</v>
      </c>
      <c r="D628" s="139" t="s">
        <v>137</v>
      </c>
      <c r="E628" s="140" t="s">
        <v>858</v>
      </c>
      <c r="F628" s="141" t="s">
        <v>859</v>
      </c>
      <c r="G628" s="142" t="s">
        <v>197</v>
      </c>
      <c r="H628" s="143">
        <v>5</v>
      </c>
      <c r="I628" s="144"/>
      <c r="J628" s="145">
        <f>ROUND(I628*H628,2)</f>
        <v>0</v>
      </c>
      <c r="K628" s="141" t="s">
        <v>3</v>
      </c>
      <c r="L628" s="34"/>
      <c r="M628" s="146" t="s">
        <v>3</v>
      </c>
      <c r="N628" s="147" t="s">
        <v>42</v>
      </c>
      <c r="O628" s="54"/>
      <c r="P628" s="148">
        <f>O628*H628</f>
        <v>0</v>
      </c>
      <c r="Q628" s="148">
        <v>0</v>
      </c>
      <c r="R628" s="148">
        <f>Q628*H628</f>
        <v>0</v>
      </c>
      <c r="S628" s="148">
        <v>0</v>
      </c>
      <c r="T628" s="149">
        <f>S628*H628</f>
        <v>0</v>
      </c>
      <c r="U628" s="33"/>
      <c r="V628" s="33"/>
      <c r="W628" s="33"/>
      <c r="X628" s="33"/>
      <c r="Y628" s="33"/>
      <c r="Z628" s="33"/>
      <c r="AA628" s="33"/>
      <c r="AB628" s="33"/>
      <c r="AC628" s="33"/>
      <c r="AD628" s="33"/>
      <c r="AE628" s="33"/>
      <c r="AR628" s="150" t="s">
        <v>226</v>
      </c>
      <c r="AT628" s="150" t="s">
        <v>137</v>
      </c>
      <c r="AU628" s="150" t="s">
        <v>79</v>
      </c>
      <c r="AY628" s="18" t="s">
        <v>135</v>
      </c>
      <c r="BE628" s="151">
        <f>IF(N628="základní",J628,0)</f>
        <v>0</v>
      </c>
      <c r="BF628" s="151">
        <f>IF(N628="snížená",J628,0)</f>
        <v>0</v>
      </c>
      <c r="BG628" s="151">
        <f>IF(N628="zákl. přenesená",J628,0)</f>
        <v>0</v>
      </c>
      <c r="BH628" s="151">
        <f>IF(N628="sníž. přenesená",J628,0)</f>
        <v>0</v>
      </c>
      <c r="BI628" s="151">
        <f>IF(N628="nulová",J628,0)</f>
        <v>0</v>
      </c>
      <c r="BJ628" s="18" t="s">
        <v>15</v>
      </c>
      <c r="BK628" s="151">
        <f>ROUND(I628*H628,2)</f>
        <v>0</v>
      </c>
      <c r="BL628" s="18" t="s">
        <v>226</v>
      </c>
      <c r="BM628" s="150" t="s">
        <v>860</v>
      </c>
    </row>
    <row r="629" spans="1:65" s="12" customFormat="1" ht="22.9" customHeight="1">
      <c r="B629" s="125"/>
      <c r="D629" s="126" t="s">
        <v>70</v>
      </c>
      <c r="E629" s="136" t="s">
        <v>861</v>
      </c>
      <c r="F629" s="136" t="s">
        <v>862</v>
      </c>
      <c r="I629" s="128"/>
      <c r="J629" s="137">
        <f>BK629</f>
        <v>0</v>
      </c>
      <c r="L629" s="125"/>
      <c r="M629" s="130"/>
      <c r="N629" s="131"/>
      <c r="O629" s="131"/>
      <c r="P629" s="132">
        <f>SUM(P630:P648)</f>
        <v>0</v>
      </c>
      <c r="Q629" s="131"/>
      <c r="R629" s="132">
        <f>SUM(R630:R648)</f>
        <v>4.103656</v>
      </c>
      <c r="S629" s="131"/>
      <c r="T629" s="133">
        <f>SUM(T630:T648)</f>
        <v>3.593432</v>
      </c>
      <c r="AR629" s="126" t="s">
        <v>79</v>
      </c>
      <c r="AT629" s="134" t="s">
        <v>70</v>
      </c>
      <c r="AU629" s="134" t="s">
        <v>15</v>
      </c>
      <c r="AY629" s="126" t="s">
        <v>135</v>
      </c>
      <c r="BK629" s="135">
        <f>SUM(BK630:BK648)</f>
        <v>0</v>
      </c>
    </row>
    <row r="630" spans="1:65" s="2" customFormat="1" ht="24.2" customHeight="1">
      <c r="A630" s="33"/>
      <c r="B630" s="138"/>
      <c r="C630" s="139" t="s">
        <v>863</v>
      </c>
      <c r="D630" s="139" t="s">
        <v>137</v>
      </c>
      <c r="E630" s="140" t="s">
        <v>864</v>
      </c>
      <c r="F630" s="141" t="s">
        <v>865</v>
      </c>
      <c r="G630" s="142" t="s">
        <v>239</v>
      </c>
      <c r="H630" s="143">
        <v>1120</v>
      </c>
      <c r="I630" s="144"/>
      <c r="J630" s="145">
        <f>ROUND(I630*H630,2)</f>
        <v>0</v>
      </c>
      <c r="K630" s="141" t="s">
        <v>141</v>
      </c>
      <c r="L630" s="34"/>
      <c r="M630" s="146" t="s">
        <v>3</v>
      </c>
      <c r="N630" s="147" t="s">
        <v>42</v>
      </c>
      <c r="O630" s="54"/>
      <c r="P630" s="148">
        <f>O630*H630</f>
        <v>0</v>
      </c>
      <c r="Q630" s="148">
        <v>0</v>
      </c>
      <c r="R630" s="148">
        <f>Q630*H630</f>
        <v>0</v>
      </c>
      <c r="S630" s="148">
        <v>1.67E-3</v>
      </c>
      <c r="T630" s="149">
        <f>S630*H630</f>
        <v>1.8704000000000001</v>
      </c>
      <c r="U630" s="33"/>
      <c r="V630" s="33"/>
      <c r="W630" s="33"/>
      <c r="X630" s="33"/>
      <c r="Y630" s="33"/>
      <c r="Z630" s="33"/>
      <c r="AA630" s="33"/>
      <c r="AB630" s="33"/>
      <c r="AC630" s="33"/>
      <c r="AD630" s="33"/>
      <c r="AE630" s="33"/>
      <c r="AR630" s="150" t="s">
        <v>226</v>
      </c>
      <c r="AT630" s="150" t="s">
        <v>137</v>
      </c>
      <c r="AU630" s="150" t="s">
        <v>79</v>
      </c>
      <c r="AY630" s="18" t="s">
        <v>135</v>
      </c>
      <c r="BE630" s="151">
        <f>IF(N630="základní",J630,0)</f>
        <v>0</v>
      </c>
      <c r="BF630" s="151">
        <f>IF(N630="snížená",J630,0)</f>
        <v>0</v>
      </c>
      <c r="BG630" s="151">
        <f>IF(N630="zákl. přenesená",J630,0)</f>
        <v>0</v>
      </c>
      <c r="BH630" s="151">
        <f>IF(N630="sníž. přenesená",J630,0)</f>
        <v>0</v>
      </c>
      <c r="BI630" s="151">
        <f>IF(N630="nulová",J630,0)</f>
        <v>0</v>
      </c>
      <c r="BJ630" s="18" t="s">
        <v>15</v>
      </c>
      <c r="BK630" s="151">
        <f>ROUND(I630*H630,2)</f>
        <v>0</v>
      </c>
      <c r="BL630" s="18" t="s">
        <v>226</v>
      </c>
      <c r="BM630" s="150" t="s">
        <v>866</v>
      </c>
    </row>
    <row r="631" spans="1:65" s="2" customFormat="1" ht="11.25">
      <c r="A631" s="33"/>
      <c r="B631" s="34"/>
      <c r="C631" s="33"/>
      <c r="D631" s="152" t="s">
        <v>143</v>
      </c>
      <c r="E631" s="33"/>
      <c r="F631" s="153" t="s">
        <v>867</v>
      </c>
      <c r="G631" s="33"/>
      <c r="H631" s="33"/>
      <c r="I631" s="154"/>
      <c r="J631" s="33"/>
      <c r="K631" s="33"/>
      <c r="L631" s="34"/>
      <c r="M631" s="155"/>
      <c r="N631" s="156"/>
      <c r="O631" s="54"/>
      <c r="P631" s="54"/>
      <c r="Q631" s="54"/>
      <c r="R631" s="54"/>
      <c r="S631" s="54"/>
      <c r="T631" s="55"/>
      <c r="U631" s="33"/>
      <c r="V631" s="33"/>
      <c r="W631" s="33"/>
      <c r="X631" s="33"/>
      <c r="Y631" s="33"/>
      <c r="Z631" s="33"/>
      <c r="AA631" s="33"/>
      <c r="AB631" s="33"/>
      <c r="AC631" s="33"/>
      <c r="AD631" s="33"/>
      <c r="AE631" s="33"/>
      <c r="AT631" s="18" t="s">
        <v>143</v>
      </c>
      <c r="AU631" s="18" t="s">
        <v>79</v>
      </c>
    </row>
    <row r="632" spans="1:65" s="2" customFormat="1" ht="24.2" customHeight="1">
      <c r="A632" s="33"/>
      <c r="B632" s="138"/>
      <c r="C632" s="139" t="s">
        <v>868</v>
      </c>
      <c r="D632" s="139" t="s">
        <v>137</v>
      </c>
      <c r="E632" s="140" t="s">
        <v>869</v>
      </c>
      <c r="F632" s="141" t="s">
        <v>870</v>
      </c>
      <c r="G632" s="142" t="s">
        <v>239</v>
      </c>
      <c r="H632" s="143">
        <v>45</v>
      </c>
      <c r="I632" s="144"/>
      <c r="J632" s="145">
        <f>ROUND(I632*H632,2)</f>
        <v>0</v>
      </c>
      <c r="K632" s="141" t="s">
        <v>141</v>
      </c>
      <c r="L632" s="34"/>
      <c r="M632" s="146" t="s">
        <v>3</v>
      </c>
      <c r="N632" s="147" t="s">
        <v>42</v>
      </c>
      <c r="O632" s="54"/>
      <c r="P632" s="148">
        <f>O632*H632</f>
        <v>0</v>
      </c>
      <c r="Q632" s="148">
        <v>0</v>
      </c>
      <c r="R632" s="148">
        <f>Q632*H632</f>
        <v>0</v>
      </c>
      <c r="S632" s="148">
        <v>2.5999999999999999E-3</v>
      </c>
      <c r="T632" s="149">
        <f>S632*H632</f>
        <v>0.11699999999999999</v>
      </c>
      <c r="U632" s="33"/>
      <c r="V632" s="33"/>
      <c r="W632" s="33"/>
      <c r="X632" s="33"/>
      <c r="Y632" s="33"/>
      <c r="Z632" s="33"/>
      <c r="AA632" s="33"/>
      <c r="AB632" s="33"/>
      <c r="AC632" s="33"/>
      <c r="AD632" s="33"/>
      <c r="AE632" s="33"/>
      <c r="AR632" s="150" t="s">
        <v>226</v>
      </c>
      <c r="AT632" s="150" t="s">
        <v>137</v>
      </c>
      <c r="AU632" s="150" t="s">
        <v>79</v>
      </c>
      <c r="AY632" s="18" t="s">
        <v>135</v>
      </c>
      <c r="BE632" s="151">
        <f>IF(N632="základní",J632,0)</f>
        <v>0</v>
      </c>
      <c r="BF632" s="151">
        <f>IF(N632="snížená",J632,0)</f>
        <v>0</v>
      </c>
      <c r="BG632" s="151">
        <f>IF(N632="zákl. přenesená",J632,0)</f>
        <v>0</v>
      </c>
      <c r="BH632" s="151">
        <f>IF(N632="sníž. přenesená",J632,0)</f>
        <v>0</v>
      </c>
      <c r="BI632" s="151">
        <f>IF(N632="nulová",J632,0)</f>
        <v>0</v>
      </c>
      <c r="BJ632" s="18" t="s">
        <v>15</v>
      </c>
      <c r="BK632" s="151">
        <f>ROUND(I632*H632,2)</f>
        <v>0</v>
      </c>
      <c r="BL632" s="18" t="s">
        <v>226</v>
      </c>
      <c r="BM632" s="150" t="s">
        <v>871</v>
      </c>
    </row>
    <row r="633" spans="1:65" s="2" customFormat="1" ht="11.25">
      <c r="A633" s="33"/>
      <c r="B633" s="34"/>
      <c r="C633" s="33"/>
      <c r="D633" s="152" t="s">
        <v>143</v>
      </c>
      <c r="E633" s="33"/>
      <c r="F633" s="153" t="s">
        <v>872</v>
      </c>
      <c r="G633" s="33"/>
      <c r="H633" s="33"/>
      <c r="I633" s="154"/>
      <c r="J633" s="33"/>
      <c r="K633" s="33"/>
      <c r="L633" s="34"/>
      <c r="M633" s="155"/>
      <c r="N633" s="156"/>
      <c r="O633" s="54"/>
      <c r="P633" s="54"/>
      <c r="Q633" s="54"/>
      <c r="R633" s="54"/>
      <c r="S633" s="54"/>
      <c r="T633" s="55"/>
      <c r="U633" s="33"/>
      <c r="V633" s="33"/>
      <c r="W633" s="33"/>
      <c r="X633" s="33"/>
      <c r="Y633" s="33"/>
      <c r="Z633" s="33"/>
      <c r="AA633" s="33"/>
      <c r="AB633" s="33"/>
      <c r="AC633" s="33"/>
      <c r="AD633" s="33"/>
      <c r="AE633" s="33"/>
      <c r="AT633" s="18" t="s">
        <v>143</v>
      </c>
      <c r="AU633" s="18" t="s">
        <v>79</v>
      </c>
    </row>
    <row r="634" spans="1:65" s="2" customFormat="1" ht="16.5" customHeight="1">
      <c r="A634" s="33"/>
      <c r="B634" s="138"/>
      <c r="C634" s="139" t="s">
        <v>873</v>
      </c>
      <c r="D634" s="139" t="s">
        <v>137</v>
      </c>
      <c r="E634" s="140" t="s">
        <v>874</v>
      </c>
      <c r="F634" s="141" t="s">
        <v>875</v>
      </c>
      <c r="G634" s="142" t="s">
        <v>239</v>
      </c>
      <c r="H634" s="143">
        <v>7.8</v>
      </c>
      <c r="I634" s="144"/>
      <c r="J634" s="145">
        <f>ROUND(I634*H634,2)</f>
        <v>0</v>
      </c>
      <c r="K634" s="141" t="s">
        <v>141</v>
      </c>
      <c r="L634" s="34"/>
      <c r="M634" s="146" t="s">
        <v>3</v>
      </c>
      <c r="N634" s="147" t="s">
        <v>42</v>
      </c>
      <c r="O634" s="54"/>
      <c r="P634" s="148">
        <f>O634*H634</f>
        <v>0</v>
      </c>
      <c r="Q634" s="148">
        <v>0</v>
      </c>
      <c r="R634" s="148">
        <f>Q634*H634</f>
        <v>0</v>
      </c>
      <c r="S634" s="148">
        <v>3.9399999999999999E-3</v>
      </c>
      <c r="T634" s="149">
        <f>S634*H634</f>
        <v>3.0731999999999999E-2</v>
      </c>
      <c r="U634" s="33"/>
      <c r="V634" s="33"/>
      <c r="W634" s="33"/>
      <c r="X634" s="33"/>
      <c r="Y634" s="33"/>
      <c r="Z634" s="33"/>
      <c r="AA634" s="33"/>
      <c r="AB634" s="33"/>
      <c r="AC634" s="33"/>
      <c r="AD634" s="33"/>
      <c r="AE634" s="33"/>
      <c r="AR634" s="150" t="s">
        <v>226</v>
      </c>
      <c r="AT634" s="150" t="s">
        <v>137</v>
      </c>
      <c r="AU634" s="150" t="s">
        <v>79</v>
      </c>
      <c r="AY634" s="18" t="s">
        <v>135</v>
      </c>
      <c r="BE634" s="151">
        <f>IF(N634="základní",J634,0)</f>
        <v>0</v>
      </c>
      <c r="BF634" s="151">
        <f>IF(N634="snížená",J634,0)</f>
        <v>0</v>
      </c>
      <c r="BG634" s="151">
        <f>IF(N634="zákl. přenesená",J634,0)</f>
        <v>0</v>
      </c>
      <c r="BH634" s="151">
        <f>IF(N634="sníž. přenesená",J634,0)</f>
        <v>0</v>
      </c>
      <c r="BI634" s="151">
        <f>IF(N634="nulová",J634,0)</f>
        <v>0</v>
      </c>
      <c r="BJ634" s="18" t="s">
        <v>15</v>
      </c>
      <c r="BK634" s="151">
        <f>ROUND(I634*H634,2)</f>
        <v>0</v>
      </c>
      <c r="BL634" s="18" t="s">
        <v>226</v>
      </c>
      <c r="BM634" s="150" t="s">
        <v>876</v>
      </c>
    </row>
    <row r="635" spans="1:65" s="2" customFormat="1" ht="11.25">
      <c r="A635" s="33"/>
      <c r="B635" s="34"/>
      <c r="C635" s="33"/>
      <c r="D635" s="152" t="s">
        <v>143</v>
      </c>
      <c r="E635" s="33"/>
      <c r="F635" s="153" t="s">
        <v>877</v>
      </c>
      <c r="G635" s="33"/>
      <c r="H635" s="33"/>
      <c r="I635" s="154"/>
      <c r="J635" s="33"/>
      <c r="K635" s="33"/>
      <c r="L635" s="34"/>
      <c r="M635" s="155"/>
      <c r="N635" s="156"/>
      <c r="O635" s="54"/>
      <c r="P635" s="54"/>
      <c r="Q635" s="54"/>
      <c r="R635" s="54"/>
      <c r="S635" s="54"/>
      <c r="T635" s="55"/>
      <c r="U635" s="33"/>
      <c r="V635" s="33"/>
      <c r="W635" s="33"/>
      <c r="X635" s="33"/>
      <c r="Y635" s="33"/>
      <c r="Z635" s="33"/>
      <c r="AA635" s="33"/>
      <c r="AB635" s="33"/>
      <c r="AC635" s="33"/>
      <c r="AD635" s="33"/>
      <c r="AE635" s="33"/>
      <c r="AT635" s="18" t="s">
        <v>143</v>
      </c>
      <c r="AU635" s="18" t="s">
        <v>79</v>
      </c>
    </row>
    <row r="636" spans="1:65" s="2" customFormat="1" ht="24.2" customHeight="1">
      <c r="A636" s="33"/>
      <c r="B636" s="138"/>
      <c r="C636" s="139" t="s">
        <v>878</v>
      </c>
      <c r="D636" s="139" t="s">
        <v>137</v>
      </c>
      <c r="E636" s="140" t="s">
        <v>879</v>
      </c>
      <c r="F636" s="141" t="s">
        <v>880</v>
      </c>
      <c r="G636" s="142" t="s">
        <v>239</v>
      </c>
      <c r="H636" s="143">
        <v>890</v>
      </c>
      <c r="I636" s="144"/>
      <c r="J636" s="145">
        <f>ROUND(I636*H636,2)</f>
        <v>0</v>
      </c>
      <c r="K636" s="141" t="s">
        <v>3</v>
      </c>
      <c r="L636" s="34"/>
      <c r="M636" s="146" t="s">
        <v>3</v>
      </c>
      <c r="N636" s="147" t="s">
        <v>42</v>
      </c>
      <c r="O636" s="54"/>
      <c r="P636" s="148">
        <f>O636*H636</f>
        <v>0</v>
      </c>
      <c r="Q636" s="148">
        <v>0</v>
      </c>
      <c r="R636" s="148">
        <f>Q636*H636</f>
        <v>0</v>
      </c>
      <c r="S636" s="148">
        <v>1.7700000000000001E-3</v>
      </c>
      <c r="T636" s="149">
        <f>S636*H636</f>
        <v>1.5753000000000001</v>
      </c>
      <c r="U636" s="33"/>
      <c r="V636" s="33"/>
      <c r="W636" s="33"/>
      <c r="X636" s="33"/>
      <c r="Y636" s="33"/>
      <c r="Z636" s="33"/>
      <c r="AA636" s="33"/>
      <c r="AB636" s="33"/>
      <c r="AC636" s="33"/>
      <c r="AD636" s="33"/>
      <c r="AE636" s="33"/>
      <c r="AR636" s="150" t="s">
        <v>226</v>
      </c>
      <c r="AT636" s="150" t="s">
        <v>137</v>
      </c>
      <c r="AU636" s="150" t="s">
        <v>79</v>
      </c>
      <c r="AY636" s="18" t="s">
        <v>135</v>
      </c>
      <c r="BE636" s="151">
        <f>IF(N636="základní",J636,0)</f>
        <v>0</v>
      </c>
      <c r="BF636" s="151">
        <f>IF(N636="snížená",J636,0)</f>
        <v>0</v>
      </c>
      <c r="BG636" s="151">
        <f>IF(N636="zákl. přenesená",J636,0)</f>
        <v>0</v>
      </c>
      <c r="BH636" s="151">
        <f>IF(N636="sníž. přenesená",J636,0)</f>
        <v>0</v>
      </c>
      <c r="BI636" s="151">
        <f>IF(N636="nulová",J636,0)</f>
        <v>0</v>
      </c>
      <c r="BJ636" s="18" t="s">
        <v>15</v>
      </c>
      <c r="BK636" s="151">
        <f>ROUND(I636*H636,2)</f>
        <v>0</v>
      </c>
      <c r="BL636" s="18" t="s">
        <v>226</v>
      </c>
      <c r="BM636" s="150" t="s">
        <v>881</v>
      </c>
    </row>
    <row r="637" spans="1:65" s="2" customFormat="1" ht="37.9" customHeight="1">
      <c r="A637" s="33"/>
      <c r="B637" s="138"/>
      <c r="C637" s="139" t="s">
        <v>882</v>
      </c>
      <c r="D637" s="139" t="s">
        <v>137</v>
      </c>
      <c r="E637" s="140" t="s">
        <v>883</v>
      </c>
      <c r="F637" s="141" t="s">
        <v>884</v>
      </c>
      <c r="G637" s="142" t="s">
        <v>239</v>
      </c>
      <c r="H637" s="143">
        <v>1120</v>
      </c>
      <c r="I637" s="144"/>
      <c r="J637" s="145">
        <f>ROUND(I637*H637,2)</f>
        <v>0</v>
      </c>
      <c r="K637" s="141" t="s">
        <v>141</v>
      </c>
      <c r="L637" s="34"/>
      <c r="M637" s="146" t="s">
        <v>3</v>
      </c>
      <c r="N637" s="147" t="s">
        <v>42</v>
      </c>
      <c r="O637" s="54"/>
      <c r="P637" s="148">
        <f>O637*H637</f>
        <v>0</v>
      </c>
      <c r="Q637" s="148">
        <v>3.5799999999999998E-3</v>
      </c>
      <c r="R637" s="148">
        <f>Q637*H637</f>
        <v>4.0095999999999998</v>
      </c>
      <c r="S637" s="148">
        <v>0</v>
      </c>
      <c r="T637" s="149">
        <f>S637*H637</f>
        <v>0</v>
      </c>
      <c r="U637" s="33"/>
      <c r="V637" s="33"/>
      <c r="W637" s="33"/>
      <c r="X637" s="33"/>
      <c r="Y637" s="33"/>
      <c r="Z637" s="33"/>
      <c r="AA637" s="33"/>
      <c r="AB637" s="33"/>
      <c r="AC637" s="33"/>
      <c r="AD637" s="33"/>
      <c r="AE637" s="33"/>
      <c r="AR637" s="150" t="s">
        <v>226</v>
      </c>
      <c r="AT637" s="150" t="s">
        <v>137</v>
      </c>
      <c r="AU637" s="150" t="s">
        <v>79</v>
      </c>
      <c r="AY637" s="18" t="s">
        <v>135</v>
      </c>
      <c r="BE637" s="151">
        <f>IF(N637="základní",J637,0)</f>
        <v>0</v>
      </c>
      <c r="BF637" s="151">
        <f>IF(N637="snížená",J637,0)</f>
        <v>0</v>
      </c>
      <c r="BG637" s="151">
        <f>IF(N637="zákl. přenesená",J637,0)</f>
        <v>0</v>
      </c>
      <c r="BH637" s="151">
        <f>IF(N637="sníž. přenesená",J637,0)</f>
        <v>0</v>
      </c>
      <c r="BI637" s="151">
        <f>IF(N637="nulová",J637,0)</f>
        <v>0</v>
      </c>
      <c r="BJ637" s="18" t="s">
        <v>15</v>
      </c>
      <c r="BK637" s="151">
        <f>ROUND(I637*H637,2)</f>
        <v>0</v>
      </c>
      <c r="BL637" s="18" t="s">
        <v>226</v>
      </c>
      <c r="BM637" s="150" t="s">
        <v>885</v>
      </c>
    </row>
    <row r="638" spans="1:65" s="2" customFormat="1" ht="11.25">
      <c r="A638" s="33"/>
      <c r="B638" s="34"/>
      <c r="C638" s="33"/>
      <c r="D638" s="152" t="s">
        <v>143</v>
      </c>
      <c r="E638" s="33"/>
      <c r="F638" s="153" t="s">
        <v>886</v>
      </c>
      <c r="G638" s="33"/>
      <c r="H638" s="33"/>
      <c r="I638" s="154"/>
      <c r="J638" s="33"/>
      <c r="K638" s="33"/>
      <c r="L638" s="34"/>
      <c r="M638" s="155"/>
      <c r="N638" s="156"/>
      <c r="O638" s="54"/>
      <c r="P638" s="54"/>
      <c r="Q638" s="54"/>
      <c r="R638" s="54"/>
      <c r="S638" s="54"/>
      <c r="T638" s="55"/>
      <c r="U638" s="33"/>
      <c r="V638" s="33"/>
      <c r="W638" s="33"/>
      <c r="X638" s="33"/>
      <c r="Y638" s="33"/>
      <c r="Z638" s="33"/>
      <c r="AA638" s="33"/>
      <c r="AB638" s="33"/>
      <c r="AC638" s="33"/>
      <c r="AD638" s="33"/>
      <c r="AE638" s="33"/>
      <c r="AT638" s="18" t="s">
        <v>143</v>
      </c>
      <c r="AU638" s="18" t="s">
        <v>79</v>
      </c>
    </row>
    <row r="639" spans="1:65" s="2" customFormat="1" ht="33" customHeight="1">
      <c r="A639" s="33"/>
      <c r="B639" s="138"/>
      <c r="C639" s="139" t="s">
        <v>887</v>
      </c>
      <c r="D639" s="139" t="s">
        <v>137</v>
      </c>
      <c r="E639" s="140" t="s">
        <v>888</v>
      </c>
      <c r="F639" s="141" t="s">
        <v>889</v>
      </c>
      <c r="G639" s="142" t="s">
        <v>239</v>
      </c>
      <c r="H639" s="143">
        <v>45</v>
      </c>
      <c r="I639" s="144"/>
      <c r="J639" s="145">
        <f>ROUND(I639*H639,2)</f>
        <v>0</v>
      </c>
      <c r="K639" s="141" t="s">
        <v>141</v>
      </c>
      <c r="L639" s="34"/>
      <c r="M639" s="146" t="s">
        <v>3</v>
      </c>
      <c r="N639" s="147" t="s">
        <v>42</v>
      </c>
      <c r="O639" s="54"/>
      <c r="P639" s="148">
        <f>O639*H639</f>
        <v>0</v>
      </c>
      <c r="Q639" s="148">
        <v>1.6900000000000001E-3</v>
      </c>
      <c r="R639" s="148">
        <f>Q639*H639</f>
        <v>7.6050000000000006E-2</v>
      </c>
      <c r="S639" s="148">
        <v>0</v>
      </c>
      <c r="T639" s="149">
        <f>S639*H639</f>
        <v>0</v>
      </c>
      <c r="U639" s="33"/>
      <c r="V639" s="33"/>
      <c r="W639" s="33"/>
      <c r="X639" s="33"/>
      <c r="Y639" s="33"/>
      <c r="Z639" s="33"/>
      <c r="AA639" s="33"/>
      <c r="AB639" s="33"/>
      <c r="AC639" s="33"/>
      <c r="AD639" s="33"/>
      <c r="AE639" s="33"/>
      <c r="AR639" s="150" t="s">
        <v>226</v>
      </c>
      <c r="AT639" s="150" t="s">
        <v>137</v>
      </c>
      <c r="AU639" s="150" t="s">
        <v>79</v>
      </c>
      <c r="AY639" s="18" t="s">
        <v>135</v>
      </c>
      <c r="BE639" s="151">
        <f>IF(N639="základní",J639,0)</f>
        <v>0</v>
      </c>
      <c r="BF639" s="151">
        <f>IF(N639="snížená",J639,0)</f>
        <v>0</v>
      </c>
      <c r="BG639" s="151">
        <f>IF(N639="zákl. přenesená",J639,0)</f>
        <v>0</v>
      </c>
      <c r="BH639" s="151">
        <f>IF(N639="sníž. přenesená",J639,0)</f>
        <v>0</v>
      </c>
      <c r="BI639" s="151">
        <f>IF(N639="nulová",J639,0)</f>
        <v>0</v>
      </c>
      <c r="BJ639" s="18" t="s">
        <v>15</v>
      </c>
      <c r="BK639" s="151">
        <f>ROUND(I639*H639,2)</f>
        <v>0</v>
      </c>
      <c r="BL639" s="18" t="s">
        <v>226</v>
      </c>
      <c r="BM639" s="150" t="s">
        <v>890</v>
      </c>
    </row>
    <row r="640" spans="1:65" s="2" customFormat="1" ht="11.25">
      <c r="A640" s="33"/>
      <c r="B640" s="34"/>
      <c r="C640" s="33"/>
      <c r="D640" s="152" t="s">
        <v>143</v>
      </c>
      <c r="E640" s="33"/>
      <c r="F640" s="153" t="s">
        <v>891</v>
      </c>
      <c r="G640" s="33"/>
      <c r="H640" s="33"/>
      <c r="I640" s="154"/>
      <c r="J640" s="33"/>
      <c r="K640" s="33"/>
      <c r="L640" s="34"/>
      <c r="M640" s="155"/>
      <c r="N640" s="156"/>
      <c r="O640" s="54"/>
      <c r="P640" s="54"/>
      <c r="Q640" s="54"/>
      <c r="R640" s="54"/>
      <c r="S640" s="54"/>
      <c r="T640" s="55"/>
      <c r="U640" s="33"/>
      <c r="V640" s="33"/>
      <c r="W640" s="33"/>
      <c r="X640" s="33"/>
      <c r="Y640" s="33"/>
      <c r="Z640" s="33"/>
      <c r="AA640" s="33"/>
      <c r="AB640" s="33"/>
      <c r="AC640" s="33"/>
      <c r="AD640" s="33"/>
      <c r="AE640" s="33"/>
      <c r="AT640" s="18" t="s">
        <v>143</v>
      </c>
      <c r="AU640" s="18" t="s">
        <v>79</v>
      </c>
    </row>
    <row r="641" spans="1:65" s="2" customFormat="1" ht="44.25" customHeight="1">
      <c r="A641" s="33"/>
      <c r="B641" s="138"/>
      <c r="C641" s="139" t="s">
        <v>892</v>
      </c>
      <c r="D641" s="139" t="s">
        <v>137</v>
      </c>
      <c r="E641" s="140" t="s">
        <v>893</v>
      </c>
      <c r="F641" s="141" t="s">
        <v>894</v>
      </c>
      <c r="G641" s="142" t="s">
        <v>197</v>
      </c>
      <c r="H641" s="143">
        <v>3</v>
      </c>
      <c r="I641" s="144"/>
      <c r="J641" s="145">
        <f>ROUND(I641*H641,2)</f>
        <v>0</v>
      </c>
      <c r="K641" s="141" t="s">
        <v>141</v>
      </c>
      <c r="L641" s="34"/>
      <c r="M641" s="146" t="s">
        <v>3</v>
      </c>
      <c r="N641" s="147" t="s">
        <v>42</v>
      </c>
      <c r="O641" s="54"/>
      <c r="P641" s="148">
        <f>O641*H641</f>
        <v>0</v>
      </c>
      <c r="Q641" s="148">
        <v>3.6000000000000002E-4</v>
      </c>
      <c r="R641" s="148">
        <f>Q641*H641</f>
        <v>1.08E-3</v>
      </c>
      <c r="S641" s="148">
        <v>0</v>
      </c>
      <c r="T641" s="149">
        <f>S641*H641</f>
        <v>0</v>
      </c>
      <c r="U641" s="33"/>
      <c r="V641" s="33"/>
      <c r="W641" s="33"/>
      <c r="X641" s="33"/>
      <c r="Y641" s="33"/>
      <c r="Z641" s="33"/>
      <c r="AA641" s="33"/>
      <c r="AB641" s="33"/>
      <c r="AC641" s="33"/>
      <c r="AD641" s="33"/>
      <c r="AE641" s="33"/>
      <c r="AR641" s="150" t="s">
        <v>226</v>
      </c>
      <c r="AT641" s="150" t="s">
        <v>137</v>
      </c>
      <c r="AU641" s="150" t="s">
        <v>79</v>
      </c>
      <c r="AY641" s="18" t="s">
        <v>135</v>
      </c>
      <c r="BE641" s="151">
        <f>IF(N641="základní",J641,0)</f>
        <v>0</v>
      </c>
      <c r="BF641" s="151">
        <f>IF(N641="snížená",J641,0)</f>
        <v>0</v>
      </c>
      <c r="BG641" s="151">
        <f>IF(N641="zákl. přenesená",J641,0)</f>
        <v>0</v>
      </c>
      <c r="BH641" s="151">
        <f>IF(N641="sníž. přenesená",J641,0)</f>
        <v>0</v>
      </c>
      <c r="BI641" s="151">
        <f>IF(N641="nulová",J641,0)</f>
        <v>0</v>
      </c>
      <c r="BJ641" s="18" t="s">
        <v>15</v>
      </c>
      <c r="BK641" s="151">
        <f>ROUND(I641*H641,2)</f>
        <v>0</v>
      </c>
      <c r="BL641" s="18" t="s">
        <v>226</v>
      </c>
      <c r="BM641" s="150" t="s">
        <v>895</v>
      </c>
    </row>
    <row r="642" spans="1:65" s="2" customFormat="1" ht="11.25">
      <c r="A642" s="33"/>
      <c r="B642" s="34"/>
      <c r="C642" s="33"/>
      <c r="D642" s="152" t="s">
        <v>143</v>
      </c>
      <c r="E642" s="33"/>
      <c r="F642" s="153" t="s">
        <v>896</v>
      </c>
      <c r="G642" s="33"/>
      <c r="H642" s="33"/>
      <c r="I642" s="154"/>
      <c r="J642" s="33"/>
      <c r="K642" s="33"/>
      <c r="L642" s="34"/>
      <c r="M642" s="155"/>
      <c r="N642" s="156"/>
      <c r="O642" s="54"/>
      <c r="P642" s="54"/>
      <c r="Q642" s="54"/>
      <c r="R642" s="54"/>
      <c r="S642" s="54"/>
      <c r="T642" s="55"/>
      <c r="U642" s="33"/>
      <c r="V642" s="33"/>
      <c r="W642" s="33"/>
      <c r="X642" s="33"/>
      <c r="Y642" s="33"/>
      <c r="Z642" s="33"/>
      <c r="AA642" s="33"/>
      <c r="AB642" s="33"/>
      <c r="AC642" s="33"/>
      <c r="AD642" s="33"/>
      <c r="AE642" s="33"/>
      <c r="AT642" s="18" t="s">
        <v>143</v>
      </c>
      <c r="AU642" s="18" t="s">
        <v>79</v>
      </c>
    </row>
    <row r="643" spans="1:65" s="2" customFormat="1" ht="37.9" customHeight="1">
      <c r="A643" s="33"/>
      <c r="B643" s="138"/>
      <c r="C643" s="139" t="s">
        <v>897</v>
      </c>
      <c r="D643" s="139" t="s">
        <v>137</v>
      </c>
      <c r="E643" s="140" t="s">
        <v>898</v>
      </c>
      <c r="F643" s="141" t="s">
        <v>899</v>
      </c>
      <c r="G643" s="142" t="s">
        <v>239</v>
      </c>
      <c r="H643" s="143">
        <v>7.8</v>
      </c>
      <c r="I643" s="144"/>
      <c r="J643" s="145">
        <f>ROUND(I643*H643,2)</f>
        <v>0</v>
      </c>
      <c r="K643" s="141" t="s">
        <v>141</v>
      </c>
      <c r="L643" s="34"/>
      <c r="M643" s="146" t="s">
        <v>3</v>
      </c>
      <c r="N643" s="147" t="s">
        <v>42</v>
      </c>
      <c r="O643" s="54"/>
      <c r="P643" s="148">
        <f>O643*H643</f>
        <v>0</v>
      </c>
      <c r="Q643" s="148">
        <v>2.1700000000000001E-3</v>
      </c>
      <c r="R643" s="148">
        <f>Q643*H643</f>
        <v>1.6926E-2</v>
      </c>
      <c r="S643" s="148">
        <v>0</v>
      </c>
      <c r="T643" s="149">
        <f>S643*H643</f>
        <v>0</v>
      </c>
      <c r="U643" s="33"/>
      <c r="V643" s="33"/>
      <c r="W643" s="33"/>
      <c r="X643" s="33"/>
      <c r="Y643" s="33"/>
      <c r="Z643" s="33"/>
      <c r="AA643" s="33"/>
      <c r="AB643" s="33"/>
      <c r="AC643" s="33"/>
      <c r="AD643" s="33"/>
      <c r="AE643" s="33"/>
      <c r="AR643" s="150" t="s">
        <v>226</v>
      </c>
      <c r="AT643" s="150" t="s">
        <v>137</v>
      </c>
      <c r="AU643" s="150" t="s">
        <v>79</v>
      </c>
      <c r="AY643" s="18" t="s">
        <v>135</v>
      </c>
      <c r="BE643" s="151">
        <f>IF(N643="základní",J643,0)</f>
        <v>0</v>
      </c>
      <c r="BF643" s="151">
        <f>IF(N643="snížená",J643,0)</f>
        <v>0</v>
      </c>
      <c r="BG643" s="151">
        <f>IF(N643="zákl. přenesená",J643,0)</f>
        <v>0</v>
      </c>
      <c r="BH643" s="151">
        <f>IF(N643="sníž. přenesená",J643,0)</f>
        <v>0</v>
      </c>
      <c r="BI643" s="151">
        <f>IF(N643="nulová",J643,0)</f>
        <v>0</v>
      </c>
      <c r="BJ643" s="18" t="s">
        <v>15</v>
      </c>
      <c r="BK643" s="151">
        <f>ROUND(I643*H643,2)</f>
        <v>0</v>
      </c>
      <c r="BL643" s="18" t="s">
        <v>226</v>
      </c>
      <c r="BM643" s="150" t="s">
        <v>900</v>
      </c>
    </row>
    <row r="644" spans="1:65" s="2" customFormat="1" ht="11.25">
      <c r="A644" s="33"/>
      <c r="B644" s="34"/>
      <c r="C644" s="33"/>
      <c r="D644" s="152" t="s">
        <v>143</v>
      </c>
      <c r="E644" s="33"/>
      <c r="F644" s="153" t="s">
        <v>901</v>
      </c>
      <c r="G644" s="33"/>
      <c r="H644" s="33"/>
      <c r="I644" s="154"/>
      <c r="J644" s="33"/>
      <c r="K644" s="33"/>
      <c r="L644" s="34"/>
      <c r="M644" s="155"/>
      <c r="N644" s="156"/>
      <c r="O644" s="54"/>
      <c r="P644" s="54"/>
      <c r="Q644" s="54"/>
      <c r="R644" s="54"/>
      <c r="S644" s="54"/>
      <c r="T644" s="55"/>
      <c r="U644" s="33"/>
      <c r="V644" s="33"/>
      <c r="W644" s="33"/>
      <c r="X644" s="33"/>
      <c r="Y644" s="33"/>
      <c r="Z644" s="33"/>
      <c r="AA644" s="33"/>
      <c r="AB644" s="33"/>
      <c r="AC644" s="33"/>
      <c r="AD644" s="33"/>
      <c r="AE644" s="33"/>
      <c r="AT644" s="18" t="s">
        <v>143</v>
      </c>
      <c r="AU644" s="18" t="s">
        <v>79</v>
      </c>
    </row>
    <row r="645" spans="1:65" s="2" customFormat="1" ht="16.5" customHeight="1">
      <c r="A645" s="33"/>
      <c r="B645" s="138"/>
      <c r="C645" s="139" t="s">
        <v>902</v>
      </c>
      <c r="D645" s="139" t="s">
        <v>137</v>
      </c>
      <c r="E645" s="140" t="s">
        <v>903</v>
      </c>
      <c r="F645" s="141" t="s">
        <v>904</v>
      </c>
      <c r="G645" s="142" t="s">
        <v>239</v>
      </c>
      <c r="H645" s="143">
        <v>890</v>
      </c>
      <c r="I645" s="144"/>
      <c r="J645" s="145">
        <f>ROUND(I645*H645,2)</f>
        <v>0</v>
      </c>
      <c r="K645" s="141" t="s">
        <v>3</v>
      </c>
      <c r="L645" s="34"/>
      <c r="M645" s="146" t="s">
        <v>3</v>
      </c>
      <c r="N645" s="147" t="s">
        <v>42</v>
      </c>
      <c r="O645" s="54"/>
      <c r="P645" s="148">
        <f>O645*H645</f>
        <v>0</v>
      </c>
      <c r="Q645" s="148">
        <v>0</v>
      </c>
      <c r="R645" s="148">
        <f>Q645*H645</f>
        <v>0</v>
      </c>
      <c r="S645" s="148">
        <v>0</v>
      </c>
      <c r="T645" s="149">
        <f>S645*H645</f>
        <v>0</v>
      </c>
      <c r="U645" s="33"/>
      <c r="V645" s="33"/>
      <c r="W645" s="33"/>
      <c r="X645" s="33"/>
      <c r="Y645" s="33"/>
      <c r="Z645" s="33"/>
      <c r="AA645" s="33"/>
      <c r="AB645" s="33"/>
      <c r="AC645" s="33"/>
      <c r="AD645" s="33"/>
      <c r="AE645" s="33"/>
      <c r="AR645" s="150" t="s">
        <v>226</v>
      </c>
      <c r="AT645" s="150" t="s">
        <v>137</v>
      </c>
      <c r="AU645" s="150" t="s">
        <v>79</v>
      </c>
      <c r="AY645" s="18" t="s">
        <v>135</v>
      </c>
      <c r="BE645" s="151">
        <f>IF(N645="základní",J645,0)</f>
        <v>0</v>
      </c>
      <c r="BF645" s="151">
        <f>IF(N645="snížená",J645,0)</f>
        <v>0</v>
      </c>
      <c r="BG645" s="151">
        <f>IF(N645="zákl. přenesená",J645,0)</f>
        <v>0</v>
      </c>
      <c r="BH645" s="151">
        <f>IF(N645="sníž. přenesená",J645,0)</f>
        <v>0</v>
      </c>
      <c r="BI645" s="151">
        <f>IF(N645="nulová",J645,0)</f>
        <v>0</v>
      </c>
      <c r="BJ645" s="18" t="s">
        <v>15</v>
      </c>
      <c r="BK645" s="151">
        <f>ROUND(I645*H645,2)</f>
        <v>0</v>
      </c>
      <c r="BL645" s="18" t="s">
        <v>226</v>
      </c>
      <c r="BM645" s="150" t="s">
        <v>905</v>
      </c>
    </row>
    <row r="646" spans="1:65" s="2" customFormat="1" ht="16.5" customHeight="1">
      <c r="A646" s="33"/>
      <c r="B646" s="138"/>
      <c r="C646" s="139" t="s">
        <v>906</v>
      </c>
      <c r="D646" s="139" t="s">
        <v>137</v>
      </c>
      <c r="E646" s="140" t="s">
        <v>907</v>
      </c>
      <c r="F646" s="141" t="s">
        <v>908</v>
      </c>
      <c r="G646" s="142" t="s">
        <v>239</v>
      </c>
      <c r="H646" s="143">
        <v>325</v>
      </c>
      <c r="I646" s="144"/>
      <c r="J646" s="145">
        <f>ROUND(I646*H646,2)</f>
        <v>0</v>
      </c>
      <c r="K646" s="141" t="s">
        <v>3</v>
      </c>
      <c r="L646" s="34"/>
      <c r="M646" s="146" t="s">
        <v>3</v>
      </c>
      <c r="N646" s="147" t="s">
        <v>42</v>
      </c>
      <c r="O646" s="54"/>
      <c r="P646" s="148">
        <f>O646*H646</f>
        <v>0</v>
      </c>
      <c r="Q646" s="148">
        <v>0</v>
      </c>
      <c r="R646" s="148">
        <f>Q646*H646</f>
        <v>0</v>
      </c>
      <c r="S646" s="148">
        <v>0</v>
      </c>
      <c r="T646" s="149">
        <f>S646*H646</f>
        <v>0</v>
      </c>
      <c r="U646" s="33"/>
      <c r="V646" s="33"/>
      <c r="W646" s="33"/>
      <c r="X646" s="33"/>
      <c r="Y646" s="33"/>
      <c r="Z646" s="33"/>
      <c r="AA646" s="33"/>
      <c r="AB646" s="33"/>
      <c r="AC646" s="33"/>
      <c r="AD646" s="33"/>
      <c r="AE646" s="33"/>
      <c r="AR646" s="150" t="s">
        <v>226</v>
      </c>
      <c r="AT646" s="150" t="s">
        <v>137</v>
      </c>
      <c r="AU646" s="150" t="s">
        <v>79</v>
      </c>
      <c r="AY646" s="18" t="s">
        <v>135</v>
      </c>
      <c r="BE646" s="151">
        <f>IF(N646="základní",J646,0)</f>
        <v>0</v>
      </c>
      <c r="BF646" s="151">
        <f>IF(N646="snížená",J646,0)</f>
        <v>0</v>
      </c>
      <c r="BG646" s="151">
        <f>IF(N646="zákl. přenesená",J646,0)</f>
        <v>0</v>
      </c>
      <c r="BH646" s="151">
        <f>IF(N646="sníž. přenesená",J646,0)</f>
        <v>0</v>
      </c>
      <c r="BI646" s="151">
        <f>IF(N646="nulová",J646,0)</f>
        <v>0</v>
      </c>
      <c r="BJ646" s="18" t="s">
        <v>15</v>
      </c>
      <c r="BK646" s="151">
        <f>ROUND(I646*H646,2)</f>
        <v>0</v>
      </c>
      <c r="BL646" s="18" t="s">
        <v>226</v>
      </c>
      <c r="BM646" s="150" t="s">
        <v>909</v>
      </c>
    </row>
    <row r="647" spans="1:65" s="2" customFormat="1" ht="49.15" customHeight="1">
      <c r="A647" s="33"/>
      <c r="B647" s="138"/>
      <c r="C647" s="139" t="s">
        <v>910</v>
      </c>
      <c r="D647" s="139" t="s">
        <v>137</v>
      </c>
      <c r="E647" s="140" t="s">
        <v>911</v>
      </c>
      <c r="F647" s="141" t="s">
        <v>912</v>
      </c>
      <c r="G647" s="142" t="s">
        <v>174</v>
      </c>
      <c r="H647" s="143">
        <v>4.1040000000000001</v>
      </c>
      <c r="I647" s="144"/>
      <c r="J647" s="145">
        <f>ROUND(I647*H647,2)</f>
        <v>0</v>
      </c>
      <c r="K647" s="141" t="s">
        <v>141</v>
      </c>
      <c r="L647" s="34"/>
      <c r="M647" s="146" t="s">
        <v>3</v>
      </c>
      <c r="N647" s="147" t="s">
        <v>42</v>
      </c>
      <c r="O647" s="54"/>
      <c r="P647" s="148">
        <f>O647*H647</f>
        <v>0</v>
      </c>
      <c r="Q647" s="148">
        <v>0</v>
      </c>
      <c r="R647" s="148">
        <f>Q647*H647</f>
        <v>0</v>
      </c>
      <c r="S647" s="148">
        <v>0</v>
      </c>
      <c r="T647" s="149">
        <f>S647*H647</f>
        <v>0</v>
      </c>
      <c r="U647" s="33"/>
      <c r="V647" s="33"/>
      <c r="W647" s="33"/>
      <c r="X647" s="33"/>
      <c r="Y647" s="33"/>
      <c r="Z647" s="33"/>
      <c r="AA647" s="33"/>
      <c r="AB647" s="33"/>
      <c r="AC647" s="33"/>
      <c r="AD647" s="33"/>
      <c r="AE647" s="33"/>
      <c r="AR647" s="150" t="s">
        <v>226</v>
      </c>
      <c r="AT647" s="150" t="s">
        <v>137</v>
      </c>
      <c r="AU647" s="150" t="s">
        <v>79</v>
      </c>
      <c r="AY647" s="18" t="s">
        <v>135</v>
      </c>
      <c r="BE647" s="151">
        <f>IF(N647="základní",J647,0)</f>
        <v>0</v>
      </c>
      <c r="BF647" s="151">
        <f>IF(N647="snížená",J647,0)</f>
        <v>0</v>
      </c>
      <c r="BG647" s="151">
        <f>IF(N647="zákl. přenesená",J647,0)</f>
        <v>0</v>
      </c>
      <c r="BH647" s="151">
        <f>IF(N647="sníž. přenesená",J647,0)</f>
        <v>0</v>
      </c>
      <c r="BI647" s="151">
        <f>IF(N647="nulová",J647,0)</f>
        <v>0</v>
      </c>
      <c r="BJ647" s="18" t="s">
        <v>15</v>
      </c>
      <c r="BK647" s="151">
        <f>ROUND(I647*H647,2)</f>
        <v>0</v>
      </c>
      <c r="BL647" s="18" t="s">
        <v>226</v>
      </c>
      <c r="BM647" s="150" t="s">
        <v>913</v>
      </c>
    </row>
    <row r="648" spans="1:65" s="2" customFormat="1" ht="11.25">
      <c r="A648" s="33"/>
      <c r="B648" s="34"/>
      <c r="C648" s="33"/>
      <c r="D648" s="152" t="s">
        <v>143</v>
      </c>
      <c r="E648" s="33"/>
      <c r="F648" s="153" t="s">
        <v>914</v>
      </c>
      <c r="G648" s="33"/>
      <c r="H648" s="33"/>
      <c r="I648" s="154"/>
      <c r="J648" s="33"/>
      <c r="K648" s="33"/>
      <c r="L648" s="34"/>
      <c r="M648" s="155"/>
      <c r="N648" s="156"/>
      <c r="O648" s="54"/>
      <c r="P648" s="54"/>
      <c r="Q648" s="54"/>
      <c r="R648" s="54"/>
      <c r="S648" s="54"/>
      <c r="T648" s="55"/>
      <c r="U648" s="33"/>
      <c r="V648" s="33"/>
      <c r="W648" s="33"/>
      <c r="X648" s="33"/>
      <c r="Y648" s="33"/>
      <c r="Z648" s="33"/>
      <c r="AA648" s="33"/>
      <c r="AB648" s="33"/>
      <c r="AC648" s="33"/>
      <c r="AD648" s="33"/>
      <c r="AE648" s="33"/>
      <c r="AT648" s="18" t="s">
        <v>143</v>
      </c>
      <c r="AU648" s="18" t="s">
        <v>79</v>
      </c>
    </row>
    <row r="649" spans="1:65" s="12" customFormat="1" ht="22.9" customHeight="1">
      <c r="B649" s="125"/>
      <c r="D649" s="126" t="s">
        <v>70</v>
      </c>
      <c r="E649" s="136" t="s">
        <v>915</v>
      </c>
      <c r="F649" s="136" t="s">
        <v>916</v>
      </c>
      <c r="I649" s="128"/>
      <c r="J649" s="137">
        <f>BK649</f>
        <v>0</v>
      </c>
      <c r="L649" s="125"/>
      <c r="M649" s="130"/>
      <c r="N649" s="131"/>
      <c r="O649" s="131"/>
      <c r="P649" s="132">
        <f>SUM(P650:P699)</f>
        <v>0</v>
      </c>
      <c r="Q649" s="131"/>
      <c r="R649" s="132">
        <f>SUM(R650:R699)</f>
        <v>0</v>
      </c>
      <c r="S649" s="131"/>
      <c r="T649" s="133">
        <f>SUM(T650:T699)</f>
        <v>7.1083000000000007</v>
      </c>
      <c r="AR649" s="126" t="s">
        <v>79</v>
      </c>
      <c r="AT649" s="134" t="s">
        <v>70</v>
      </c>
      <c r="AU649" s="134" t="s">
        <v>15</v>
      </c>
      <c r="AY649" s="126" t="s">
        <v>135</v>
      </c>
      <c r="BK649" s="135">
        <f>SUM(BK650:BK699)</f>
        <v>0</v>
      </c>
    </row>
    <row r="650" spans="1:65" s="2" customFormat="1" ht="24.2" customHeight="1">
      <c r="A650" s="33"/>
      <c r="B650" s="138"/>
      <c r="C650" s="139" t="s">
        <v>917</v>
      </c>
      <c r="D650" s="139" t="s">
        <v>137</v>
      </c>
      <c r="E650" s="140" t="s">
        <v>918</v>
      </c>
      <c r="F650" s="141" t="s">
        <v>919</v>
      </c>
      <c r="G650" s="142" t="s">
        <v>239</v>
      </c>
      <c r="H650" s="143">
        <v>1421.66</v>
      </c>
      <c r="I650" s="144"/>
      <c r="J650" s="145">
        <f>ROUND(I650*H650,2)</f>
        <v>0</v>
      </c>
      <c r="K650" s="141" t="s">
        <v>3</v>
      </c>
      <c r="L650" s="34"/>
      <c r="M650" s="146" t="s">
        <v>3</v>
      </c>
      <c r="N650" s="147" t="s">
        <v>42</v>
      </c>
      <c r="O650" s="54"/>
      <c r="P650" s="148">
        <f>O650*H650</f>
        <v>0</v>
      </c>
      <c r="Q650" s="148">
        <v>0</v>
      </c>
      <c r="R650" s="148">
        <f>Q650*H650</f>
        <v>0</v>
      </c>
      <c r="S650" s="148">
        <v>5.0000000000000001E-3</v>
      </c>
      <c r="T650" s="149">
        <f>S650*H650</f>
        <v>7.1083000000000007</v>
      </c>
      <c r="U650" s="33"/>
      <c r="V650" s="33"/>
      <c r="W650" s="33"/>
      <c r="X650" s="33"/>
      <c r="Y650" s="33"/>
      <c r="Z650" s="33"/>
      <c r="AA650" s="33"/>
      <c r="AB650" s="33"/>
      <c r="AC650" s="33"/>
      <c r="AD650" s="33"/>
      <c r="AE650" s="33"/>
      <c r="AR650" s="150" t="s">
        <v>226</v>
      </c>
      <c r="AT650" s="150" t="s">
        <v>137</v>
      </c>
      <c r="AU650" s="150" t="s">
        <v>79</v>
      </c>
      <c r="AY650" s="18" t="s">
        <v>135</v>
      </c>
      <c r="BE650" s="151">
        <f>IF(N650="základní",J650,0)</f>
        <v>0</v>
      </c>
      <c r="BF650" s="151">
        <f>IF(N650="snížená",J650,0)</f>
        <v>0</v>
      </c>
      <c r="BG650" s="151">
        <f>IF(N650="zákl. přenesená",J650,0)</f>
        <v>0</v>
      </c>
      <c r="BH650" s="151">
        <f>IF(N650="sníž. přenesená",J650,0)</f>
        <v>0</v>
      </c>
      <c r="BI650" s="151">
        <f>IF(N650="nulová",J650,0)</f>
        <v>0</v>
      </c>
      <c r="BJ650" s="18" t="s">
        <v>15</v>
      </c>
      <c r="BK650" s="151">
        <f>ROUND(I650*H650,2)</f>
        <v>0</v>
      </c>
      <c r="BL650" s="18" t="s">
        <v>226</v>
      </c>
      <c r="BM650" s="150" t="s">
        <v>920</v>
      </c>
    </row>
    <row r="651" spans="1:65" s="2" customFormat="1" ht="16.5" customHeight="1">
      <c r="A651" s="33"/>
      <c r="B651" s="138"/>
      <c r="C651" s="139" t="s">
        <v>921</v>
      </c>
      <c r="D651" s="139" t="s">
        <v>137</v>
      </c>
      <c r="E651" s="140" t="s">
        <v>922</v>
      </c>
      <c r="F651" s="141" t="s">
        <v>923</v>
      </c>
      <c r="G651" s="142" t="s">
        <v>239</v>
      </c>
      <c r="H651" s="143">
        <v>1421.66</v>
      </c>
      <c r="I651" s="144"/>
      <c r="J651" s="145">
        <f>ROUND(I651*H651,2)</f>
        <v>0</v>
      </c>
      <c r="K651" s="141" t="s">
        <v>3</v>
      </c>
      <c r="L651" s="34"/>
      <c r="M651" s="146" t="s">
        <v>3</v>
      </c>
      <c r="N651" s="147" t="s">
        <v>42</v>
      </c>
      <c r="O651" s="54"/>
      <c r="P651" s="148">
        <f>O651*H651</f>
        <v>0</v>
      </c>
      <c r="Q651" s="148">
        <v>0</v>
      </c>
      <c r="R651" s="148">
        <f>Q651*H651</f>
        <v>0</v>
      </c>
      <c r="S651" s="148">
        <v>0</v>
      </c>
      <c r="T651" s="149">
        <f>S651*H651</f>
        <v>0</v>
      </c>
      <c r="U651" s="33"/>
      <c r="V651" s="33"/>
      <c r="W651" s="33"/>
      <c r="X651" s="33"/>
      <c r="Y651" s="33"/>
      <c r="Z651" s="33"/>
      <c r="AA651" s="33"/>
      <c r="AB651" s="33"/>
      <c r="AC651" s="33"/>
      <c r="AD651" s="33"/>
      <c r="AE651" s="33"/>
      <c r="AR651" s="150" t="s">
        <v>226</v>
      </c>
      <c r="AT651" s="150" t="s">
        <v>137</v>
      </c>
      <c r="AU651" s="150" t="s">
        <v>79</v>
      </c>
      <c r="AY651" s="18" t="s">
        <v>135</v>
      </c>
      <c r="BE651" s="151">
        <f>IF(N651="základní",J651,0)</f>
        <v>0</v>
      </c>
      <c r="BF651" s="151">
        <f>IF(N651="snížená",J651,0)</f>
        <v>0</v>
      </c>
      <c r="BG651" s="151">
        <f>IF(N651="zákl. přenesená",J651,0)</f>
        <v>0</v>
      </c>
      <c r="BH651" s="151">
        <f>IF(N651="sníž. přenesená",J651,0)</f>
        <v>0</v>
      </c>
      <c r="BI651" s="151">
        <f>IF(N651="nulová",J651,0)</f>
        <v>0</v>
      </c>
      <c r="BJ651" s="18" t="s">
        <v>15</v>
      </c>
      <c r="BK651" s="151">
        <f>ROUND(I651*H651,2)</f>
        <v>0</v>
      </c>
      <c r="BL651" s="18" t="s">
        <v>226</v>
      </c>
      <c r="BM651" s="150" t="s">
        <v>924</v>
      </c>
    </row>
    <row r="652" spans="1:65" s="14" customFormat="1" ht="11.25">
      <c r="B652" s="176"/>
      <c r="D652" s="158" t="s">
        <v>164</v>
      </c>
      <c r="E652" s="177" t="s">
        <v>3</v>
      </c>
      <c r="F652" s="178" t="s">
        <v>283</v>
      </c>
      <c r="H652" s="177" t="s">
        <v>3</v>
      </c>
      <c r="I652" s="179"/>
      <c r="L652" s="176"/>
      <c r="M652" s="180"/>
      <c r="N652" s="181"/>
      <c r="O652" s="181"/>
      <c r="P652" s="181"/>
      <c r="Q652" s="181"/>
      <c r="R652" s="181"/>
      <c r="S652" s="181"/>
      <c r="T652" s="182"/>
      <c r="AT652" s="177" t="s">
        <v>164</v>
      </c>
      <c r="AU652" s="177" t="s">
        <v>79</v>
      </c>
      <c r="AV652" s="14" t="s">
        <v>15</v>
      </c>
      <c r="AW652" s="14" t="s">
        <v>33</v>
      </c>
      <c r="AX652" s="14" t="s">
        <v>71</v>
      </c>
      <c r="AY652" s="177" t="s">
        <v>135</v>
      </c>
    </row>
    <row r="653" spans="1:65" s="13" customFormat="1" ht="11.25">
      <c r="B653" s="157"/>
      <c r="D653" s="158" t="s">
        <v>164</v>
      </c>
      <c r="E653" s="165" t="s">
        <v>3</v>
      </c>
      <c r="F653" s="159" t="s">
        <v>925</v>
      </c>
      <c r="H653" s="160">
        <v>124.8</v>
      </c>
      <c r="I653" s="161"/>
      <c r="L653" s="157"/>
      <c r="M653" s="162"/>
      <c r="N653" s="163"/>
      <c r="O653" s="163"/>
      <c r="P653" s="163"/>
      <c r="Q653" s="163"/>
      <c r="R653" s="163"/>
      <c r="S653" s="163"/>
      <c r="T653" s="164"/>
      <c r="AT653" s="165" t="s">
        <v>164</v>
      </c>
      <c r="AU653" s="165" t="s">
        <v>79</v>
      </c>
      <c r="AV653" s="13" t="s">
        <v>79</v>
      </c>
      <c r="AW653" s="13" t="s">
        <v>33</v>
      </c>
      <c r="AX653" s="13" t="s">
        <v>71</v>
      </c>
      <c r="AY653" s="165" t="s">
        <v>135</v>
      </c>
    </row>
    <row r="654" spans="1:65" s="14" customFormat="1" ht="11.25">
      <c r="B654" s="176"/>
      <c r="D654" s="158" t="s">
        <v>164</v>
      </c>
      <c r="E654" s="177" t="s">
        <v>3</v>
      </c>
      <c r="F654" s="178" t="s">
        <v>285</v>
      </c>
      <c r="H654" s="177" t="s">
        <v>3</v>
      </c>
      <c r="I654" s="179"/>
      <c r="L654" s="176"/>
      <c r="M654" s="180"/>
      <c r="N654" s="181"/>
      <c r="O654" s="181"/>
      <c r="P654" s="181"/>
      <c r="Q654" s="181"/>
      <c r="R654" s="181"/>
      <c r="S654" s="181"/>
      <c r="T654" s="182"/>
      <c r="AT654" s="177" t="s">
        <v>164</v>
      </c>
      <c r="AU654" s="177" t="s">
        <v>79</v>
      </c>
      <c r="AV654" s="14" t="s">
        <v>15</v>
      </c>
      <c r="AW654" s="14" t="s">
        <v>33</v>
      </c>
      <c r="AX654" s="14" t="s">
        <v>71</v>
      </c>
      <c r="AY654" s="177" t="s">
        <v>135</v>
      </c>
    </row>
    <row r="655" spans="1:65" s="13" customFormat="1" ht="11.25">
      <c r="B655" s="157"/>
      <c r="D655" s="158" t="s">
        <v>164</v>
      </c>
      <c r="E655" s="165" t="s">
        <v>3</v>
      </c>
      <c r="F655" s="159" t="s">
        <v>926</v>
      </c>
      <c r="H655" s="160">
        <v>135.6</v>
      </c>
      <c r="I655" s="161"/>
      <c r="L655" s="157"/>
      <c r="M655" s="162"/>
      <c r="N655" s="163"/>
      <c r="O655" s="163"/>
      <c r="P655" s="163"/>
      <c r="Q655" s="163"/>
      <c r="R655" s="163"/>
      <c r="S655" s="163"/>
      <c r="T655" s="164"/>
      <c r="AT655" s="165" t="s">
        <v>164</v>
      </c>
      <c r="AU655" s="165" t="s">
        <v>79</v>
      </c>
      <c r="AV655" s="13" t="s">
        <v>79</v>
      </c>
      <c r="AW655" s="13" t="s">
        <v>33</v>
      </c>
      <c r="AX655" s="13" t="s">
        <v>71</v>
      </c>
      <c r="AY655" s="165" t="s">
        <v>135</v>
      </c>
    </row>
    <row r="656" spans="1:65" s="14" customFormat="1" ht="11.25">
      <c r="B656" s="176"/>
      <c r="D656" s="158" t="s">
        <v>164</v>
      </c>
      <c r="E656" s="177" t="s">
        <v>3</v>
      </c>
      <c r="F656" s="178" t="s">
        <v>287</v>
      </c>
      <c r="H656" s="177" t="s">
        <v>3</v>
      </c>
      <c r="I656" s="179"/>
      <c r="L656" s="176"/>
      <c r="M656" s="180"/>
      <c r="N656" s="181"/>
      <c r="O656" s="181"/>
      <c r="P656" s="181"/>
      <c r="Q656" s="181"/>
      <c r="R656" s="181"/>
      <c r="S656" s="181"/>
      <c r="T656" s="182"/>
      <c r="AT656" s="177" t="s">
        <v>164</v>
      </c>
      <c r="AU656" s="177" t="s">
        <v>79</v>
      </c>
      <c r="AV656" s="14" t="s">
        <v>15</v>
      </c>
      <c r="AW656" s="14" t="s">
        <v>33</v>
      </c>
      <c r="AX656" s="14" t="s">
        <v>71</v>
      </c>
      <c r="AY656" s="177" t="s">
        <v>135</v>
      </c>
    </row>
    <row r="657" spans="2:51" s="13" customFormat="1" ht="11.25">
      <c r="B657" s="157"/>
      <c r="D657" s="158" t="s">
        <v>164</v>
      </c>
      <c r="E657" s="165" t="s">
        <v>3</v>
      </c>
      <c r="F657" s="159" t="s">
        <v>927</v>
      </c>
      <c r="H657" s="160">
        <v>145.80000000000001</v>
      </c>
      <c r="I657" s="161"/>
      <c r="L657" s="157"/>
      <c r="M657" s="162"/>
      <c r="N657" s="163"/>
      <c r="O657" s="163"/>
      <c r="P657" s="163"/>
      <c r="Q657" s="163"/>
      <c r="R657" s="163"/>
      <c r="S657" s="163"/>
      <c r="T657" s="164"/>
      <c r="AT657" s="165" t="s">
        <v>164</v>
      </c>
      <c r="AU657" s="165" t="s">
        <v>79</v>
      </c>
      <c r="AV657" s="13" t="s">
        <v>79</v>
      </c>
      <c r="AW657" s="13" t="s">
        <v>33</v>
      </c>
      <c r="AX657" s="13" t="s">
        <v>71</v>
      </c>
      <c r="AY657" s="165" t="s">
        <v>135</v>
      </c>
    </row>
    <row r="658" spans="2:51" s="14" customFormat="1" ht="11.25">
      <c r="B658" s="176"/>
      <c r="D658" s="158" t="s">
        <v>164</v>
      </c>
      <c r="E658" s="177" t="s">
        <v>3</v>
      </c>
      <c r="F658" s="178" t="s">
        <v>289</v>
      </c>
      <c r="H658" s="177" t="s">
        <v>3</v>
      </c>
      <c r="I658" s="179"/>
      <c r="L658" s="176"/>
      <c r="M658" s="180"/>
      <c r="N658" s="181"/>
      <c r="O658" s="181"/>
      <c r="P658" s="181"/>
      <c r="Q658" s="181"/>
      <c r="R658" s="181"/>
      <c r="S658" s="181"/>
      <c r="T658" s="182"/>
      <c r="AT658" s="177" t="s">
        <v>164</v>
      </c>
      <c r="AU658" s="177" t="s">
        <v>79</v>
      </c>
      <c r="AV658" s="14" t="s">
        <v>15</v>
      </c>
      <c r="AW658" s="14" t="s">
        <v>33</v>
      </c>
      <c r="AX658" s="14" t="s">
        <v>71</v>
      </c>
      <c r="AY658" s="177" t="s">
        <v>135</v>
      </c>
    </row>
    <row r="659" spans="2:51" s="13" customFormat="1" ht="11.25">
      <c r="B659" s="157"/>
      <c r="D659" s="158" t="s">
        <v>164</v>
      </c>
      <c r="E659" s="165" t="s">
        <v>3</v>
      </c>
      <c r="F659" s="159" t="s">
        <v>928</v>
      </c>
      <c r="H659" s="160">
        <v>81.900000000000006</v>
      </c>
      <c r="I659" s="161"/>
      <c r="L659" s="157"/>
      <c r="M659" s="162"/>
      <c r="N659" s="163"/>
      <c r="O659" s="163"/>
      <c r="P659" s="163"/>
      <c r="Q659" s="163"/>
      <c r="R659" s="163"/>
      <c r="S659" s="163"/>
      <c r="T659" s="164"/>
      <c r="AT659" s="165" t="s">
        <v>164</v>
      </c>
      <c r="AU659" s="165" t="s">
        <v>79</v>
      </c>
      <c r="AV659" s="13" t="s">
        <v>79</v>
      </c>
      <c r="AW659" s="13" t="s">
        <v>33</v>
      </c>
      <c r="AX659" s="13" t="s">
        <v>71</v>
      </c>
      <c r="AY659" s="165" t="s">
        <v>135</v>
      </c>
    </row>
    <row r="660" spans="2:51" s="14" customFormat="1" ht="11.25">
      <c r="B660" s="176"/>
      <c r="D660" s="158" t="s">
        <v>164</v>
      </c>
      <c r="E660" s="177" t="s">
        <v>3</v>
      </c>
      <c r="F660" s="178" t="s">
        <v>291</v>
      </c>
      <c r="H660" s="177" t="s">
        <v>3</v>
      </c>
      <c r="I660" s="179"/>
      <c r="L660" s="176"/>
      <c r="M660" s="180"/>
      <c r="N660" s="181"/>
      <c r="O660" s="181"/>
      <c r="P660" s="181"/>
      <c r="Q660" s="181"/>
      <c r="R660" s="181"/>
      <c r="S660" s="181"/>
      <c r="T660" s="182"/>
      <c r="AT660" s="177" t="s">
        <v>164</v>
      </c>
      <c r="AU660" s="177" t="s">
        <v>79</v>
      </c>
      <c r="AV660" s="14" t="s">
        <v>15</v>
      </c>
      <c r="AW660" s="14" t="s">
        <v>33</v>
      </c>
      <c r="AX660" s="14" t="s">
        <v>71</v>
      </c>
      <c r="AY660" s="177" t="s">
        <v>135</v>
      </c>
    </row>
    <row r="661" spans="2:51" s="13" customFormat="1" ht="11.25">
      <c r="B661" s="157"/>
      <c r="D661" s="158" t="s">
        <v>164</v>
      </c>
      <c r="E661" s="165" t="s">
        <v>3</v>
      </c>
      <c r="F661" s="159" t="s">
        <v>929</v>
      </c>
      <c r="H661" s="160">
        <v>724.5</v>
      </c>
      <c r="I661" s="161"/>
      <c r="L661" s="157"/>
      <c r="M661" s="162"/>
      <c r="N661" s="163"/>
      <c r="O661" s="163"/>
      <c r="P661" s="163"/>
      <c r="Q661" s="163"/>
      <c r="R661" s="163"/>
      <c r="S661" s="163"/>
      <c r="T661" s="164"/>
      <c r="AT661" s="165" t="s">
        <v>164</v>
      </c>
      <c r="AU661" s="165" t="s">
        <v>79</v>
      </c>
      <c r="AV661" s="13" t="s">
        <v>79</v>
      </c>
      <c r="AW661" s="13" t="s">
        <v>33</v>
      </c>
      <c r="AX661" s="13" t="s">
        <v>71</v>
      </c>
      <c r="AY661" s="165" t="s">
        <v>135</v>
      </c>
    </row>
    <row r="662" spans="2:51" s="14" customFormat="1" ht="11.25">
      <c r="B662" s="176"/>
      <c r="D662" s="158" t="s">
        <v>164</v>
      </c>
      <c r="E662" s="177" t="s">
        <v>3</v>
      </c>
      <c r="F662" s="178" t="s">
        <v>293</v>
      </c>
      <c r="H662" s="177" t="s">
        <v>3</v>
      </c>
      <c r="I662" s="179"/>
      <c r="L662" s="176"/>
      <c r="M662" s="180"/>
      <c r="N662" s="181"/>
      <c r="O662" s="181"/>
      <c r="P662" s="181"/>
      <c r="Q662" s="181"/>
      <c r="R662" s="181"/>
      <c r="S662" s="181"/>
      <c r="T662" s="182"/>
      <c r="AT662" s="177" t="s">
        <v>164</v>
      </c>
      <c r="AU662" s="177" t="s">
        <v>79</v>
      </c>
      <c r="AV662" s="14" t="s">
        <v>15</v>
      </c>
      <c r="AW662" s="14" t="s">
        <v>33</v>
      </c>
      <c r="AX662" s="14" t="s">
        <v>71</v>
      </c>
      <c r="AY662" s="177" t="s">
        <v>135</v>
      </c>
    </row>
    <row r="663" spans="2:51" s="13" customFormat="1" ht="11.25">
      <c r="B663" s="157"/>
      <c r="D663" s="158" t="s">
        <v>164</v>
      </c>
      <c r="E663" s="165" t="s">
        <v>3</v>
      </c>
      <c r="F663" s="159" t="s">
        <v>930</v>
      </c>
      <c r="H663" s="160">
        <v>28.8</v>
      </c>
      <c r="I663" s="161"/>
      <c r="L663" s="157"/>
      <c r="M663" s="162"/>
      <c r="N663" s="163"/>
      <c r="O663" s="163"/>
      <c r="P663" s="163"/>
      <c r="Q663" s="163"/>
      <c r="R663" s="163"/>
      <c r="S663" s="163"/>
      <c r="T663" s="164"/>
      <c r="AT663" s="165" t="s">
        <v>164</v>
      </c>
      <c r="AU663" s="165" t="s">
        <v>79</v>
      </c>
      <c r="AV663" s="13" t="s">
        <v>79</v>
      </c>
      <c r="AW663" s="13" t="s">
        <v>33</v>
      </c>
      <c r="AX663" s="13" t="s">
        <v>71</v>
      </c>
      <c r="AY663" s="165" t="s">
        <v>135</v>
      </c>
    </row>
    <row r="664" spans="2:51" s="14" customFormat="1" ht="11.25">
      <c r="B664" s="176"/>
      <c r="D664" s="158" t="s">
        <v>164</v>
      </c>
      <c r="E664" s="177" t="s">
        <v>3</v>
      </c>
      <c r="F664" s="178" t="s">
        <v>295</v>
      </c>
      <c r="H664" s="177" t="s">
        <v>3</v>
      </c>
      <c r="I664" s="179"/>
      <c r="L664" s="176"/>
      <c r="M664" s="180"/>
      <c r="N664" s="181"/>
      <c r="O664" s="181"/>
      <c r="P664" s="181"/>
      <c r="Q664" s="181"/>
      <c r="R664" s="181"/>
      <c r="S664" s="181"/>
      <c r="T664" s="182"/>
      <c r="AT664" s="177" t="s">
        <v>164</v>
      </c>
      <c r="AU664" s="177" t="s">
        <v>79</v>
      </c>
      <c r="AV664" s="14" t="s">
        <v>15</v>
      </c>
      <c r="AW664" s="14" t="s">
        <v>33</v>
      </c>
      <c r="AX664" s="14" t="s">
        <v>71</v>
      </c>
      <c r="AY664" s="177" t="s">
        <v>135</v>
      </c>
    </row>
    <row r="665" spans="2:51" s="13" customFormat="1" ht="11.25">
      <c r="B665" s="157"/>
      <c r="D665" s="158" t="s">
        <v>164</v>
      </c>
      <c r="E665" s="165" t="s">
        <v>3</v>
      </c>
      <c r="F665" s="159" t="s">
        <v>931</v>
      </c>
      <c r="H665" s="160">
        <v>16.5</v>
      </c>
      <c r="I665" s="161"/>
      <c r="L665" s="157"/>
      <c r="M665" s="162"/>
      <c r="N665" s="163"/>
      <c r="O665" s="163"/>
      <c r="P665" s="163"/>
      <c r="Q665" s="163"/>
      <c r="R665" s="163"/>
      <c r="S665" s="163"/>
      <c r="T665" s="164"/>
      <c r="AT665" s="165" t="s">
        <v>164</v>
      </c>
      <c r="AU665" s="165" t="s">
        <v>79</v>
      </c>
      <c r="AV665" s="13" t="s">
        <v>79</v>
      </c>
      <c r="AW665" s="13" t="s">
        <v>33</v>
      </c>
      <c r="AX665" s="13" t="s">
        <v>71</v>
      </c>
      <c r="AY665" s="165" t="s">
        <v>135</v>
      </c>
    </row>
    <row r="666" spans="2:51" s="14" customFormat="1" ht="11.25">
      <c r="B666" s="176"/>
      <c r="D666" s="158" t="s">
        <v>164</v>
      </c>
      <c r="E666" s="177" t="s">
        <v>3</v>
      </c>
      <c r="F666" s="178" t="s">
        <v>297</v>
      </c>
      <c r="H666" s="177" t="s">
        <v>3</v>
      </c>
      <c r="I666" s="179"/>
      <c r="L666" s="176"/>
      <c r="M666" s="180"/>
      <c r="N666" s="181"/>
      <c r="O666" s="181"/>
      <c r="P666" s="181"/>
      <c r="Q666" s="181"/>
      <c r="R666" s="181"/>
      <c r="S666" s="181"/>
      <c r="T666" s="182"/>
      <c r="AT666" s="177" t="s">
        <v>164</v>
      </c>
      <c r="AU666" s="177" t="s">
        <v>79</v>
      </c>
      <c r="AV666" s="14" t="s">
        <v>15</v>
      </c>
      <c r="AW666" s="14" t="s">
        <v>33</v>
      </c>
      <c r="AX666" s="14" t="s">
        <v>71</v>
      </c>
      <c r="AY666" s="177" t="s">
        <v>135</v>
      </c>
    </row>
    <row r="667" spans="2:51" s="13" customFormat="1" ht="11.25">
      <c r="B667" s="157"/>
      <c r="D667" s="158" t="s">
        <v>164</v>
      </c>
      <c r="E667" s="165" t="s">
        <v>3</v>
      </c>
      <c r="F667" s="159" t="s">
        <v>932</v>
      </c>
      <c r="H667" s="160">
        <v>90.3</v>
      </c>
      <c r="I667" s="161"/>
      <c r="L667" s="157"/>
      <c r="M667" s="162"/>
      <c r="N667" s="163"/>
      <c r="O667" s="163"/>
      <c r="P667" s="163"/>
      <c r="Q667" s="163"/>
      <c r="R667" s="163"/>
      <c r="S667" s="163"/>
      <c r="T667" s="164"/>
      <c r="AT667" s="165" t="s">
        <v>164</v>
      </c>
      <c r="AU667" s="165" t="s">
        <v>79</v>
      </c>
      <c r="AV667" s="13" t="s">
        <v>79</v>
      </c>
      <c r="AW667" s="13" t="s">
        <v>33</v>
      </c>
      <c r="AX667" s="13" t="s">
        <v>71</v>
      </c>
      <c r="AY667" s="165" t="s">
        <v>135</v>
      </c>
    </row>
    <row r="668" spans="2:51" s="14" customFormat="1" ht="11.25">
      <c r="B668" s="176"/>
      <c r="D668" s="158" t="s">
        <v>164</v>
      </c>
      <c r="E668" s="177" t="s">
        <v>3</v>
      </c>
      <c r="F668" s="178" t="s">
        <v>299</v>
      </c>
      <c r="H668" s="177" t="s">
        <v>3</v>
      </c>
      <c r="I668" s="179"/>
      <c r="L668" s="176"/>
      <c r="M668" s="180"/>
      <c r="N668" s="181"/>
      <c r="O668" s="181"/>
      <c r="P668" s="181"/>
      <c r="Q668" s="181"/>
      <c r="R668" s="181"/>
      <c r="S668" s="181"/>
      <c r="T668" s="182"/>
      <c r="AT668" s="177" t="s">
        <v>164</v>
      </c>
      <c r="AU668" s="177" t="s">
        <v>79</v>
      </c>
      <c r="AV668" s="14" t="s">
        <v>15</v>
      </c>
      <c r="AW668" s="14" t="s">
        <v>33</v>
      </c>
      <c r="AX668" s="14" t="s">
        <v>71</v>
      </c>
      <c r="AY668" s="177" t="s">
        <v>135</v>
      </c>
    </row>
    <row r="669" spans="2:51" s="13" customFormat="1" ht="11.25">
      <c r="B669" s="157"/>
      <c r="D669" s="158" t="s">
        <v>164</v>
      </c>
      <c r="E669" s="165" t="s">
        <v>3</v>
      </c>
      <c r="F669" s="159" t="s">
        <v>933</v>
      </c>
      <c r="H669" s="160">
        <v>13.5</v>
      </c>
      <c r="I669" s="161"/>
      <c r="L669" s="157"/>
      <c r="M669" s="162"/>
      <c r="N669" s="163"/>
      <c r="O669" s="163"/>
      <c r="P669" s="163"/>
      <c r="Q669" s="163"/>
      <c r="R669" s="163"/>
      <c r="S669" s="163"/>
      <c r="T669" s="164"/>
      <c r="AT669" s="165" t="s">
        <v>164</v>
      </c>
      <c r="AU669" s="165" t="s">
        <v>79</v>
      </c>
      <c r="AV669" s="13" t="s">
        <v>79</v>
      </c>
      <c r="AW669" s="13" t="s">
        <v>33</v>
      </c>
      <c r="AX669" s="13" t="s">
        <v>71</v>
      </c>
      <c r="AY669" s="165" t="s">
        <v>135</v>
      </c>
    </row>
    <row r="670" spans="2:51" s="14" customFormat="1" ht="11.25">
      <c r="B670" s="176"/>
      <c r="D670" s="158" t="s">
        <v>164</v>
      </c>
      <c r="E670" s="177" t="s">
        <v>3</v>
      </c>
      <c r="F670" s="178" t="s">
        <v>301</v>
      </c>
      <c r="H670" s="177" t="s">
        <v>3</v>
      </c>
      <c r="I670" s="179"/>
      <c r="L670" s="176"/>
      <c r="M670" s="180"/>
      <c r="N670" s="181"/>
      <c r="O670" s="181"/>
      <c r="P670" s="181"/>
      <c r="Q670" s="181"/>
      <c r="R670" s="181"/>
      <c r="S670" s="181"/>
      <c r="T670" s="182"/>
      <c r="AT670" s="177" t="s">
        <v>164</v>
      </c>
      <c r="AU670" s="177" t="s">
        <v>79</v>
      </c>
      <c r="AV670" s="14" t="s">
        <v>15</v>
      </c>
      <c r="AW670" s="14" t="s">
        <v>33</v>
      </c>
      <c r="AX670" s="14" t="s">
        <v>71</v>
      </c>
      <c r="AY670" s="177" t="s">
        <v>135</v>
      </c>
    </row>
    <row r="671" spans="2:51" s="13" customFormat="1" ht="11.25">
      <c r="B671" s="157"/>
      <c r="D671" s="158" t="s">
        <v>164</v>
      </c>
      <c r="E671" s="165" t="s">
        <v>3</v>
      </c>
      <c r="F671" s="159" t="s">
        <v>934</v>
      </c>
      <c r="H671" s="160">
        <v>1.2</v>
      </c>
      <c r="I671" s="161"/>
      <c r="L671" s="157"/>
      <c r="M671" s="162"/>
      <c r="N671" s="163"/>
      <c r="O671" s="163"/>
      <c r="P671" s="163"/>
      <c r="Q671" s="163"/>
      <c r="R671" s="163"/>
      <c r="S671" s="163"/>
      <c r="T671" s="164"/>
      <c r="AT671" s="165" t="s">
        <v>164</v>
      </c>
      <c r="AU671" s="165" t="s">
        <v>79</v>
      </c>
      <c r="AV671" s="13" t="s">
        <v>79</v>
      </c>
      <c r="AW671" s="13" t="s">
        <v>33</v>
      </c>
      <c r="AX671" s="13" t="s">
        <v>71</v>
      </c>
      <c r="AY671" s="165" t="s">
        <v>135</v>
      </c>
    </row>
    <row r="672" spans="2:51" s="14" customFormat="1" ht="11.25">
      <c r="B672" s="176"/>
      <c r="D672" s="158" t="s">
        <v>164</v>
      </c>
      <c r="E672" s="177" t="s">
        <v>3</v>
      </c>
      <c r="F672" s="178" t="s">
        <v>303</v>
      </c>
      <c r="H672" s="177" t="s">
        <v>3</v>
      </c>
      <c r="I672" s="179"/>
      <c r="L672" s="176"/>
      <c r="M672" s="180"/>
      <c r="N672" s="181"/>
      <c r="O672" s="181"/>
      <c r="P672" s="181"/>
      <c r="Q672" s="181"/>
      <c r="R672" s="181"/>
      <c r="S672" s="181"/>
      <c r="T672" s="182"/>
      <c r="AT672" s="177" t="s">
        <v>164</v>
      </c>
      <c r="AU672" s="177" t="s">
        <v>79</v>
      </c>
      <c r="AV672" s="14" t="s">
        <v>15</v>
      </c>
      <c r="AW672" s="14" t="s">
        <v>33</v>
      </c>
      <c r="AX672" s="14" t="s">
        <v>71</v>
      </c>
      <c r="AY672" s="177" t="s">
        <v>135</v>
      </c>
    </row>
    <row r="673" spans="1:65" s="13" customFormat="1" ht="11.25">
      <c r="B673" s="157"/>
      <c r="D673" s="158" t="s">
        <v>164</v>
      </c>
      <c r="E673" s="165" t="s">
        <v>3</v>
      </c>
      <c r="F673" s="159" t="s">
        <v>935</v>
      </c>
      <c r="H673" s="160">
        <v>57.63</v>
      </c>
      <c r="I673" s="161"/>
      <c r="L673" s="157"/>
      <c r="M673" s="162"/>
      <c r="N673" s="163"/>
      <c r="O673" s="163"/>
      <c r="P673" s="163"/>
      <c r="Q673" s="163"/>
      <c r="R673" s="163"/>
      <c r="S673" s="163"/>
      <c r="T673" s="164"/>
      <c r="AT673" s="165" t="s">
        <v>164</v>
      </c>
      <c r="AU673" s="165" t="s">
        <v>79</v>
      </c>
      <c r="AV673" s="13" t="s">
        <v>79</v>
      </c>
      <c r="AW673" s="13" t="s">
        <v>33</v>
      </c>
      <c r="AX673" s="13" t="s">
        <v>71</v>
      </c>
      <c r="AY673" s="165" t="s">
        <v>135</v>
      </c>
    </row>
    <row r="674" spans="1:65" s="14" customFormat="1" ht="11.25">
      <c r="B674" s="176"/>
      <c r="D674" s="158" t="s">
        <v>164</v>
      </c>
      <c r="E674" s="177" t="s">
        <v>3</v>
      </c>
      <c r="F674" s="178" t="s">
        <v>305</v>
      </c>
      <c r="H674" s="177" t="s">
        <v>3</v>
      </c>
      <c r="I674" s="179"/>
      <c r="L674" s="176"/>
      <c r="M674" s="180"/>
      <c r="N674" s="181"/>
      <c r="O674" s="181"/>
      <c r="P674" s="181"/>
      <c r="Q674" s="181"/>
      <c r="R674" s="181"/>
      <c r="S674" s="181"/>
      <c r="T674" s="182"/>
      <c r="AT674" s="177" t="s">
        <v>164</v>
      </c>
      <c r="AU674" s="177" t="s">
        <v>79</v>
      </c>
      <c r="AV674" s="14" t="s">
        <v>15</v>
      </c>
      <c r="AW674" s="14" t="s">
        <v>33</v>
      </c>
      <c r="AX674" s="14" t="s">
        <v>71</v>
      </c>
      <c r="AY674" s="177" t="s">
        <v>135</v>
      </c>
    </row>
    <row r="675" spans="1:65" s="13" customFormat="1" ht="11.25">
      <c r="B675" s="157"/>
      <c r="D675" s="158" t="s">
        <v>164</v>
      </c>
      <c r="E675" s="165" t="s">
        <v>3</v>
      </c>
      <c r="F675" s="159" t="s">
        <v>936</v>
      </c>
      <c r="H675" s="160">
        <v>1.1299999999999999</v>
      </c>
      <c r="I675" s="161"/>
      <c r="L675" s="157"/>
      <c r="M675" s="162"/>
      <c r="N675" s="163"/>
      <c r="O675" s="163"/>
      <c r="P675" s="163"/>
      <c r="Q675" s="163"/>
      <c r="R675" s="163"/>
      <c r="S675" s="163"/>
      <c r="T675" s="164"/>
      <c r="AT675" s="165" t="s">
        <v>164</v>
      </c>
      <c r="AU675" s="165" t="s">
        <v>79</v>
      </c>
      <c r="AV675" s="13" t="s">
        <v>79</v>
      </c>
      <c r="AW675" s="13" t="s">
        <v>33</v>
      </c>
      <c r="AX675" s="13" t="s">
        <v>71</v>
      </c>
      <c r="AY675" s="165" t="s">
        <v>135</v>
      </c>
    </row>
    <row r="676" spans="1:65" s="15" customFormat="1" ht="11.25">
      <c r="B676" s="183"/>
      <c r="D676" s="158" t="s">
        <v>164</v>
      </c>
      <c r="E676" s="184" t="s">
        <v>3</v>
      </c>
      <c r="F676" s="185" t="s">
        <v>215</v>
      </c>
      <c r="H676" s="186">
        <v>1421.66</v>
      </c>
      <c r="I676" s="187"/>
      <c r="L676" s="183"/>
      <c r="M676" s="188"/>
      <c r="N676" s="189"/>
      <c r="O676" s="189"/>
      <c r="P676" s="189"/>
      <c r="Q676" s="189"/>
      <c r="R676" s="189"/>
      <c r="S676" s="189"/>
      <c r="T676" s="190"/>
      <c r="AT676" s="184" t="s">
        <v>164</v>
      </c>
      <c r="AU676" s="184" t="s">
        <v>79</v>
      </c>
      <c r="AV676" s="15" t="s">
        <v>82</v>
      </c>
      <c r="AW676" s="15" t="s">
        <v>33</v>
      </c>
      <c r="AX676" s="15" t="s">
        <v>15</v>
      </c>
      <c r="AY676" s="184" t="s">
        <v>135</v>
      </c>
    </row>
    <row r="677" spans="1:65" s="2" customFormat="1" ht="37.9" customHeight="1">
      <c r="A677" s="33"/>
      <c r="B677" s="138"/>
      <c r="C677" s="139" t="s">
        <v>937</v>
      </c>
      <c r="D677" s="139" t="s">
        <v>137</v>
      </c>
      <c r="E677" s="140" t="s">
        <v>938</v>
      </c>
      <c r="F677" s="141" t="s">
        <v>939</v>
      </c>
      <c r="G677" s="142" t="s">
        <v>197</v>
      </c>
      <c r="H677" s="143">
        <v>1</v>
      </c>
      <c r="I677" s="144"/>
      <c r="J677" s="145">
        <f t="shared" ref="J677:J698" si="0">ROUND(I677*H677,2)</f>
        <v>0</v>
      </c>
      <c r="K677" s="141" t="s">
        <v>3</v>
      </c>
      <c r="L677" s="34"/>
      <c r="M677" s="146" t="s">
        <v>3</v>
      </c>
      <c r="N677" s="147" t="s">
        <v>42</v>
      </c>
      <c r="O677" s="54"/>
      <c r="P677" s="148">
        <f t="shared" ref="P677:P698" si="1">O677*H677</f>
        <v>0</v>
      </c>
      <c r="Q677" s="148">
        <v>0</v>
      </c>
      <c r="R677" s="148">
        <f t="shared" ref="R677:R698" si="2">Q677*H677</f>
        <v>0</v>
      </c>
      <c r="S677" s="148">
        <v>0</v>
      </c>
      <c r="T677" s="149">
        <f t="shared" ref="T677:T698" si="3">S677*H677</f>
        <v>0</v>
      </c>
      <c r="U677" s="33"/>
      <c r="V677" s="33"/>
      <c r="W677" s="33"/>
      <c r="X677" s="33"/>
      <c r="Y677" s="33"/>
      <c r="Z677" s="33"/>
      <c r="AA677" s="33"/>
      <c r="AB677" s="33"/>
      <c r="AC677" s="33"/>
      <c r="AD677" s="33"/>
      <c r="AE677" s="33"/>
      <c r="AR677" s="150" t="s">
        <v>226</v>
      </c>
      <c r="AT677" s="150" t="s">
        <v>137</v>
      </c>
      <c r="AU677" s="150" t="s">
        <v>79</v>
      </c>
      <c r="AY677" s="18" t="s">
        <v>135</v>
      </c>
      <c r="BE677" s="151">
        <f t="shared" ref="BE677:BE698" si="4">IF(N677="základní",J677,0)</f>
        <v>0</v>
      </c>
      <c r="BF677" s="151">
        <f t="shared" ref="BF677:BF698" si="5">IF(N677="snížená",J677,0)</f>
        <v>0</v>
      </c>
      <c r="BG677" s="151">
        <f t="shared" ref="BG677:BG698" si="6">IF(N677="zákl. přenesená",J677,0)</f>
        <v>0</v>
      </c>
      <c r="BH677" s="151">
        <f t="shared" ref="BH677:BH698" si="7">IF(N677="sníž. přenesená",J677,0)</f>
        <v>0</v>
      </c>
      <c r="BI677" s="151">
        <f t="shared" ref="BI677:BI698" si="8">IF(N677="nulová",J677,0)</f>
        <v>0</v>
      </c>
      <c r="BJ677" s="18" t="s">
        <v>15</v>
      </c>
      <c r="BK677" s="151">
        <f t="shared" ref="BK677:BK698" si="9">ROUND(I677*H677,2)</f>
        <v>0</v>
      </c>
      <c r="BL677" s="18" t="s">
        <v>226</v>
      </c>
      <c r="BM677" s="150" t="s">
        <v>940</v>
      </c>
    </row>
    <row r="678" spans="1:65" s="2" customFormat="1" ht="55.5" customHeight="1">
      <c r="A678" s="33"/>
      <c r="B678" s="138"/>
      <c r="C678" s="139" t="s">
        <v>941</v>
      </c>
      <c r="D678" s="139" t="s">
        <v>137</v>
      </c>
      <c r="E678" s="140" t="s">
        <v>942</v>
      </c>
      <c r="F678" s="141" t="s">
        <v>943</v>
      </c>
      <c r="G678" s="142" t="s">
        <v>197</v>
      </c>
      <c r="H678" s="143">
        <v>4</v>
      </c>
      <c r="I678" s="144"/>
      <c r="J678" s="145">
        <f t="shared" si="0"/>
        <v>0</v>
      </c>
      <c r="K678" s="141" t="s">
        <v>3</v>
      </c>
      <c r="L678" s="34"/>
      <c r="M678" s="146" t="s">
        <v>3</v>
      </c>
      <c r="N678" s="147" t="s">
        <v>42</v>
      </c>
      <c r="O678" s="54"/>
      <c r="P678" s="148">
        <f t="shared" si="1"/>
        <v>0</v>
      </c>
      <c r="Q678" s="148">
        <v>0</v>
      </c>
      <c r="R678" s="148">
        <f t="shared" si="2"/>
        <v>0</v>
      </c>
      <c r="S678" s="148">
        <v>0</v>
      </c>
      <c r="T678" s="149">
        <f t="shared" si="3"/>
        <v>0</v>
      </c>
      <c r="U678" s="33"/>
      <c r="V678" s="33"/>
      <c r="W678" s="33"/>
      <c r="X678" s="33"/>
      <c r="Y678" s="33"/>
      <c r="Z678" s="33"/>
      <c r="AA678" s="33"/>
      <c r="AB678" s="33"/>
      <c r="AC678" s="33"/>
      <c r="AD678" s="33"/>
      <c r="AE678" s="33"/>
      <c r="AR678" s="150" t="s">
        <v>226</v>
      </c>
      <c r="AT678" s="150" t="s">
        <v>137</v>
      </c>
      <c r="AU678" s="150" t="s">
        <v>79</v>
      </c>
      <c r="AY678" s="18" t="s">
        <v>135</v>
      </c>
      <c r="BE678" s="151">
        <f t="shared" si="4"/>
        <v>0</v>
      </c>
      <c r="BF678" s="151">
        <f t="shared" si="5"/>
        <v>0</v>
      </c>
      <c r="BG678" s="151">
        <f t="shared" si="6"/>
        <v>0</v>
      </c>
      <c r="BH678" s="151">
        <f t="shared" si="7"/>
        <v>0</v>
      </c>
      <c r="BI678" s="151">
        <f t="shared" si="8"/>
        <v>0</v>
      </c>
      <c r="BJ678" s="18" t="s">
        <v>15</v>
      </c>
      <c r="BK678" s="151">
        <f t="shared" si="9"/>
        <v>0</v>
      </c>
      <c r="BL678" s="18" t="s">
        <v>226</v>
      </c>
      <c r="BM678" s="150" t="s">
        <v>944</v>
      </c>
    </row>
    <row r="679" spans="1:65" s="2" customFormat="1" ht="37.9" customHeight="1">
      <c r="A679" s="33"/>
      <c r="B679" s="138"/>
      <c r="C679" s="139" t="s">
        <v>945</v>
      </c>
      <c r="D679" s="139" t="s">
        <v>137</v>
      </c>
      <c r="E679" s="140" t="s">
        <v>946</v>
      </c>
      <c r="F679" s="141" t="s">
        <v>947</v>
      </c>
      <c r="G679" s="142" t="s">
        <v>197</v>
      </c>
      <c r="H679" s="143">
        <v>2</v>
      </c>
      <c r="I679" s="144"/>
      <c r="J679" s="145">
        <f t="shared" si="0"/>
        <v>0</v>
      </c>
      <c r="K679" s="141" t="s">
        <v>3</v>
      </c>
      <c r="L679" s="34"/>
      <c r="M679" s="146" t="s">
        <v>3</v>
      </c>
      <c r="N679" s="147" t="s">
        <v>42</v>
      </c>
      <c r="O679" s="54"/>
      <c r="P679" s="148">
        <f t="shared" si="1"/>
        <v>0</v>
      </c>
      <c r="Q679" s="148">
        <v>0</v>
      </c>
      <c r="R679" s="148">
        <f t="shared" si="2"/>
        <v>0</v>
      </c>
      <c r="S679" s="148">
        <v>0</v>
      </c>
      <c r="T679" s="149">
        <f t="shared" si="3"/>
        <v>0</v>
      </c>
      <c r="U679" s="33"/>
      <c r="V679" s="33"/>
      <c r="W679" s="33"/>
      <c r="X679" s="33"/>
      <c r="Y679" s="33"/>
      <c r="Z679" s="33"/>
      <c r="AA679" s="33"/>
      <c r="AB679" s="33"/>
      <c r="AC679" s="33"/>
      <c r="AD679" s="33"/>
      <c r="AE679" s="33"/>
      <c r="AR679" s="150" t="s">
        <v>226</v>
      </c>
      <c r="AT679" s="150" t="s">
        <v>137</v>
      </c>
      <c r="AU679" s="150" t="s">
        <v>79</v>
      </c>
      <c r="AY679" s="18" t="s">
        <v>135</v>
      </c>
      <c r="BE679" s="151">
        <f t="shared" si="4"/>
        <v>0</v>
      </c>
      <c r="BF679" s="151">
        <f t="shared" si="5"/>
        <v>0</v>
      </c>
      <c r="BG679" s="151">
        <f t="shared" si="6"/>
        <v>0</v>
      </c>
      <c r="BH679" s="151">
        <f t="shared" si="7"/>
        <v>0</v>
      </c>
      <c r="BI679" s="151">
        <f t="shared" si="8"/>
        <v>0</v>
      </c>
      <c r="BJ679" s="18" t="s">
        <v>15</v>
      </c>
      <c r="BK679" s="151">
        <f t="shared" si="9"/>
        <v>0</v>
      </c>
      <c r="BL679" s="18" t="s">
        <v>226</v>
      </c>
      <c r="BM679" s="150" t="s">
        <v>948</v>
      </c>
    </row>
    <row r="680" spans="1:65" s="2" customFormat="1" ht="44.25" customHeight="1">
      <c r="A680" s="33"/>
      <c r="B680" s="138"/>
      <c r="C680" s="139" t="s">
        <v>949</v>
      </c>
      <c r="D680" s="139" t="s">
        <v>137</v>
      </c>
      <c r="E680" s="140" t="s">
        <v>950</v>
      </c>
      <c r="F680" s="141" t="s">
        <v>951</v>
      </c>
      <c r="G680" s="142" t="s">
        <v>197</v>
      </c>
      <c r="H680" s="143">
        <v>1</v>
      </c>
      <c r="I680" s="144"/>
      <c r="J680" s="145">
        <f t="shared" si="0"/>
        <v>0</v>
      </c>
      <c r="K680" s="141" t="s">
        <v>3</v>
      </c>
      <c r="L680" s="34"/>
      <c r="M680" s="146" t="s">
        <v>3</v>
      </c>
      <c r="N680" s="147" t="s">
        <v>42</v>
      </c>
      <c r="O680" s="54"/>
      <c r="P680" s="148">
        <f t="shared" si="1"/>
        <v>0</v>
      </c>
      <c r="Q680" s="148">
        <v>0</v>
      </c>
      <c r="R680" s="148">
        <f t="shared" si="2"/>
        <v>0</v>
      </c>
      <c r="S680" s="148">
        <v>0</v>
      </c>
      <c r="T680" s="149">
        <f t="shared" si="3"/>
        <v>0</v>
      </c>
      <c r="U680" s="33"/>
      <c r="V680" s="33"/>
      <c r="W680" s="33"/>
      <c r="X680" s="33"/>
      <c r="Y680" s="33"/>
      <c r="Z680" s="33"/>
      <c r="AA680" s="33"/>
      <c r="AB680" s="33"/>
      <c r="AC680" s="33"/>
      <c r="AD680" s="33"/>
      <c r="AE680" s="33"/>
      <c r="AR680" s="150" t="s">
        <v>226</v>
      </c>
      <c r="AT680" s="150" t="s">
        <v>137</v>
      </c>
      <c r="AU680" s="150" t="s">
        <v>79</v>
      </c>
      <c r="AY680" s="18" t="s">
        <v>135</v>
      </c>
      <c r="BE680" s="151">
        <f t="shared" si="4"/>
        <v>0</v>
      </c>
      <c r="BF680" s="151">
        <f t="shared" si="5"/>
        <v>0</v>
      </c>
      <c r="BG680" s="151">
        <f t="shared" si="6"/>
        <v>0</v>
      </c>
      <c r="BH680" s="151">
        <f t="shared" si="7"/>
        <v>0</v>
      </c>
      <c r="BI680" s="151">
        <f t="shared" si="8"/>
        <v>0</v>
      </c>
      <c r="BJ680" s="18" t="s">
        <v>15</v>
      </c>
      <c r="BK680" s="151">
        <f t="shared" si="9"/>
        <v>0</v>
      </c>
      <c r="BL680" s="18" t="s">
        <v>226</v>
      </c>
      <c r="BM680" s="150" t="s">
        <v>952</v>
      </c>
    </row>
    <row r="681" spans="1:65" s="2" customFormat="1" ht="49.15" customHeight="1">
      <c r="A681" s="33"/>
      <c r="B681" s="138"/>
      <c r="C681" s="139" t="s">
        <v>953</v>
      </c>
      <c r="D681" s="139" t="s">
        <v>137</v>
      </c>
      <c r="E681" s="140" t="s">
        <v>954</v>
      </c>
      <c r="F681" s="141" t="s">
        <v>955</v>
      </c>
      <c r="G681" s="142" t="s">
        <v>197</v>
      </c>
      <c r="H681" s="143">
        <v>1</v>
      </c>
      <c r="I681" s="144"/>
      <c r="J681" s="145">
        <f t="shared" si="0"/>
        <v>0</v>
      </c>
      <c r="K681" s="141" t="s">
        <v>3</v>
      </c>
      <c r="L681" s="34"/>
      <c r="M681" s="146" t="s">
        <v>3</v>
      </c>
      <c r="N681" s="147" t="s">
        <v>42</v>
      </c>
      <c r="O681" s="54"/>
      <c r="P681" s="148">
        <f t="shared" si="1"/>
        <v>0</v>
      </c>
      <c r="Q681" s="148">
        <v>0</v>
      </c>
      <c r="R681" s="148">
        <f t="shared" si="2"/>
        <v>0</v>
      </c>
      <c r="S681" s="148">
        <v>0</v>
      </c>
      <c r="T681" s="149">
        <f t="shared" si="3"/>
        <v>0</v>
      </c>
      <c r="U681" s="33"/>
      <c r="V681" s="33"/>
      <c r="W681" s="33"/>
      <c r="X681" s="33"/>
      <c r="Y681" s="33"/>
      <c r="Z681" s="33"/>
      <c r="AA681" s="33"/>
      <c r="AB681" s="33"/>
      <c r="AC681" s="33"/>
      <c r="AD681" s="33"/>
      <c r="AE681" s="33"/>
      <c r="AR681" s="150" t="s">
        <v>226</v>
      </c>
      <c r="AT681" s="150" t="s">
        <v>137</v>
      </c>
      <c r="AU681" s="150" t="s">
        <v>79</v>
      </c>
      <c r="AY681" s="18" t="s">
        <v>135</v>
      </c>
      <c r="BE681" s="151">
        <f t="shared" si="4"/>
        <v>0</v>
      </c>
      <c r="BF681" s="151">
        <f t="shared" si="5"/>
        <v>0</v>
      </c>
      <c r="BG681" s="151">
        <f t="shared" si="6"/>
        <v>0</v>
      </c>
      <c r="BH681" s="151">
        <f t="shared" si="7"/>
        <v>0</v>
      </c>
      <c r="BI681" s="151">
        <f t="shared" si="8"/>
        <v>0</v>
      </c>
      <c r="BJ681" s="18" t="s">
        <v>15</v>
      </c>
      <c r="BK681" s="151">
        <f t="shared" si="9"/>
        <v>0</v>
      </c>
      <c r="BL681" s="18" t="s">
        <v>226</v>
      </c>
      <c r="BM681" s="150" t="s">
        <v>956</v>
      </c>
    </row>
    <row r="682" spans="1:65" s="2" customFormat="1" ht="37.9" customHeight="1">
      <c r="A682" s="33"/>
      <c r="B682" s="138"/>
      <c r="C682" s="139" t="s">
        <v>957</v>
      </c>
      <c r="D682" s="139" t="s">
        <v>137</v>
      </c>
      <c r="E682" s="140" t="s">
        <v>958</v>
      </c>
      <c r="F682" s="141" t="s">
        <v>959</v>
      </c>
      <c r="G682" s="142" t="s">
        <v>197</v>
      </c>
      <c r="H682" s="143">
        <v>1</v>
      </c>
      <c r="I682" s="144"/>
      <c r="J682" s="145">
        <f t="shared" si="0"/>
        <v>0</v>
      </c>
      <c r="K682" s="141" t="s">
        <v>3</v>
      </c>
      <c r="L682" s="34"/>
      <c r="M682" s="146" t="s">
        <v>3</v>
      </c>
      <c r="N682" s="147" t="s">
        <v>42</v>
      </c>
      <c r="O682" s="54"/>
      <c r="P682" s="148">
        <f t="shared" si="1"/>
        <v>0</v>
      </c>
      <c r="Q682" s="148">
        <v>0</v>
      </c>
      <c r="R682" s="148">
        <f t="shared" si="2"/>
        <v>0</v>
      </c>
      <c r="S682" s="148">
        <v>0</v>
      </c>
      <c r="T682" s="149">
        <f t="shared" si="3"/>
        <v>0</v>
      </c>
      <c r="U682" s="33"/>
      <c r="V682" s="33"/>
      <c r="W682" s="33"/>
      <c r="X682" s="33"/>
      <c r="Y682" s="33"/>
      <c r="Z682" s="33"/>
      <c r="AA682" s="33"/>
      <c r="AB682" s="33"/>
      <c r="AC682" s="33"/>
      <c r="AD682" s="33"/>
      <c r="AE682" s="33"/>
      <c r="AR682" s="150" t="s">
        <v>226</v>
      </c>
      <c r="AT682" s="150" t="s">
        <v>137</v>
      </c>
      <c r="AU682" s="150" t="s">
        <v>79</v>
      </c>
      <c r="AY682" s="18" t="s">
        <v>135</v>
      </c>
      <c r="BE682" s="151">
        <f t="shared" si="4"/>
        <v>0</v>
      </c>
      <c r="BF682" s="151">
        <f t="shared" si="5"/>
        <v>0</v>
      </c>
      <c r="BG682" s="151">
        <f t="shared" si="6"/>
        <v>0</v>
      </c>
      <c r="BH682" s="151">
        <f t="shared" si="7"/>
        <v>0</v>
      </c>
      <c r="BI682" s="151">
        <f t="shared" si="8"/>
        <v>0</v>
      </c>
      <c r="BJ682" s="18" t="s">
        <v>15</v>
      </c>
      <c r="BK682" s="151">
        <f t="shared" si="9"/>
        <v>0</v>
      </c>
      <c r="BL682" s="18" t="s">
        <v>226</v>
      </c>
      <c r="BM682" s="150" t="s">
        <v>960</v>
      </c>
    </row>
    <row r="683" spans="1:65" s="2" customFormat="1" ht="37.9" customHeight="1">
      <c r="A683" s="33"/>
      <c r="B683" s="138"/>
      <c r="C683" s="139" t="s">
        <v>961</v>
      </c>
      <c r="D683" s="139" t="s">
        <v>137</v>
      </c>
      <c r="E683" s="140" t="s">
        <v>962</v>
      </c>
      <c r="F683" s="141" t="s">
        <v>963</v>
      </c>
      <c r="G683" s="142" t="s">
        <v>197</v>
      </c>
      <c r="H683" s="143">
        <v>3</v>
      </c>
      <c r="I683" s="144"/>
      <c r="J683" s="145">
        <f t="shared" si="0"/>
        <v>0</v>
      </c>
      <c r="K683" s="141" t="s">
        <v>3</v>
      </c>
      <c r="L683" s="34"/>
      <c r="M683" s="146" t="s">
        <v>3</v>
      </c>
      <c r="N683" s="147" t="s">
        <v>42</v>
      </c>
      <c r="O683" s="54"/>
      <c r="P683" s="148">
        <f t="shared" si="1"/>
        <v>0</v>
      </c>
      <c r="Q683" s="148">
        <v>0</v>
      </c>
      <c r="R683" s="148">
        <f t="shared" si="2"/>
        <v>0</v>
      </c>
      <c r="S683" s="148">
        <v>0</v>
      </c>
      <c r="T683" s="149">
        <f t="shared" si="3"/>
        <v>0</v>
      </c>
      <c r="U683" s="33"/>
      <c r="V683" s="33"/>
      <c r="W683" s="33"/>
      <c r="X683" s="33"/>
      <c r="Y683" s="33"/>
      <c r="Z683" s="33"/>
      <c r="AA683" s="33"/>
      <c r="AB683" s="33"/>
      <c r="AC683" s="33"/>
      <c r="AD683" s="33"/>
      <c r="AE683" s="33"/>
      <c r="AR683" s="150" t="s">
        <v>226</v>
      </c>
      <c r="AT683" s="150" t="s">
        <v>137</v>
      </c>
      <c r="AU683" s="150" t="s">
        <v>79</v>
      </c>
      <c r="AY683" s="18" t="s">
        <v>135</v>
      </c>
      <c r="BE683" s="151">
        <f t="shared" si="4"/>
        <v>0</v>
      </c>
      <c r="BF683" s="151">
        <f t="shared" si="5"/>
        <v>0</v>
      </c>
      <c r="BG683" s="151">
        <f t="shared" si="6"/>
        <v>0</v>
      </c>
      <c r="BH683" s="151">
        <f t="shared" si="7"/>
        <v>0</v>
      </c>
      <c r="BI683" s="151">
        <f t="shared" si="8"/>
        <v>0</v>
      </c>
      <c r="BJ683" s="18" t="s">
        <v>15</v>
      </c>
      <c r="BK683" s="151">
        <f t="shared" si="9"/>
        <v>0</v>
      </c>
      <c r="BL683" s="18" t="s">
        <v>226</v>
      </c>
      <c r="BM683" s="150" t="s">
        <v>964</v>
      </c>
    </row>
    <row r="684" spans="1:65" s="2" customFormat="1" ht="37.9" customHeight="1">
      <c r="A684" s="33"/>
      <c r="B684" s="138"/>
      <c r="C684" s="139" t="s">
        <v>965</v>
      </c>
      <c r="D684" s="139" t="s">
        <v>137</v>
      </c>
      <c r="E684" s="140" t="s">
        <v>966</v>
      </c>
      <c r="F684" s="141" t="s">
        <v>967</v>
      </c>
      <c r="G684" s="142" t="s">
        <v>197</v>
      </c>
      <c r="H684" s="143">
        <v>1</v>
      </c>
      <c r="I684" s="144"/>
      <c r="J684" s="145">
        <f t="shared" si="0"/>
        <v>0</v>
      </c>
      <c r="K684" s="141" t="s">
        <v>3</v>
      </c>
      <c r="L684" s="34"/>
      <c r="M684" s="146" t="s">
        <v>3</v>
      </c>
      <c r="N684" s="147" t="s">
        <v>42</v>
      </c>
      <c r="O684" s="54"/>
      <c r="P684" s="148">
        <f t="shared" si="1"/>
        <v>0</v>
      </c>
      <c r="Q684" s="148">
        <v>0</v>
      </c>
      <c r="R684" s="148">
        <f t="shared" si="2"/>
        <v>0</v>
      </c>
      <c r="S684" s="148">
        <v>0</v>
      </c>
      <c r="T684" s="149">
        <f t="shared" si="3"/>
        <v>0</v>
      </c>
      <c r="U684" s="33"/>
      <c r="V684" s="33"/>
      <c r="W684" s="33"/>
      <c r="X684" s="33"/>
      <c r="Y684" s="33"/>
      <c r="Z684" s="33"/>
      <c r="AA684" s="33"/>
      <c r="AB684" s="33"/>
      <c r="AC684" s="33"/>
      <c r="AD684" s="33"/>
      <c r="AE684" s="33"/>
      <c r="AR684" s="150" t="s">
        <v>226</v>
      </c>
      <c r="AT684" s="150" t="s">
        <v>137</v>
      </c>
      <c r="AU684" s="150" t="s">
        <v>79</v>
      </c>
      <c r="AY684" s="18" t="s">
        <v>135</v>
      </c>
      <c r="BE684" s="151">
        <f t="shared" si="4"/>
        <v>0</v>
      </c>
      <c r="BF684" s="151">
        <f t="shared" si="5"/>
        <v>0</v>
      </c>
      <c r="BG684" s="151">
        <f t="shared" si="6"/>
        <v>0</v>
      </c>
      <c r="BH684" s="151">
        <f t="shared" si="7"/>
        <v>0</v>
      </c>
      <c r="BI684" s="151">
        <f t="shared" si="8"/>
        <v>0</v>
      </c>
      <c r="BJ684" s="18" t="s">
        <v>15</v>
      </c>
      <c r="BK684" s="151">
        <f t="shared" si="9"/>
        <v>0</v>
      </c>
      <c r="BL684" s="18" t="s">
        <v>226</v>
      </c>
      <c r="BM684" s="150" t="s">
        <v>968</v>
      </c>
    </row>
    <row r="685" spans="1:65" s="2" customFormat="1" ht="55.5" customHeight="1">
      <c r="A685" s="33"/>
      <c r="B685" s="138"/>
      <c r="C685" s="139" t="s">
        <v>969</v>
      </c>
      <c r="D685" s="139" t="s">
        <v>137</v>
      </c>
      <c r="E685" s="140" t="s">
        <v>970</v>
      </c>
      <c r="F685" s="141" t="s">
        <v>971</v>
      </c>
      <c r="G685" s="142" t="s">
        <v>197</v>
      </c>
      <c r="H685" s="143">
        <v>1</v>
      </c>
      <c r="I685" s="144"/>
      <c r="J685" s="145">
        <f t="shared" si="0"/>
        <v>0</v>
      </c>
      <c r="K685" s="141" t="s">
        <v>3</v>
      </c>
      <c r="L685" s="34"/>
      <c r="M685" s="146" t="s">
        <v>3</v>
      </c>
      <c r="N685" s="147" t="s">
        <v>42</v>
      </c>
      <c r="O685" s="54"/>
      <c r="P685" s="148">
        <f t="shared" si="1"/>
        <v>0</v>
      </c>
      <c r="Q685" s="148">
        <v>0</v>
      </c>
      <c r="R685" s="148">
        <f t="shared" si="2"/>
        <v>0</v>
      </c>
      <c r="S685" s="148">
        <v>0</v>
      </c>
      <c r="T685" s="149">
        <f t="shared" si="3"/>
        <v>0</v>
      </c>
      <c r="U685" s="33"/>
      <c r="V685" s="33"/>
      <c r="W685" s="33"/>
      <c r="X685" s="33"/>
      <c r="Y685" s="33"/>
      <c r="Z685" s="33"/>
      <c r="AA685" s="33"/>
      <c r="AB685" s="33"/>
      <c r="AC685" s="33"/>
      <c r="AD685" s="33"/>
      <c r="AE685" s="33"/>
      <c r="AR685" s="150" t="s">
        <v>226</v>
      </c>
      <c r="AT685" s="150" t="s">
        <v>137</v>
      </c>
      <c r="AU685" s="150" t="s">
        <v>79</v>
      </c>
      <c r="AY685" s="18" t="s">
        <v>135</v>
      </c>
      <c r="BE685" s="151">
        <f t="shared" si="4"/>
        <v>0</v>
      </c>
      <c r="BF685" s="151">
        <f t="shared" si="5"/>
        <v>0</v>
      </c>
      <c r="BG685" s="151">
        <f t="shared" si="6"/>
        <v>0</v>
      </c>
      <c r="BH685" s="151">
        <f t="shared" si="7"/>
        <v>0</v>
      </c>
      <c r="BI685" s="151">
        <f t="shared" si="8"/>
        <v>0</v>
      </c>
      <c r="BJ685" s="18" t="s">
        <v>15</v>
      </c>
      <c r="BK685" s="151">
        <f t="shared" si="9"/>
        <v>0</v>
      </c>
      <c r="BL685" s="18" t="s">
        <v>226</v>
      </c>
      <c r="BM685" s="150" t="s">
        <v>972</v>
      </c>
    </row>
    <row r="686" spans="1:65" s="2" customFormat="1" ht="62.65" customHeight="1">
      <c r="A686" s="33"/>
      <c r="B686" s="138"/>
      <c r="C686" s="139" t="s">
        <v>973</v>
      </c>
      <c r="D686" s="139" t="s">
        <v>137</v>
      </c>
      <c r="E686" s="140" t="s">
        <v>974</v>
      </c>
      <c r="F686" s="141" t="s">
        <v>975</v>
      </c>
      <c r="G686" s="142" t="s">
        <v>197</v>
      </c>
      <c r="H686" s="143">
        <v>104</v>
      </c>
      <c r="I686" s="144"/>
      <c r="J686" s="145">
        <f t="shared" si="0"/>
        <v>0</v>
      </c>
      <c r="K686" s="141" t="s">
        <v>3</v>
      </c>
      <c r="L686" s="34"/>
      <c r="M686" s="146" t="s">
        <v>3</v>
      </c>
      <c r="N686" s="147" t="s">
        <v>42</v>
      </c>
      <c r="O686" s="54"/>
      <c r="P686" s="148">
        <f t="shared" si="1"/>
        <v>0</v>
      </c>
      <c r="Q686" s="148">
        <v>0</v>
      </c>
      <c r="R686" s="148">
        <f t="shared" si="2"/>
        <v>0</v>
      </c>
      <c r="S686" s="148">
        <v>0</v>
      </c>
      <c r="T686" s="149">
        <f t="shared" si="3"/>
        <v>0</v>
      </c>
      <c r="U686" s="33"/>
      <c r="V686" s="33"/>
      <c r="W686" s="33"/>
      <c r="X686" s="33"/>
      <c r="Y686" s="33"/>
      <c r="Z686" s="33"/>
      <c r="AA686" s="33"/>
      <c r="AB686" s="33"/>
      <c r="AC686" s="33"/>
      <c r="AD686" s="33"/>
      <c r="AE686" s="33"/>
      <c r="AR686" s="150" t="s">
        <v>226</v>
      </c>
      <c r="AT686" s="150" t="s">
        <v>137</v>
      </c>
      <c r="AU686" s="150" t="s">
        <v>79</v>
      </c>
      <c r="AY686" s="18" t="s">
        <v>135</v>
      </c>
      <c r="BE686" s="151">
        <f t="shared" si="4"/>
        <v>0</v>
      </c>
      <c r="BF686" s="151">
        <f t="shared" si="5"/>
        <v>0</v>
      </c>
      <c r="BG686" s="151">
        <f t="shared" si="6"/>
        <v>0</v>
      </c>
      <c r="BH686" s="151">
        <f t="shared" si="7"/>
        <v>0</v>
      </c>
      <c r="BI686" s="151">
        <f t="shared" si="8"/>
        <v>0</v>
      </c>
      <c r="BJ686" s="18" t="s">
        <v>15</v>
      </c>
      <c r="BK686" s="151">
        <f t="shared" si="9"/>
        <v>0</v>
      </c>
      <c r="BL686" s="18" t="s">
        <v>226</v>
      </c>
      <c r="BM686" s="150" t="s">
        <v>976</v>
      </c>
    </row>
    <row r="687" spans="1:65" s="2" customFormat="1" ht="62.65" customHeight="1">
      <c r="A687" s="33"/>
      <c r="B687" s="138"/>
      <c r="C687" s="139" t="s">
        <v>977</v>
      </c>
      <c r="D687" s="139" t="s">
        <v>137</v>
      </c>
      <c r="E687" s="140" t="s">
        <v>978</v>
      </c>
      <c r="F687" s="141" t="s">
        <v>979</v>
      </c>
      <c r="G687" s="142" t="s">
        <v>197</v>
      </c>
      <c r="H687" s="143">
        <v>113</v>
      </c>
      <c r="I687" s="144"/>
      <c r="J687" s="145">
        <f t="shared" si="0"/>
        <v>0</v>
      </c>
      <c r="K687" s="141" t="s">
        <v>3</v>
      </c>
      <c r="L687" s="34"/>
      <c r="M687" s="146" t="s">
        <v>3</v>
      </c>
      <c r="N687" s="147" t="s">
        <v>42</v>
      </c>
      <c r="O687" s="54"/>
      <c r="P687" s="148">
        <f t="shared" si="1"/>
        <v>0</v>
      </c>
      <c r="Q687" s="148">
        <v>0</v>
      </c>
      <c r="R687" s="148">
        <f t="shared" si="2"/>
        <v>0</v>
      </c>
      <c r="S687" s="148">
        <v>0</v>
      </c>
      <c r="T687" s="149">
        <f t="shared" si="3"/>
        <v>0</v>
      </c>
      <c r="U687" s="33"/>
      <c r="V687" s="33"/>
      <c r="W687" s="33"/>
      <c r="X687" s="33"/>
      <c r="Y687" s="33"/>
      <c r="Z687" s="33"/>
      <c r="AA687" s="33"/>
      <c r="AB687" s="33"/>
      <c r="AC687" s="33"/>
      <c r="AD687" s="33"/>
      <c r="AE687" s="33"/>
      <c r="AR687" s="150" t="s">
        <v>226</v>
      </c>
      <c r="AT687" s="150" t="s">
        <v>137</v>
      </c>
      <c r="AU687" s="150" t="s">
        <v>79</v>
      </c>
      <c r="AY687" s="18" t="s">
        <v>135</v>
      </c>
      <c r="BE687" s="151">
        <f t="shared" si="4"/>
        <v>0</v>
      </c>
      <c r="BF687" s="151">
        <f t="shared" si="5"/>
        <v>0</v>
      </c>
      <c r="BG687" s="151">
        <f t="shared" si="6"/>
        <v>0</v>
      </c>
      <c r="BH687" s="151">
        <f t="shared" si="7"/>
        <v>0</v>
      </c>
      <c r="BI687" s="151">
        <f t="shared" si="8"/>
        <v>0</v>
      </c>
      <c r="BJ687" s="18" t="s">
        <v>15</v>
      </c>
      <c r="BK687" s="151">
        <f t="shared" si="9"/>
        <v>0</v>
      </c>
      <c r="BL687" s="18" t="s">
        <v>226</v>
      </c>
      <c r="BM687" s="150" t="s">
        <v>980</v>
      </c>
    </row>
    <row r="688" spans="1:65" s="2" customFormat="1" ht="76.349999999999994" customHeight="1">
      <c r="A688" s="33"/>
      <c r="B688" s="138"/>
      <c r="C688" s="139" t="s">
        <v>981</v>
      </c>
      <c r="D688" s="139" t="s">
        <v>137</v>
      </c>
      <c r="E688" s="140" t="s">
        <v>982</v>
      </c>
      <c r="F688" s="141" t="s">
        <v>983</v>
      </c>
      <c r="G688" s="142" t="s">
        <v>197</v>
      </c>
      <c r="H688" s="143">
        <v>30</v>
      </c>
      <c r="I688" s="144"/>
      <c r="J688" s="145">
        <f t="shared" si="0"/>
        <v>0</v>
      </c>
      <c r="K688" s="141" t="s">
        <v>3</v>
      </c>
      <c r="L688" s="34"/>
      <c r="M688" s="146" t="s">
        <v>3</v>
      </c>
      <c r="N688" s="147" t="s">
        <v>42</v>
      </c>
      <c r="O688" s="54"/>
      <c r="P688" s="148">
        <f t="shared" si="1"/>
        <v>0</v>
      </c>
      <c r="Q688" s="148">
        <v>0</v>
      </c>
      <c r="R688" s="148">
        <f t="shared" si="2"/>
        <v>0</v>
      </c>
      <c r="S688" s="148">
        <v>0</v>
      </c>
      <c r="T688" s="149">
        <f t="shared" si="3"/>
        <v>0</v>
      </c>
      <c r="U688" s="33"/>
      <c r="V688" s="33"/>
      <c r="W688" s="33"/>
      <c r="X688" s="33"/>
      <c r="Y688" s="33"/>
      <c r="Z688" s="33"/>
      <c r="AA688" s="33"/>
      <c r="AB688" s="33"/>
      <c r="AC688" s="33"/>
      <c r="AD688" s="33"/>
      <c r="AE688" s="33"/>
      <c r="AR688" s="150" t="s">
        <v>226</v>
      </c>
      <c r="AT688" s="150" t="s">
        <v>137</v>
      </c>
      <c r="AU688" s="150" t="s">
        <v>79</v>
      </c>
      <c r="AY688" s="18" t="s">
        <v>135</v>
      </c>
      <c r="BE688" s="151">
        <f t="shared" si="4"/>
        <v>0</v>
      </c>
      <c r="BF688" s="151">
        <f t="shared" si="5"/>
        <v>0</v>
      </c>
      <c r="BG688" s="151">
        <f t="shared" si="6"/>
        <v>0</v>
      </c>
      <c r="BH688" s="151">
        <f t="shared" si="7"/>
        <v>0</v>
      </c>
      <c r="BI688" s="151">
        <f t="shared" si="8"/>
        <v>0</v>
      </c>
      <c r="BJ688" s="18" t="s">
        <v>15</v>
      </c>
      <c r="BK688" s="151">
        <f t="shared" si="9"/>
        <v>0</v>
      </c>
      <c r="BL688" s="18" t="s">
        <v>226</v>
      </c>
      <c r="BM688" s="150" t="s">
        <v>984</v>
      </c>
    </row>
    <row r="689" spans="1:65" s="2" customFormat="1" ht="90" customHeight="1">
      <c r="A689" s="33"/>
      <c r="B689" s="138"/>
      <c r="C689" s="139" t="s">
        <v>985</v>
      </c>
      <c r="D689" s="139" t="s">
        <v>137</v>
      </c>
      <c r="E689" s="140" t="s">
        <v>986</v>
      </c>
      <c r="F689" s="141" t="s">
        <v>987</v>
      </c>
      <c r="G689" s="142" t="s">
        <v>197</v>
      </c>
      <c r="H689" s="143">
        <v>21</v>
      </c>
      <c r="I689" s="144"/>
      <c r="J689" s="145">
        <f t="shared" si="0"/>
        <v>0</v>
      </c>
      <c r="K689" s="141" t="s">
        <v>3</v>
      </c>
      <c r="L689" s="34"/>
      <c r="M689" s="146" t="s">
        <v>3</v>
      </c>
      <c r="N689" s="147" t="s">
        <v>42</v>
      </c>
      <c r="O689" s="54"/>
      <c r="P689" s="148">
        <f t="shared" si="1"/>
        <v>0</v>
      </c>
      <c r="Q689" s="148">
        <v>0</v>
      </c>
      <c r="R689" s="148">
        <f t="shared" si="2"/>
        <v>0</v>
      </c>
      <c r="S689" s="148">
        <v>0</v>
      </c>
      <c r="T689" s="149">
        <f t="shared" si="3"/>
        <v>0</v>
      </c>
      <c r="U689" s="33"/>
      <c r="V689" s="33"/>
      <c r="W689" s="33"/>
      <c r="X689" s="33"/>
      <c r="Y689" s="33"/>
      <c r="Z689" s="33"/>
      <c r="AA689" s="33"/>
      <c r="AB689" s="33"/>
      <c r="AC689" s="33"/>
      <c r="AD689" s="33"/>
      <c r="AE689" s="33"/>
      <c r="AR689" s="150" t="s">
        <v>226</v>
      </c>
      <c r="AT689" s="150" t="s">
        <v>137</v>
      </c>
      <c r="AU689" s="150" t="s">
        <v>79</v>
      </c>
      <c r="AY689" s="18" t="s">
        <v>135</v>
      </c>
      <c r="BE689" s="151">
        <f t="shared" si="4"/>
        <v>0</v>
      </c>
      <c r="BF689" s="151">
        <f t="shared" si="5"/>
        <v>0</v>
      </c>
      <c r="BG689" s="151">
        <f t="shared" si="6"/>
        <v>0</v>
      </c>
      <c r="BH689" s="151">
        <f t="shared" si="7"/>
        <v>0</v>
      </c>
      <c r="BI689" s="151">
        <f t="shared" si="8"/>
        <v>0</v>
      </c>
      <c r="BJ689" s="18" t="s">
        <v>15</v>
      </c>
      <c r="BK689" s="151">
        <f t="shared" si="9"/>
        <v>0</v>
      </c>
      <c r="BL689" s="18" t="s">
        <v>226</v>
      </c>
      <c r="BM689" s="150" t="s">
        <v>988</v>
      </c>
    </row>
    <row r="690" spans="1:65" s="2" customFormat="1" ht="49.15" customHeight="1">
      <c r="A690" s="33"/>
      <c r="B690" s="138"/>
      <c r="C690" s="139" t="s">
        <v>989</v>
      </c>
      <c r="D690" s="139" t="s">
        <v>137</v>
      </c>
      <c r="E690" s="140" t="s">
        <v>990</v>
      </c>
      <c r="F690" s="141" t="s">
        <v>991</v>
      </c>
      <c r="G690" s="142" t="s">
        <v>197</v>
      </c>
      <c r="H690" s="143">
        <v>345</v>
      </c>
      <c r="I690" s="144"/>
      <c r="J690" s="145">
        <f t="shared" si="0"/>
        <v>0</v>
      </c>
      <c r="K690" s="141" t="s">
        <v>3</v>
      </c>
      <c r="L690" s="34"/>
      <c r="M690" s="146" t="s">
        <v>3</v>
      </c>
      <c r="N690" s="147" t="s">
        <v>42</v>
      </c>
      <c r="O690" s="54"/>
      <c r="P690" s="148">
        <f t="shared" si="1"/>
        <v>0</v>
      </c>
      <c r="Q690" s="148">
        <v>0</v>
      </c>
      <c r="R690" s="148">
        <f t="shared" si="2"/>
        <v>0</v>
      </c>
      <c r="S690" s="148">
        <v>0</v>
      </c>
      <c r="T690" s="149">
        <f t="shared" si="3"/>
        <v>0</v>
      </c>
      <c r="U690" s="33"/>
      <c r="V690" s="33"/>
      <c r="W690" s="33"/>
      <c r="X690" s="33"/>
      <c r="Y690" s="33"/>
      <c r="Z690" s="33"/>
      <c r="AA690" s="33"/>
      <c r="AB690" s="33"/>
      <c r="AC690" s="33"/>
      <c r="AD690" s="33"/>
      <c r="AE690" s="33"/>
      <c r="AR690" s="150" t="s">
        <v>226</v>
      </c>
      <c r="AT690" s="150" t="s">
        <v>137</v>
      </c>
      <c r="AU690" s="150" t="s">
        <v>79</v>
      </c>
      <c r="AY690" s="18" t="s">
        <v>135</v>
      </c>
      <c r="BE690" s="151">
        <f t="shared" si="4"/>
        <v>0</v>
      </c>
      <c r="BF690" s="151">
        <f t="shared" si="5"/>
        <v>0</v>
      </c>
      <c r="BG690" s="151">
        <f t="shared" si="6"/>
        <v>0</v>
      </c>
      <c r="BH690" s="151">
        <f t="shared" si="7"/>
        <v>0</v>
      </c>
      <c r="BI690" s="151">
        <f t="shared" si="8"/>
        <v>0</v>
      </c>
      <c r="BJ690" s="18" t="s">
        <v>15</v>
      </c>
      <c r="BK690" s="151">
        <f t="shared" si="9"/>
        <v>0</v>
      </c>
      <c r="BL690" s="18" t="s">
        <v>226</v>
      </c>
      <c r="BM690" s="150" t="s">
        <v>992</v>
      </c>
    </row>
    <row r="691" spans="1:65" s="2" customFormat="1" ht="49.15" customHeight="1">
      <c r="A691" s="33"/>
      <c r="B691" s="138"/>
      <c r="C691" s="139" t="s">
        <v>993</v>
      </c>
      <c r="D691" s="139" t="s">
        <v>137</v>
      </c>
      <c r="E691" s="140" t="s">
        <v>994</v>
      </c>
      <c r="F691" s="141" t="s">
        <v>995</v>
      </c>
      <c r="G691" s="142" t="s">
        <v>197</v>
      </c>
      <c r="H691" s="143">
        <v>24</v>
      </c>
      <c r="I691" s="144"/>
      <c r="J691" s="145">
        <f t="shared" si="0"/>
        <v>0</v>
      </c>
      <c r="K691" s="141" t="s">
        <v>3</v>
      </c>
      <c r="L691" s="34"/>
      <c r="M691" s="146" t="s">
        <v>3</v>
      </c>
      <c r="N691" s="147" t="s">
        <v>42</v>
      </c>
      <c r="O691" s="54"/>
      <c r="P691" s="148">
        <f t="shared" si="1"/>
        <v>0</v>
      </c>
      <c r="Q691" s="148">
        <v>0</v>
      </c>
      <c r="R691" s="148">
        <f t="shared" si="2"/>
        <v>0</v>
      </c>
      <c r="S691" s="148">
        <v>0</v>
      </c>
      <c r="T691" s="149">
        <f t="shared" si="3"/>
        <v>0</v>
      </c>
      <c r="U691" s="33"/>
      <c r="V691" s="33"/>
      <c r="W691" s="33"/>
      <c r="X691" s="33"/>
      <c r="Y691" s="33"/>
      <c r="Z691" s="33"/>
      <c r="AA691" s="33"/>
      <c r="AB691" s="33"/>
      <c r="AC691" s="33"/>
      <c r="AD691" s="33"/>
      <c r="AE691" s="33"/>
      <c r="AR691" s="150" t="s">
        <v>226</v>
      </c>
      <c r="AT691" s="150" t="s">
        <v>137</v>
      </c>
      <c r="AU691" s="150" t="s">
        <v>79</v>
      </c>
      <c r="AY691" s="18" t="s">
        <v>135</v>
      </c>
      <c r="BE691" s="151">
        <f t="shared" si="4"/>
        <v>0</v>
      </c>
      <c r="BF691" s="151">
        <f t="shared" si="5"/>
        <v>0</v>
      </c>
      <c r="BG691" s="151">
        <f t="shared" si="6"/>
        <v>0</v>
      </c>
      <c r="BH691" s="151">
        <f t="shared" si="7"/>
        <v>0</v>
      </c>
      <c r="BI691" s="151">
        <f t="shared" si="8"/>
        <v>0</v>
      </c>
      <c r="BJ691" s="18" t="s">
        <v>15</v>
      </c>
      <c r="BK691" s="151">
        <f t="shared" si="9"/>
        <v>0</v>
      </c>
      <c r="BL691" s="18" t="s">
        <v>226</v>
      </c>
      <c r="BM691" s="150" t="s">
        <v>996</v>
      </c>
    </row>
    <row r="692" spans="1:65" s="2" customFormat="1" ht="49.15" customHeight="1">
      <c r="A692" s="33"/>
      <c r="B692" s="138"/>
      <c r="C692" s="139" t="s">
        <v>997</v>
      </c>
      <c r="D692" s="139" t="s">
        <v>137</v>
      </c>
      <c r="E692" s="140" t="s">
        <v>998</v>
      </c>
      <c r="F692" s="141" t="s">
        <v>999</v>
      </c>
      <c r="G692" s="142" t="s">
        <v>197</v>
      </c>
      <c r="H692" s="143">
        <v>11</v>
      </c>
      <c r="I692" s="144"/>
      <c r="J692" s="145">
        <f t="shared" si="0"/>
        <v>0</v>
      </c>
      <c r="K692" s="141" t="s">
        <v>3</v>
      </c>
      <c r="L692" s="34"/>
      <c r="M692" s="146" t="s">
        <v>3</v>
      </c>
      <c r="N692" s="147" t="s">
        <v>42</v>
      </c>
      <c r="O692" s="54"/>
      <c r="P692" s="148">
        <f t="shared" si="1"/>
        <v>0</v>
      </c>
      <c r="Q692" s="148">
        <v>0</v>
      </c>
      <c r="R692" s="148">
        <f t="shared" si="2"/>
        <v>0</v>
      </c>
      <c r="S692" s="148">
        <v>0</v>
      </c>
      <c r="T692" s="149">
        <f t="shared" si="3"/>
        <v>0</v>
      </c>
      <c r="U692" s="33"/>
      <c r="V692" s="33"/>
      <c r="W692" s="33"/>
      <c r="X692" s="33"/>
      <c r="Y692" s="33"/>
      <c r="Z692" s="33"/>
      <c r="AA692" s="33"/>
      <c r="AB692" s="33"/>
      <c r="AC692" s="33"/>
      <c r="AD692" s="33"/>
      <c r="AE692" s="33"/>
      <c r="AR692" s="150" t="s">
        <v>226</v>
      </c>
      <c r="AT692" s="150" t="s">
        <v>137</v>
      </c>
      <c r="AU692" s="150" t="s">
        <v>79</v>
      </c>
      <c r="AY692" s="18" t="s">
        <v>135</v>
      </c>
      <c r="BE692" s="151">
        <f t="shared" si="4"/>
        <v>0</v>
      </c>
      <c r="BF692" s="151">
        <f t="shared" si="5"/>
        <v>0</v>
      </c>
      <c r="BG692" s="151">
        <f t="shared" si="6"/>
        <v>0</v>
      </c>
      <c r="BH692" s="151">
        <f t="shared" si="7"/>
        <v>0</v>
      </c>
      <c r="BI692" s="151">
        <f t="shared" si="8"/>
        <v>0</v>
      </c>
      <c r="BJ692" s="18" t="s">
        <v>15</v>
      </c>
      <c r="BK692" s="151">
        <f t="shared" si="9"/>
        <v>0</v>
      </c>
      <c r="BL692" s="18" t="s">
        <v>226</v>
      </c>
      <c r="BM692" s="150" t="s">
        <v>1000</v>
      </c>
    </row>
    <row r="693" spans="1:65" s="2" customFormat="1" ht="49.15" customHeight="1">
      <c r="A693" s="33"/>
      <c r="B693" s="138"/>
      <c r="C693" s="139" t="s">
        <v>1001</v>
      </c>
      <c r="D693" s="139" t="s">
        <v>137</v>
      </c>
      <c r="E693" s="140" t="s">
        <v>1002</v>
      </c>
      <c r="F693" s="141" t="s">
        <v>1003</v>
      </c>
      <c r="G693" s="142" t="s">
        <v>197</v>
      </c>
      <c r="H693" s="143">
        <v>43</v>
      </c>
      <c r="I693" s="144"/>
      <c r="J693" s="145">
        <f t="shared" si="0"/>
        <v>0</v>
      </c>
      <c r="K693" s="141" t="s">
        <v>3</v>
      </c>
      <c r="L693" s="34"/>
      <c r="M693" s="146" t="s">
        <v>3</v>
      </c>
      <c r="N693" s="147" t="s">
        <v>42</v>
      </c>
      <c r="O693" s="54"/>
      <c r="P693" s="148">
        <f t="shared" si="1"/>
        <v>0</v>
      </c>
      <c r="Q693" s="148">
        <v>0</v>
      </c>
      <c r="R693" s="148">
        <f t="shared" si="2"/>
        <v>0</v>
      </c>
      <c r="S693" s="148">
        <v>0</v>
      </c>
      <c r="T693" s="149">
        <f t="shared" si="3"/>
        <v>0</v>
      </c>
      <c r="U693" s="33"/>
      <c r="V693" s="33"/>
      <c r="W693" s="33"/>
      <c r="X693" s="33"/>
      <c r="Y693" s="33"/>
      <c r="Z693" s="33"/>
      <c r="AA693" s="33"/>
      <c r="AB693" s="33"/>
      <c r="AC693" s="33"/>
      <c r="AD693" s="33"/>
      <c r="AE693" s="33"/>
      <c r="AR693" s="150" t="s">
        <v>226</v>
      </c>
      <c r="AT693" s="150" t="s">
        <v>137</v>
      </c>
      <c r="AU693" s="150" t="s">
        <v>79</v>
      </c>
      <c r="AY693" s="18" t="s">
        <v>135</v>
      </c>
      <c r="BE693" s="151">
        <f t="shared" si="4"/>
        <v>0</v>
      </c>
      <c r="BF693" s="151">
        <f t="shared" si="5"/>
        <v>0</v>
      </c>
      <c r="BG693" s="151">
        <f t="shared" si="6"/>
        <v>0</v>
      </c>
      <c r="BH693" s="151">
        <f t="shared" si="7"/>
        <v>0</v>
      </c>
      <c r="BI693" s="151">
        <f t="shared" si="8"/>
        <v>0</v>
      </c>
      <c r="BJ693" s="18" t="s">
        <v>15</v>
      </c>
      <c r="BK693" s="151">
        <f t="shared" si="9"/>
        <v>0</v>
      </c>
      <c r="BL693" s="18" t="s">
        <v>226</v>
      </c>
      <c r="BM693" s="150" t="s">
        <v>1004</v>
      </c>
    </row>
    <row r="694" spans="1:65" s="2" customFormat="1" ht="49.15" customHeight="1">
      <c r="A694" s="33"/>
      <c r="B694" s="138"/>
      <c r="C694" s="139" t="s">
        <v>1005</v>
      </c>
      <c r="D694" s="139" t="s">
        <v>137</v>
      </c>
      <c r="E694" s="140" t="s">
        <v>1006</v>
      </c>
      <c r="F694" s="141" t="s">
        <v>1007</v>
      </c>
      <c r="G694" s="142" t="s">
        <v>197</v>
      </c>
      <c r="H694" s="143">
        <v>9</v>
      </c>
      <c r="I694" s="144"/>
      <c r="J694" s="145">
        <f t="shared" si="0"/>
        <v>0</v>
      </c>
      <c r="K694" s="141" t="s">
        <v>3</v>
      </c>
      <c r="L694" s="34"/>
      <c r="M694" s="146" t="s">
        <v>3</v>
      </c>
      <c r="N694" s="147" t="s">
        <v>42</v>
      </c>
      <c r="O694" s="54"/>
      <c r="P694" s="148">
        <f t="shared" si="1"/>
        <v>0</v>
      </c>
      <c r="Q694" s="148">
        <v>0</v>
      </c>
      <c r="R694" s="148">
        <f t="shared" si="2"/>
        <v>0</v>
      </c>
      <c r="S694" s="148">
        <v>0</v>
      </c>
      <c r="T694" s="149">
        <f t="shared" si="3"/>
        <v>0</v>
      </c>
      <c r="U694" s="33"/>
      <c r="V694" s="33"/>
      <c r="W694" s="33"/>
      <c r="X694" s="33"/>
      <c r="Y694" s="33"/>
      <c r="Z694" s="33"/>
      <c r="AA694" s="33"/>
      <c r="AB694" s="33"/>
      <c r="AC694" s="33"/>
      <c r="AD694" s="33"/>
      <c r="AE694" s="33"/>
      <c r="AR694" s="150" t="s">
        <v>226</v>
      </c>
      <c r="AT694" s="150" t="s">
        <v>137</v>
      </c>
      <c r="AU694" s="150" t="s">
        <v>79</v>
      </c>
      <c r="AY694" s="18" t="s">
        <v>135</v>
      </c>
      <c r="BE694" s="151">
        <f t="shared" si="4"/>
        <v>0</v>
      </c>
      <c r="BF694" s="151">
        <f t="shared" si="5"/>
        <v>0</v>
      </c>
      <c r="BG694" s="151">
        <f t="shared" si="6"/>
        <v>0</v>
      </c>
      <c r="BH694" s="151">
        <f t="shared" si="7"/>
        <v>0</v>
      </c>
      <c r="BI694" s="151">
        <f t="shared" si="8"/>
        <v>0</v>
      </c>
      <c r="BJ694" s="18" t="s">
        <v>15</v>
      </c>
      <c r="BK694" s="151">
        <f t="shared" si="9"/>
        <v>0</v>
      </c>
      <c r="BL694" s="18" t="s">
        <v>226</v>
      </c>
      <c r="BM694" s="150" t="s">
        <v>1008</v>
      </c>
    </row>
    <row r="695" spans="1:65" s="2" customFormat="1" ht="49.15" customHeight="1">
      <c r="A695" s="33"/>
      <c r="B695" s="138"/>
      <c r="C695" s="139" t="s">
        <v>1009</v>
      </c>
      <c r="D695" s="139" t="s">
        <v>137</v>
      </c>
      <c r="E695" s="140" t="s">
        <v>1010</v>
      </c>
      <c r="F695" s="141" t="s">
        <v>1011</v>
      </c>
      <c r="G695" s="142" t="s">
        <v>197</v>
      </c>
      <c r="H695" s="143">
        <v>1</v>
      </c>
      <c r="I695" s="144"/>
      <c r="J695" s="145">
        <f t="shared" si="0"/>
        <v>0</v>
      </c>
      <c r="K695" s="141" t="s">
        <v>3</v>
      </c>
      <c r="L695" s="34"/>
      <c r="M695" s="146" t="s">
        <v>3</v>
      </c>
      <c r="N695" s="147" t="s">
        <v>42</v>
      </c>
      <c r="O695" s="54"/>
      <c r="P695" s="148">
        <f t="shared" si="1"/>
        <v>0</v>
      </c>
      <c r="Q695" s="148">
        <v>0</v>
      </c>
      <c r="R695" s="148">
        <f t="shared" si="2"/>
        <v>0</v>
      </c>
      <c r="S695" s="148">
        <v>0</v>
      </c>
      <c r="T695" s="149">
        <f t="shared" si="3"/>
        <v>0</v>
      </c>
      <c r="U695" s="33"/>
      <c r="V695" s="33"/>
      <c r="W695" s="33"/>
      <c r="X695" s="33"/>
      <c r="Y695" s="33"/>
      <c r="Z695" s="33"/>
      <c r="AA695" s="33"/>
      <c r="AB695" s="33"/>
      <c r="AC695" s="33"/>
      <c r="AD695" s="33"/>
      <c r="AE695" s="33"/>
      <c r="AR695" s="150" t="s">
        <v>226</v>
      </c>
      <c r="AT695" s="150" t="s">
        <v>137</v>
      </c>
      <c r="AU695" s="150" t="s">
        <v>79</v>
      </c>
      <c r="AY695" s="18" t="s">
        <v>135</v>
      </c>
      <c r="BE695" s="151">
        <f t="shared" si="4"/>
        <v>0</v>
      </c>
      <c r="BF695" s="151">
        <f t="shared" si="5"/>
        <v>0</v>
      </c>
      <c r="BG695" s="151">
        <f t="shared" si="6"/>
        <v>0</v>
      </c>
      <c r="BH695" s="151">
        <f t="shared" si="7"/>
        <v>0</v>
      </c>
      <c r="BI695" s="151">
        <f t="shared" si="8"/>
        <v>0</v>
      </c>
      <c r="BJ695" s="18" t="s">
        <v>15</v>
      </c>
      <c r="BK695" s="151">
        <f t="shared" si="9"/>
        <v>0</v>
      </c>
      <c r="BL695" s="18" t="s">
        <v>226</v>
      </c>
      <c r="BM695" s="150" t="s">
        <v>1012</v>
      </c>
    </row>
    <row r="696" spans="1:65" s="2" customFormat="1" ht="49.15" customHeight="1">
      <c r="A696" s="33"/>
      <c r="B696" s="138"/>
      <c r="C696" s="139" t="s">
        <v>1013</v>
      </c>
      <c r="D696" s="139" t="s">
        <v>137</v>
      </c>
      <c r="E696" s="140" t="s">
        <v>1014</v>
      </c>
      <c r="F696" s="141" t="s">
        <v>1015</v>
      </c>
      <c r="G696" s="142" t="s">
        <v>197</v>
      </c>
      <c r="H696" s="143">
        <v>51</v>
      </c>
      <c r="I696" s="144"/>
      <c r="J696" s="145">
        <f t="shared" si="0"/>
        <v>0</v>
      </c>
      <c r="K696" s="141" t="s">
        <v>3</v>
      </c>
      <c r="L696" s="34"/>
      <c r="M696" s="146" t="s">
        <v>3</v>
      </c>
      <c r="N696" s="147" t="s">
        <v>42</v>
      </c>
      <c r="O696" s="54"/>
      <c r="P696" s="148">
        <f t="shared" si="1"/>
        <v>0</v>
      </c>
      <c r="Q696" s="148">
        <v>0</v>
      </c>
      <c r="R696" s="148">
        <f t="shared" si="2"/>
        <v>0</v>
      </c>
      <c r="S696" s="148">
        <v>0</v>
      </c>
      <c r="T696" s="149">
        <f t="shared" si="3"/>
        <v>0</v>
      </c>
      <c r="U696" s="33"/>
      <c r="V696" s="33"/>
      <c r="W696" s="33"/>
      <c r="X696" s="33"/>
      <c r="Y696" s="33"/>
      <c r="Z696" s="33"/>
      <c r="AA696" s="33"/>
      <c r="AB696" s="33"/>
      <c r="AC696" s="33"/>
      <c r="AD696" s="33"/>
      <c r="AE696" s="33"/>
      <c r="AR696" s="150" t="s">
        <v>226</v>
      </c>
      <c r="AT696" s="150" t="s">
        <v>137</v>
      </c>
      <c r="AU696" s="150" t="s">
        <v>79</v>
      </c>
      <c r="AY696" s="18" t="s">
        <v>135</v>
      </c>
      <c r="BE696" s="151">
        <f t="shared" si="4"/>
        <v>0</v>
      </c>
      <c r="BF696" s="151">
        <f t="shared" si="5"/>
        <v>0</v>
      </c>
      <c r="BG696" s="151">
        <f t="shared" si="6"/>
        <v>0</v>
      </c>
      <c r="BH696" s="151">
        <f t="shared" si="7"/>
        <v>0</v>
      </c>
      <c r="BI696" s="151">
        <f t="shared" si="8"/>
        <v>0</v>
      </c>
      <c r="BJ696" s="18" t="s">
        <v>15</v>
      </c>
      <c r="BK696" s="151">
        <f t="shared" si="9"/>
        <v>0</v>
      </c>
      <c r="BL696" s="18" t="s">
        <v>226</v>
      </c>
      <c r="BM696" s="150" t="s">
        <v>1016</v>
      </c>
    </row>
    <row r="697" spans="1:65" s="2" customFormat="1" ht="49.15" customHeight="1">
      <c r="A697" s="33"/>
      <c r="B697" s="138"/>
      <c r="C697" s="139" t="s">
        <v>1017</v>
      </c>
      <c r="D697" s="139" t="s">
        <v>137</v>
      </c>
      <c r="E697" s="140" t="s">
        <v>1018</v>
      </c>
      <c r="F697" s="141" t="s">
        <v>1019</v>
      </c>
      <c r="G697" s="142" t="s">
        <v>197</v>
      </c>
      <c r="H697" s="143">
        <v>1</v>
      </c>
      <c r="I697" s="144"/>
      <c r="J697" s="145">
        <f t="shared" si="0"/>
        <v>0</v>
      </c>
      <c r="K697" s="141" t="s">
        <v>3</v>
      </c>
      <c r="L697" s="34"/>
      <c r="M697" s="146" t="s">
        <v>3</v>
      </c>
      <c r="N697" s="147" t="s">
        <v>42</v>
      </c>
      <c r="O697" s="54"/>
      <c r="P697" s="148">
        <f t="shared" si="1"/>
        <v>0</v>
      </c>
      <c r="Q697" s="148">
        <v>0</v>
      </c>
      <c r="R697" s="148">
        <f t="shared" si="2"/>
        <v>0</v>
      </c>
      <c r="S697" s="148">
        <v>0</v>
      </c>
      <c r="T697" s="149">
        <f t="shared" si="3"/>
        <v>0</v>
      </c>
      <c r="U697" s="33"/>
      <c r="V697" s="33"/>
      <c r="W697" s="33"/>
      <c r="X697" s="33"/>
      <c r="Y697" s="33"/>
      <c r="Z697" s="33"/>
      <c r="AA697" s="33"/>
      <c r="AB697" s="33"/>
      <c r="AC697" s="33"/>
      <c r="AD697" s="33"/>
      <c r="AE697" s="33"/>
      <c r="AR697" s="150" t="s">
        <v>226</v>
      </c>
      <c r="AT697" s="150" t="s">
        <v>137</v>
      </c>
      <c r="AU697" s="150" t="s">
        <v>79</v>
      </c>
      <c r="AY697" s="18" t="s">
        <v>135</v>
      </c>
      <c r="BE697" s="151">
        <f t="shared" si="4"/>
        <v>0</v>
      </c>
      <c r="BF697" s="151">
        <f t="shared" si="5"/>
        <v>0</v>
      </c>
      <c r="BG697" s="151">
        <f t="shared" si="6"/>
        <v>0</v>
      </c>
      <c r="BH697" s="151">
        <f t="shared" si="7"/>
        <v>0</v>
      </c>
      <c r="BI697" s="151">
        <f t="shared" si="8"/>
        <v>0</v>
      </c>
      <c r="BJ697" s="18" t="s">
        <v>15</v>
      </c>
      <c r="BK697" s="151">
        <f t="shared" si="9"/>
        <v>0</v>
      </c>
      <c r="BL697" s="18" t="s">
        <v>226</v>
      </c>
      <c r="BM697" s="150" t="s">
        <v>1020</v>
      </c>
    </row>
    <row r="698" spans="1:65" s="2" customFormat="1" ht="44.25" customHeight="1">
      <c r="A698" s="33"/>
      <c r="B698" s="138"/>
      <c r="C698" s="139" t="s">
        <v>1021</v>
      </c>
      <c r="D698" s="139" t="s">
        <v>137</v>
      </c>
      <c r="E698" s="140" t="s">
        <v>1022</v>
      </c>
      <c r="F698" s="141" t="s">
        <v>1023</v>
      </c>
      <c r="G698" s="142" t="s">
        <v>812</v>
      </c>
      <c r="H698" s="191"/>
      <c r="I698" s="144"/>
      <c r="J698" s="145">
        <f t="shared" si="0"/>
        <v>0</v>
      </c>
      <c r="K698" s="141" t="s">
        <v>141</v>
      </c>
      <c r="L698" s="34"/>
      <c r="M698" s="146" t="s">
        <v>3</v>
      </c>
      <c r="N698" s="147" t="s">
        <v>42</v>
      </c>
      <c r="O698" s="54"/>
      <c r="P698" s="148">
        <f t="shared" si="1"/>
        <v>0</v>
      </c>
      <c r="Q698" s="148">
        <v>0</v>
      </c>
      <c r="R698" s="148">
        <f t="shared" si="2"/>
        <v>0</v>
      </c>
      <c r="S698" s="148">
        <v>0</v>
      </c>
      <c r="T698" s="149">
        <f t="shared" si="3"/>
        <v>0</v>
      </c>
      <c r="U698" s="33"/>
      <c r="V698" s="33"/>
      <c r="W698" s="33"/>
      <c r="X698" s="33"/>
      <c r="Y698" s="33"/>
      <c r="Z698" s="33"/>
      <c r="AA698" s="33"/>
      <c r="AB698" s="33"/>
      <c r="AC698" s="33"/>
      <c r="AD698" s="33"/>
      <c r="AE698" s="33"/>
      <c r="AR698" s="150" t="s">
        <v>226</v>
      </c>
      <c r="AT698" s="150" t="s">
        <v>137</v>
      </c>
      <c r="AU698" s="150" t="s">
        <v>79</v>
      </c>
      <c r="AY698" s="18" t="s">
        <v>135</v>
      </c>
      <c r="BE698" s="151">
        <f t="shared" si="4"/>
        <v>0</v>
      </c>
      <c r="BF698" s="151">
        <f t="shared" si="5"/>
        <v>0</v>
      </c>
      <c r="BG698" s="151">
        <f t="shared" si="6"/>
        <v>0</v>
      </c>
      <c r="BH698" s="151">
        <f t="shared" si="7"/>
        <v>0</v>
      </c>
      <c r="BI698" s="151">
        <f t="shared" si="8"/>
        <v>0</v>
      </c>
      <c r="BJ698" s="18" t="s">
        <v>15</v>
      </c>
      <c r="BK698" s="151">
        <f t="shared" si="9"/>
        <v>0</v>
      </c>
      <c r="BL698" s="18" t="s">
        <v>226</v>
      </c>
      <c r="BM698" s="150" t="s">
        <v>1024</v>
      </c>
    </row>
    <row r="699" spans="1:65" s="2" customFormat="1" ht="11.25">
      <c r="A699" s="33"/>
      <c r="B699" s="34"/>
      <c r="C699" s="33"/>
      <c r="D699" s="152" t="s">
        <v>143</v>
      </c>
      <c r="E699" s="33"/>
      <c r="F699" s="153" t="s">
        <v>1025</v>
      </c>
      <c r="G699" s="33"/>
      <c r="H699" s="33"/>
      <c r="I699" s="154"/>
      <c r="J699" s="33"/>
      <c r="K699" s="33"/>
      <c r="L699" s="34"/>
      <c r="M699" s="155"/>
      <c r="N699" s="156"/>
      <c r="O699" s="54"/>
      <c r="P699" s="54"/>
      <c r="Q699" s="54"/>
      <c r="R699" s="54"/>
      <c r="S699" s="54"/>
      <c r="T699" s="55"/>
      <c r="U699" s="33"/>
      <c r="V699" s="33"/>
      <c r="W699" s="33"/>
      <c r="X699" s="33"/>
      <c r="Y699" s="33"/>
      <c r="Z699" s="33"/>
      <c r="AA699" s="33"/>
      <c r="AB699" s="33"/>
      <c r="AC699" s="33"/>
      <c r="AD699" s="33"/>
      <c r="AE699" s="33"/>
      <c r="AT699" s="18" t="s">
        <v>143</v>
      </c>
      <c r="AU699" s="18" t="s">
        <v>79</v>
      </c>
    </row>
    <row r="700" spans="1:65" s="12" customFormat="1" ht="22.9" customHeight="1">
      <c r="B700" s="125"/>
      <c r="D700" s="126" t="s">
        <v>70</v>
      </c>
      <c r="E700" s="136" t="s">
        <v>1026</v>
      </c>
      <c r="F700" s="136" t="s">
        <v>1027</v>
      </c>
      <c r="I700" s="128"/>
      <c r="J700" s="137">
        <f>BK700</f>
        <v>0</v>
      </c>
      <c r="L700" s="125"/>
      <c r="M700" s="130"/>
      <c r="N700" s="131"/>
      <c r="O700" s="131"/>
      <c r="P700" s="132">
        <f>SUM(P701:P793)</f>
        <v>0</v>
      </c>
      <c r="Q700" s="131"/>
      <c r="R700" s="132">
        <f>SUM(R701:R793)</f>
        <v>0</v>
      </c>
      <c r="S700" s="131"/>
      <c r="T700" s="133">
        <f>SUM(T701:T793)</f>
        <v>22.768600000000003</v>
      </c>
      <c r="AR700" s="126" t="s">
        <v>79</v>
      </c>
      <c r="AT700" s="134" t="s">
        <v>70</v>
      </c>
      <c r="AU700" s="134" t="s">
        <v>15</v>
      </c>
      <c r="AY700" s="126" t="s">
        <v>135</v>
      </c>
      <c r="BK700" s="135">
        <f>SUM(BK701:BK793)</f>
        <v>0</v>
      </c>
    </row>
    <row r="701" spans="1:65" s="2" customFormat="1" ht="33" customHeight="1">
      <c r="A701" s="33"/>
      <c r="B701" s="138"/>
      <c r="C701" s="139" t="s">
        <v>1028</v>
      </c>
      <c r="D701" s="139" t="s">
        <v>137</v>
      </c>
      <c r="E701" s="140" t="s">
        <v>1029</v>
      </c>
      <c r="F701" s="141" t="s">
        <v>1030</v>
      </c>
      <c r="G701" s="142" t="s">
        <v>239</v>
      </c>
      <c r="H701" s="143">
        <v>769.2</v>
      </c>
      <c r="I701" s="144"/>
      <c r="J701" s="145">
        <f>ROUND(I701*H701,2)</f>
        <v>0</v>
      </c>
      <c r="K701" s="141" t="s">
        <v>141</v>
      </c>
      <c r="L701" s="34"/>
      <c r="M701" s="146" t="s">
        <v>3</v>
      </c>
      <c r="N701" s="147" t="s">
        <v>42</v>
      </c>
      <c r="O701" s="54"/>
      <c r="P701" s="148">
        <f>O701*H701</f>
        <v>0</v>
      </c>
      <c r="Q701" s="148">
        <v>0</v>
      </c>
      <c r="R701" s="148">
        <f>Q701*H701</f>
        <v>0</v>
      </c>
      <c r="S701" s="148">
        <v>2.5000000000000001E-2</v>
      </c>
      <c r="T701" s="149">
        <f>S701*H701</f>
        <v>19.230000000000004</v>
      </c>
      <c r="U701" s="33"/>
      <c r="V701" s="33"/>
      <c r="W701" s="33"/>
      <c r="X701" s="33"/>
      <c r="Y701" s="33"/>
      <c r="Z701" s="33"/>
      <c r="AA701" s="33"/>
      <c r="AB701" s="33"/>
      <c r="AC701" s="33"/>
      <c r="AD701" s="33"/>
      <c r="AE701" s="33"/>
      <c r="AR701" s="150" t="s">
        <v>226</v>
      </c>
      <c r="AT701" s="150" t="s">
        <v>137</v>
      </c>
      <c r="AU701" s="150" t="s">
        <v>79</v>
      </c>
      <c r="AY701" s="18" t="s">
        <v>135</v>
      </c>
      <c r="BE701" s="151">
        <f>IF(N701="základní",J701,0)</f>
        <v>0</v>
      </c>
      <c r="BF701" s="151">
        <f>IF(N701="snížená",J701,0)</f>
        <v>0</v>
      </c>
      <c r="BG701" s="151">
        <f>IF(N701="zákl. přenesená",J701,0)</f>
        <v>0</v>
      </c>
      <c r="BH701" s="151">
        <f>IF(N701="sníž. přenesená",J701,0)</f>
        <v>0</v>
      </c>
      <c r="BI701" s="151">
        <f>IF(N701="nulová",J701,0)</f>
        <v>0</v>
      </c>
      <c r="BJ701" s="18" t="s">
        <v>15</v>
      </c>
      <c r="BK701" s="151">
        <f>ROUND(I701*H701,2)</f>
        <v>0</v>
      </c>
      <c r="BL701" s="18" t="s">
        <v>226</v>
      </c>
      <c r="BM701" s="150" t="s">
        <v>1031</v>
      </c>
    </row>
    <row r="702" spans="1:65" s="2" customFormat="1" ht="11.25">
      <c r="A702" s="33"/>
      <c r="B702" s="34"/>
      <c r="C702" s="33"/>
      <c r="D702" s="152" t="s">
        <v>143</v>
      </c>
      <c r="E702" s="33"/>
      <c r="F702" s="153" t="s">
        <v>1032</v>
      </c>
      <c r="G702" s="33"/>
      <c r="H702" s="33"/>
      <c r="I702" s="154"/>
      <c r="J702" s="33"/>
      <c r="K702" s="33"/>
      <c r="L702" s="34"/>
      <c r="M702" s="155"/>
      <c r="N702" s="156"/>
      <c r="O702" s="54"/>
      <c r="P702" s="54"/>
      <c r="Q702" s="54"/>
      <c r="R702" s="54"/>
      <c r="S702" s="54"/>
      <c r="T702" s="55"/>
      <c r="U702" s="33"/>
      <c r="V702" s="33"/>
      <c r="W702" s="33"/>
      <c r="X702" s="33"/>
      <c r="Y702" s="33"/>
      <c r="Z702" s="33"/>
      <c r="AA702" s="33"/>
      <c r="AB702" s="33"/>
      <c r="AC702" s="33"/>
      <c r="AD702" s="33"/>
      <c r="AE702" s="33"/>
      <c r="AT702" s="18" t="s">
        <v>143</v>
      </c>
      <c r="AU702" s="18" t="s">
        <v>79</v>
      </c>
    </row>
    <row r="703" spans="1:65" s="14" customFormat="1" ht="11.25">
      <c r="B703" s="176"/>
      <c r="D703" s="158" t="s">
        <v>164</v>
      </c>
      <c r="E703" s="177" t="s">
        <v>3</v>
      </c>
      <c r="F703" s="178" t="s">
        <v>220</v>
      </c>
      <c r="H703" s="177" t="s">
        <v>3</v>
      </c>
      <c r="I703" s="179"/>
      <c r="L703" s="176"/>
      <c r="M703" s="180"/>
      <c r="N703" s="181"/>
      <c r="O703" s="181"/>
      <c r="P703" s="181"/>
      <c r="Q703" s="181"/>
      <c r="R703" s="181"/>
      <c r="S703" s="181"/>
      <c r="T703" s="182"/>
      <c r="AT703" s="177" t="s">
        <v>164</v>
      </c>
      <c r="AU703" s="177" t="s">
        <v>79</v>
      </c>
      <c r="AV703" s="14" t="s">
        <v>15</v>
      </c>
      <c r="AW703" s="14" t="s">
        <v>33</v>
      </c>
      <c r="AX703" s="14" t="s">
        <v>71</v>
      </c>
      <c r="AY703" s="177" t="s">
        <v>135</v>
      </c>
    </row>
    <row r="704" spans="1:65" s="13" customFormat="1" ht="11.25">
      <c r="B704" s="157"/>
      <c r="D704" s="158" t="s">
        <v>164</v>
      </c>
      <c r="E704" s="165" t="s">
        <v>3</v>
      </c>
      <c r="F704" s="159" t="s">
        <v>1033</v>
      </c>
      <c r="H704" s="160">
        <v>9.9</v>
      </c>
      <c r="I704" s="161"/>
      <c r="L704" s="157"/>
      <c r="M704" s="162"/>
      <c r="N704" s="163"/>
      <c r="O704" s="163"/>
      <c r="P704" s="163"/>
      <c r="Q704" s="163"/>
      <c r="R704" s="163"/>
      <c r="S704" s="163"/>
      <c r="T704" s="164"/>
      <c r="AT704" s="165" t="s">
        <v>164</v>
      </c>
      <c r="AU704" s="165" t="s">
        <v>79</v>
      </c>
      <c r="AV704" s="13" t="s">
        <v>79</v>
      </c>
      <c r="AW704" s="13" t="s">
        <v>33</v>
      </c>
      <c r="AX704" s="13" t="s">
        <v>71</v>
      </c>
      <c r="AY704" s="165" t="s">
        <v>135</v>
      </c>
    </row>
    <row r="705" spans="1:65" s="14" customFormat="1" ht="11.25">
      <c r="B705" s="176"/>
      <c r="D705" s="158" t="s">
        <v>164</v>
      </c>
      <c r="E705" s="177" t="s">
        <v>3</v>
      </c>
      <c r="F705" s="178" t="s">
        <v>213</v>
      </c>
      <c r="H705" s="177" t="s">
        <v>3</v>
      </c>
      <c r="I705" s="179"/>
      <c r="L705" s="176"/>
      <c r="M705" s="180"/>
      <c r="N705" s="181"/>
      <c r="O705" s="181"/>
      <c r="P705" s="181"/>
      <c r="Q705" s="181"/>
      <c r="R705" s="181"/>
      <c r="S705" s="181"/>
      <c r="T705" s="182"/>
      <c r="AT705" s="177" t="s">
        <v>164</v>
      </c>
      <c r="AU705" s="177" t="s">
        <v>79</v>
      </c>
      <c r="AV705" s="14" t="s">
        <v>15</v>
      </c>
      <c r="AW705" s="14" t="s">
        <v>33</v>
      </c>
      <c r="AX705" s="14" t="s">
        <v>71</v>
      </c>
      <c r="AY705" s="177" t="s">
        <v>135</v>
      </c>
    </row>
    <row r="706" spans="1:65" s="13" customFormat="1" ht="11.25">
      <c r="B706" s="157"/>
      <c r="D706" s="158" t="s">
        <v>164</v>
      </c>
      <c r="E706" s="165" t="s">
        <v>3</v>
      </c>
      <c r="F706" s="159" t="s">
        <v>1034</v>
      </c>
      <c r="H706" s="160">
        <v>267.3</v>
      </c>
      <c r="I706" s="161"/>
      <c r="L706" s="157"/>
      <c r="M706" s="162"/>
      <c r="N706" s="163"/>
      <c r="O706" s="163"/>
      <c r="P706" s="163"/>
      <c r="Q706" s="163"/>
      <c r="R706" s="163"/>
      <c r="S706" s="163"/>
      <c r="T706" s="164"/>
      <c r="AT706" s="165" t="s">
        <v>164</v>
      </c>
      <c r="AU706" s="165" t="s">
        <v>79</v>
      </c>
      <c r="AV706" s="13" t="s">
        <v>79</v>
      </c>
      <c r="AW706" s="13" t="s">
        <v>33</v>
      </c>
      <c r="AX706" s="13" t="s">
        <v>71</v>
      </c>
      <c r="AY706" s="165" t="s">
        <v>135</v>
      </c>
    </row>
    <row r="707" spans="1:65" s="14" customFormat="1" ht="11.25">
      <c r="B707" s="176"/>
      <c r="D707" s="158" t="s">
        <v>164</v>
      </c>
      <c r="E707" s="177" t="s">
        <v>3</v>
      </c>
      <c r="F707" s="178" t="s">
        <v>211</v>
      </c>
      <c r="H707" s="177" t="s">
        <v>3</v>
      </c>
      <c r="I707" s="179"/>
      <c r="L707" s="176"/>
      <c r="M707" s="180"/>
      <c r="N707" s="181"/>
      <c r="O707" s="181"/>
      <c r="P707" s="181"/>
      <c r="Q707" s="181"/>
      <c r="R707" s="181"/>
      <c r="S707" s="181"/>
      <c r="T707" s="182"/>
      <c r="AT707" s="177" t="s">
        <v>164</v>
      </c>
      <c r="AU707" s="177" t="s">
        <v>79</v>
      </c>
      <c r="AV707" s="14" t="s">
        <v>15</v>
      </c>
      <c r="AW707" s="14" t="s">
        <v>33</v>
      </c>
      <c r="AX707" s="14" t="s">
        <v>71</v>
      </c>
      <c r="AY707" s="177" t="s">
        <v>135</v>
      </c>
    </row>
    <row r="708" spans="1:65" s="13" customFormat="1" ht="11.25">
      <c r="B708" s="157"/>
      <c r="D708" s="158" t="s">
        <v>164</v>
      </c>
      <c r="E708" s="165" t="s">
        <v>3</v>
      </c>
      <c r="F708" s="159" t="s">
        <v>1035</v>
      </c>
      <c r="H708" s="160">
        <v>171</v>
      </c>
      <c r="I708" s="161"/>
      <c r="L708" s="157"/>
      <c r="M708" s="162"/>
      <c r="N708" s="163"/>
      <c r="O708" s="163"/>
      <c r="P708" s="163"/>
      <c r="Q708" s="163"/>
      <c r="R708" s="163"/>
      <c r="S708" s="163"/>
      <c r="T708" s="164"/>
      <c r="AT708" s="165" t="s">
        <v>164</v>
      </c>
      <c r="AU708" s="165" t="s">
        <v>79</v>
      </c>
      <c r="AV708" s="13" t="s">
        <v>79</v>
      </c>
      <c r="AW708" s="13" t="s">
        <v>33</v>
      </c>
      <c r="AX708" s="13" t="s">
        <v>71</v>
      </c>
      <c r="AY708" s="165" t="s">
        <v>135</v>
      </c>
    </row>
    <row r="709" spans="1:65" s="14" customFormat="1" ht="11.25">
      <c r="B709" s="176"/>
      <c r="D709" s="158" t="s">
        <v>164</v>
      </c>
      <c r="E709" s="177" t="s">
        <v>3</v>
      </c>
      <c r="F709" s="178" t="s">
        <v>209</v>
      </c>
      <c r="H709" s="177" t="s">
        <v>3</v>
      </c>
      <c r="I709" s="179"/>
      <c r="L709" s="176"/>
      <c r="M709" s="180"/>
      <c r="N709" s="181"/>
      <c r="O709" s="181"/>
      <c r="P709" s="181"/>
      <c r="Q709" s="181"/>
      <c r="R709" s="181"/>
      <c r="S709" s="181"/>
      <c r="T709" s="182"/>
      <c r="AT709" s="177" t="s">
        <v>164</v>
      </c>
      <c r="AU709" s="177" t="s">
        <v>79</v>
      </c>
      <c r="AV709" s="14" t="s">
        <v>15</v>
      </c>
      <c r="AW709" s="14" t="s">
        <v>33</v>
      </c>
      <c r="AX709" s="14" t="s">
        <v>71</v>
      </c>
      <c r="AY709" s="177" t="s">
        <v>135</v>
      </c>
    </row>
    <row r="710" spans="1:65" s="13" customFormat="1" ht="11.25">
      <c r="B710" s="157"/>
      <c r="D710" s="158" t="s">
        <v>164</v>
      </c>
      <c r="E710" s="165" t="s">
        <v>3</v>
      </c>
      <c r="F710" s="159" t="s">
        <v>1036</v>
      </c>
      <c r="H710" s="160">
        <v>55</v>
      </c>
      <c r="I710" s="161"/>
      <c r="L710" s="157"/>
      <c r="M710" s="162"/>
      <c r="N710" s="163"/>
      <c r="O710" s="163"/>
      <c r="P710" s="163"/>
      <c r="Q710" s="163"/>
      <c r="R710" s="163"/>
      <c r="S710" s="163"/>
      <c r="T710" s="164"/>
      <c r="AT710" s="165" t="s">
        <v>164</v>
      </c>
      <c r="AU710" s="165" t="s">
        <v>79</v>
      </c>
      <c r="AV710" s="13" t="s">
        <v>79</v>
      </c>
      <c r="AW710" s="13" t="s">
        <v>33</v>
      </c>
      <c r="AX710" s="13" t="s">
        <v>71</v>
      </c>
      <c r="AY710" s="165" t="s">
        <v>135</v>
      </c>
    </row>
    <row r="711" spans="1:65" s="13" customFormat="1" ht="11.25">
      <c r="B711" s="157"/>
      <c r="D711" s="158" t="s">
        <v>164</v>
      </c>
      <c r="E711" s="165" t="s">
        <v>3</v>
      </c>
      <c r="F711" s="159" t="s">
        <v>1037</v>
      </c>
      <c r="H711" s="160">
        <v>45</v>
      </c>
      <c r="I711" s="161"/>
      <c r="L711" s="157"/>
      <c r="M711" s="162"/>
      <c r="N711" s="163"/>
      <c r="O711" s="163"/>
      <c r="P711" s="163"/>
      <c r="Q711" s="163"/>
      <c r="R711" s="163"/>
      <c r="S711" s="163"/>
      <c r="T711" s="164"/>
      <c r="AT711" s="165" t="s">
        <v>164</v>
      </c>
      <c r="AU711" s="165" t="s">
        <v>79</v>
      </c>
      <c r="AV711" s="13" t="s">
        <v>79</v>
      </c>
      <c r="AW711" s="13" t="s">
        <v>33</v>
      </c>
      <c r="AX711" s="13" t="s">
        <v>71</v>
      </c>
      <c r="AY711" s="165" t="s">
        <v>135</v>
      </c>
    </row>
    <row r="712" spans="1:65" s="13" customFormat="1" ht="11.25">
      <c r="B712" s="157"/>
      <c r="D712" s="158" t="s">
        <v>164</v>
      </c>
      <c r="E712" s="165" t="s">
        <v>3</v>
      </c>
      <c r="F712" s="159" t="s">
        <v>1038</v>
      </c>
      <c r="H712" s="160">
        <v>221</v>
      </c>
      <c r="I712" s="161"/>
      <c r="L712" s="157"/>
      <c r="M712" s="162"/>
      <c r="N712" s="163"/>
      <c r="O712" s="163"/>
      <c r="P712" s="163"/>
      <c r="Q712" s="163"/>
      <c r="R712" s="163"/>
      <c r="S712" s="163"/>
      <c r="T712" s="164"/>
      <c r="AT712" s="165" t="s">
        <v>164</v>
      </c>
      <c r="AU712" s="165" t="s">
        <v>79</v>
      </c>
      <c r="AV712" s="13" t="s">
        <v>79</v>
      </c>
      <c r="AW712" s="13" t="s">
        <v>33</v>
      </c>
      <c r="AX712" s="13" t="s">
        <v>71</v>
      </c>
      <c r="AY712" s="165" t="s">
        <v>135</v>
      </c>
    </row>
    <row r="713" spans="1:65" s="15" customFormat="1" ht="11.25">
      <c r="B713" s="183"/>
      <c r="D713" s="158" t="s">
        <v>164</v>
      </c>
      <c r="E713" s="184" t="s">
        <v>3</v>
      </c>
      <c r="F713" s="185" t="s">
        <v>215</v>
      </c>
      <c r="H713" s="186">
        <v>769.2</v>
      </c>
      <c r="I713" s="187"/>
      <c r="L713" s="183"/>
      <c r="M713" s="188"/>
      <c r="N713" s="189"/>
      <c r="O713" s="189"/>
      <c r="P713" s="189"/>
      <c r="Q713" s="189"/>
      <c r="R713" s="189"/>
      <c r="S713" s="189"/>
      <c r="T713" s="190"/>
      <c r="AT713" s="184" t="s">
        <v>164</v>
      </c>
      <c r="AU713" s="184" t="s">
        <v>79</v>
      </c>
      <c r="AV713" s="15" t="s">
        <v>82</v>
      </c>
      <c r="AW713" s="15" t="s">
        <v>33</v>
      </c>
      <c r="AX713" s="15" t="s">
        <v>15</v>
      </c>
      <c r="AY713" s="184" t="s">
        <v>135</v>
      </c>
    </row>
    <row r="714" spans="1:65" s="2" customFormat="1" ht="16.5" customHeight="1">
      <c r="A714" s="33"/>
      <c r="B714" s="138"/>
      <c r="C714" s="139" t="s">
        <v>1039</v>
      </c>
      <c r="D714" s="139" t="s">
        <v>137</v>
      </c>
      <c r="E714" s="140" t="s">
        <v>1040</v>
      </c>
      <c r="F714" s="141" t="s">
        <v>1041</v>
      </c>
      <c r="G714" s="142" t="s">
        <v>140</v>
      </c>
      <c r="H714" s="143">
        <v>176.93</v>
      </c>
      <c r="I714" s="144"/>
      <c r="J714" s="145">
        <f>ROUND(I714*H714,2)</f>
        <v>0</v>
      </c>
      <c r="K714" s="141" t="s">
        <v>3</v>
      </c>
      <c r="L714" s="34"/>
      <c r="M714" s="146" t="s">
        <v>3</v>
      </c>
      <c r="N714" s="147" t="s">
        <v>42</v>
      </c>
      <c r="O714" s="54"/>
      <c r="P714" s="148">
        <f>O714*H714</f>
        <v>0</v>
      </c>
      <c r="Q714" s="148">
        <v>0</v>
      </c>
      <c r="R714" s="148">
        <f>Q714*H714</f>
        <v>0</v>
      </c>
      <c r="S714" s="148">
        <v>0.02</v>
      </c>
      <c r="T714" s="149">
        <f>S714*H714</f>
        <v>3.5386000000000002</v>
      </c>
      <c r="U714" s="33"/>
      <c r="V714" s="33"/>
      <c r="W714" s="33"/>
      <c r="X714" s="33"/>
      <c r="Y714" s="33"/>
      <c r="Z714" s="33"/>
      <c r="AA714" s="33"/>
      <c r="AB714" s="33"/>
      <c r="AC714" s="33"/>
      <c r="AD714" s="33"/>
      <c r="AE714" s="33"/>
      <c r="AR714" s="150" t="s">
        <v>226</v>
      </c>
      <c r="AT714" s="150" t="s">
        <v>137</v>
      </c>
      <c r="AU714" s="150" t="s">
        <v>79</v>
      </c>
      <c r="AY714" s="18" t="s">
        <v>135</v>
      </c>
      <c r="BE714" s="151">
        <f>IF(N714="základní",J714,0)</f>
        <v>0</v>
      </c>
      <c r="BF714" s="151">
        <f>IF(N714="snížená",J714,0)</f>
        <v>0</v>
      </c>
      <c r="BG714" s="151">
        <f>IF(N714="zákl. přenesená",J714,0)</f>
        <v>0</v>
      </c>
      <c r="BH714" s="151">
        <f>IF(N714="sníž. přenesená",J714,0)</f>
        <v>0</v>
      </c>
      <c r="BI714" s="151">
        <f>IF(N714="nulová",J714,0)</f>
        <v>0</v>
      </c>
      <c r="BJ714" s="18" t="s">
        <v>15</v>
      </c>
      <c r="BK714" s="151">
        <f>ROUND(I714*H714,2)</f>
        <v>0</v>
      </c>
      <c r="BL714" s="18" t="s">
        <v>226</v>
      </c>
      <c r="BM714" s="150" t="s">
        <v>1042</v>
      </c>
    </row>
    <row r="715" spans="1:65" s="13" customFormat="1" ht="11.25">
      <c r="B715" s="157"/>
      <c r="D715" s="158" t="s">
        <v>164</v>
      </c>
      <c r="E715" s="165" t="s">
        <v>3</v>
      </c>
      <c r="F715" s="159" t="s">
        <v>1043</v>
      </c>
      <c r="H715" s="160">
        <v>46.62</v>
      </c>
      <c r="I715" s="161"/>
      <c r="L715" s="157"/>
      <c r="M715" s="162"/>
      <c r="N715" s="163"/>
      <c r="O715" s="163"/>
      <c r="P715" s="163"/>
      <c r="Q715" s="163"/>
      <c r="R715" s="163"/>
      <c r="S715" s="163"/>
      <c r="T715" s="164"/>
      <c r="AT715" s="165" t="s">
        <v>164</v>
      </c>
      <c r="AU715" s="165" t="s">
        <v>79</v>
      </c>
      <c r="AV715" s="13" t="s">
        <v>79</v>
      </c>
      <c r="AW715" s="13" t="s">
        <v>33</v>
      </c>
      <c r="AX715" s="13" t="s">
        <v>71</v>
      </c>
      <c r="AY715" s="165" t="s">
        <v>135</v>
      </c>
    </row>
    <row r="716" spans="1:65" s="13" customFormat="1" ht="11.25">
      <c r="B716" s="157"/>
      <c r="D716" s="158" t="s">
        <v>164</v>
      </c>
      <c r="E716" s="165" t="s">
        <v>3</v>
      </c>
      <c r="F716" s="159" t="s">
        <v>1044</v>
      </c>
      <c r="H716" s="160">
        <v>25.2</v>
      </c>
      <c r="I716" s="161"/>
      <c r="L716" s="157"/>
      <c r="M716" s="162"/>
      <c r="N716" s="163"/>
      <c r="O716" s="163"/>
      <c r="P716" s="163"/>
      <c r="Q716" s="163"/>
      <c r="R716" s="163"/>
      <c r="S716" s="163"/>
      <c r="T716" s="164"/>
      <c r="AT716" s="165" t="s">
        <v>164</v>
      </c>
      <c r="AU716" s="165" t="s">
        <v>79</v>
      </c>
      <c r="AV716" s="13" t="s">
        <v>79</v>
      </c>
      <c r="AW716" s="13" t="s">
        <v>33</v>
      </c>
      <c r="AX716" s="13" t="s">
        <v>71</v>
      </c>
      <c r="AY716" s="165" t="s">
        <v>135</v>
      </c>
    </row>
    <row r="717" spans="1:65" s="13" customFormat="1" ht="11.25">
      <c r="B717" s="157"/>
      <c r="D717" s="158" t="s">
        <v>164</v>
      </c>
      <c r="E717" s="165" t="s">
        <v>3</v>
      </c>
      <c r="F717" s="159" t="s">
        <v>1045</v>
      </c>
      <c r="H717" s="160">
        <v>51.3</v>
      </c>
      <c r="I717" s="161"/>
      <c r="L717" s="157"/>
      <c r="M717" s="162"/>
      <c r="N717" s="163"/>
      <c r="O717" s="163"/>
      <c r="P717" s="163"/>
      <c r="Q717" s="163"/>
      <c r="R717" s="163"/>
      <c r="S717" s="163"/>
      <c r="T717" s="164"/>
      <c r="AT717" s="165" t="s">
        <v>164</v>
      </c>
      <c r="AU717" s="165" t="s">
        <v>79</v>
      </c>
      <c r="AV717" s="13" t="s">
        <v>79</v>
      </c>
      <c r="AW717" s="13" t="s">
        <v>33</v>
      </c>
      <c r="AX717" s="13" t="s">
        <v>71</v>
      </c>
      <c r="AY717" s="165" t="s">
        <v>135</v>
      </c>
    </row>
    <row r="718" spans="1:65" s="13" customFormat="1" ht="11.25">
      <c r="B718" s="157"/>
      <c r="D718" s="158" t="s">
        <v>164</v>
      </c>
      <c r="E718" s="165" t="s">
        <v>3</v>
      </c>
      <c r="F718" s="159" t="s">
        <v>1046</v>
      </c>
      <c r="H718" s="160">
        <v>22.5</v>
      </c>
      <c r="I718" s="161"/>
      <c r="L718" s="157"/>
      <c r="M718" s="162"/>
      <c r="N718" s="163"/>
      <c r="O718" s="163"/>
      <c r="P718" s="163"/>
      <c r="Q718" s="163"/>
      <c r="R718" s="163"/>
      <c r="S718" s="163"/>
      <c r="T718" s="164"/>
      <c r="AT718" s="165" t="s">
        <v>164</v>
      </c>
      <c r="AU718" s="165" t="s">
        <v>79</v>
      </c>
      <c r="AV718" s="13" t="s">
        <v>79</v>
      </c>
      <c r="AW718" s="13" t="s">
        <v>33</v>
      </c>
      <c r="AX718" s="13" t="s">
        <v>71</v>
      </c>
      <c r="AY718" s="165" t="s">
        <v>135</v>
      </c>
    </row>
    <row r="719" spans="1:65" s="13" customFormat="1" ht="11.25">
      <c r="B719" s="157"/>
      <c r="D719" s="158" t="s">
        <v>164</v>
      </c>
      <c r="E719" s="165" t="s">
        <v>3</v>
      </c>
      <c r="F719" s="159" t="s">
        <v>1047</v>
      </c>
      <c r="H719" s="160">
        <v>12.5</v>
      </c>
      <c r="I719" s="161"/>
      <c r="L719" s="157"/>
      <c r="M719" s="162"/>
      <c r="N719" s="163"/>
      <c r="O719" s="163"/>
      <c r="P719" s="163"/>
      <c r="Q719" s="163"/>
      <c r="R719" s="163"/>
      <c r="S719" s="163"/>
      <c r="T719" s="164"/>
      <c r="AT719" s="165" t="s">
        <v>164</v>
      </c>
      <c r="AU719" s="165" t="s">
        <v>79</v>
      </c>
      <c r="AV719" s="13" t="s">
        <v>79</v>
      </c>
      <c r="AW719" s="13" t="s">
        <v>33</v>
      </c>
      <c r="AX719" s="13" t="s">
        <v>71</v>
      </c>
      <c r="AY719" s="165" t="s">
        <v>135</v>
      </c>
    </row>
    <row r="720" spans="1:65" s="13" customFormat="1" ht="11.25">
      <c r="B720" s="157"/>
      <c r="D720" s="158" t="s">
        <v>164</v>
      </c>
      <c r="E720" s="165" t="s">
        <v>3</v>
      </c>
      <c r="F720" s="159" t="s">
        <v>1048</v>
      </c>
      <c r="H720" s="160">
        <v>18.809999999999999</v>
      </c>
      <c r="I720" s="161"/>
      <c r="L720" s="157"/>
      <c r="M720" s="162"/>
      <c r="N720" s="163"/>
      <c r="O720" s="163"/>
      <c r="P720" s="163"/>
      <c r="Q720" s="163"/>
      <c r="R720" s="163"/>
      <c r="S720" s="163"/>
      <c r="T720" s="164"/>
      <c r="AT720" s="165" t="s">
        <v>164</v>
      </c>
      <c r="AU720" s="165" t="s">
        <v>79</v>
      </c>
      <c r="AV720" s="13" t="s">
        <v>79</v>
      </c>
      <c r="AW720" s="13" t="s">
        <v>33</v>
      </c>
      <c r="AX720" s="13" t="s">
        <v>71</v>
      </c>
      <c r="AY720" s="165" t="s">
        <v>135</v>
      </c>
    </row>
    <row r="721" spans="1:65" s="15" customFormat="1" ht="11.25">
      <c r="B721" s="183"/>
      <c r="D721" s="158" t="s">
        <v>164</v>
      </c>
      <c r="E721" s="184" t="s">
        <v>3</v>
      </c>
      <c r="F721" s="185" t="s">
        <v>215</v>
      </c>
      <c r="H721" s="186">
        <v>176.93</v>
      </c>
      <c r="I721" s="187"/>
      <c r="L721" s="183"/>
      <c r="M721" s="188"/>
      <c r="N721" s="189"/>
      <c r="O721" s="189"/>
      <c r="P721" s="189"/>
      <c r="Q721" s="189"/>
      <c r="R721" s="189"/>
      <c r="S721" s="189"/>
      <c r="T721" s="190"/>
      <c r="AT721" s="184" t="s">
        <v>164</v>
      </c>
      <c r="AU721" s="184" t="s">
        <v>79</v>
      </c>
      <c r="AV721" s="15" t="s">
        <v>82</v>
      </c>
      <c r="AW721" s="15" t="s">
        <v>33</v>
      </c>
      <c r="AX721" s="15" t="s">
        <v>15</v>
      </c>
      <c r="AY721" s="184" t="s">
        <v>135</v>
      </c>
    </row>
    <row r="722" spans="1:65" s="2" customFormat="1" ht="16.5" customHeight="1">
      <c r="A722" s="33"/>
      <c r="B722" s="138"/>
      <c r="C722" s="139" t="s">
        <v>1049</v>
      </c>
      <c r="D722" s="139" t="s">
        <v>137</v>
      </c>
      <c r="E722" s="140" t="s">
        <v>1050</v>
      </c>
      <c r="F722" s="141" t="s">
        <v>1051</v>
      </c>
      <c r="G722" s="142" t="s">
        <v>197</v>
      </c>
      <c r="H722" s="143">
        <v>12</v>
      </c>
      <c r="I722" s="144"/>
      <c r="J722" s="145">
        <f t="shared" ref="J722:J728" si="10">ROUND(I722*H722,2)</f>
        <v>0</v>
      </c>
      <c r="K722" s="141" t="s">
        <v>3</v>
      </c>
      <c r="L722" s="34"/>
      <c r="M722" s="146" t="s">
        <v>3</v>
      </c>
      <c r="N722" s="147" t="s">
        <v>42</v>
      </c>
      <c r="O722" s="54"/>
      <c r="P722" s="148">
        <f t="shared" ref="P722:P728" si="11">O722*H722</f>
        <v>0</v>
      </c>
      <c r="Q722" s="148">
        <v>0</v>
      </c>
      <c r="R722" s="148">
        <f t="shared" ref="R722:R728" si="12">Q722*H722</f>
        <v>0</v>
      </c>
      <c r="S722" s="148">
        <v>0</v>
      </c>
      <c r="T722" s="149">
        <f t="shared" ref="T722:T728" si="13">S722*H722</f>
        <v>0</v>
      </c>
      <c r="U722" s="33"/>
      <c r="V722" s="33"/>
      <c r="W722" s="33"/>
      <c r="X722" s="33"/>
      <c r="Y722" s="33"/>
      <c r="Z722" s="33"/>
      <c r="AA722" s="33"/>
      <c r="AB722" s="33"/>
      <c r="AC722" s="33"/>
      <c r="AD722" s="33"/>
      <c r="AE722" s="33"/>
      <c r="AR722" s="150" t="s">
        <v>226</v>
      </c>
      <c r="AT722" s="150" t="s">
        <v>137</v>
      </c>
      <c r="AU722" s="150" t="s">
        <v>79</v>
      </c>
      <c r="AY722" s="18" t="s">
        <v>135</v>
      </c>
      <c r="BE722" s="151">
        <f t="shared" ref="BE722:BE728" si="14">IF(N722="základní",J722,0)</f>
        <v>0</v>
      </c>
      <c r="BF722" s="151">
        <f t="shared" ref="BF722:BF728" si="15">IF(N722="snížená",J722,0)</f>
        <v>0</v>
      </c>
      <c r="BG722" s="151">
        <f t="shared" ref="BG722:BG728" si="16">IF(N722="zákl. přenesená",J722,0)</f>
        <v>0</v>
      </c>
      <c r="BH722" s="151">
        <f t="shared" ref="BH722:BH728" si="17">IF(N722="sníž. přenesená",J722,0)</f>
        <v>0</v>
      </c>
      <c r="BI722" s="151">
        <f t="shared" ref="BI722:BI728" si="18">IF(N722="nulová",J722,0)</f>
        <v>0</v>
      </c>
      <c r="BJ722" s="18" t="s">
        <v>15</v>
      </c>
      <c r="BK722" s="151">
        <f t="shared" ref="BK722:BK728" si="19">ROUND(I722*H722,2)</f>
        <v>0</v>
      </c>
      <c r="BL722" s="18" t="s">
        <v>226</v>
      </c>
      <c r="BM722" s="150" t="s">
        <v>1052</v>
      </c>
    </row>
    <row r="723" spans="1:65" s="2" customFormat="1" ht="16.5" customHeight="1">
      <c r="A723" s="33"/>
      <c r="B723" s="138"/>
      <c r="C723" s="139" t="s">
        <v>1053</v>
      </c>
      <c r="D723" s="139" t="s">
        <v>137</v>
      </c>
      <c r="E723" s="140" t="s">
        <v>1054</v>
      </c>
      <c r="F723" s="141" t="s">
        <v>1055</v>
      </c>
      <c r="G723" s="142" t="s">
        <v>197</v>
      </c>
      <c r="H723" s="143">
        <v>3</v>
      </c>
      <c r="I723" s="144"/>
      <c r="J723" s="145">
        <f t="shared" si="10"/>
        <v>0</v>
      </c>
      <c r="K723" s="141" t="s">
        <v>3</v>
      </c>
      <c r="L723" s="34"/>
      <c r="M723" s="146" t="s">
        <v>3</v>
      </c>
      <c r="N723" s="147" t="s">
        <v>42</v>
      </c>
      <c r="O723" s="54"/>
      <c r="P723" s="148">
        <f t="shared" si="11"/>
        <v>0</v>
      </c>
      <c r="Q723" s="148">
        <v>0</v>
      </c>
      <c r="R723" s="148">
        <f t="shared" si="12"/>
        <v>0</v>
      </c>
      <c r="S723" s="148">
        <v>0</v>
      </c>
      <c r="T723" s="149">
        <f t="shared" si="13"/>
        <v>0</v>
      </c>
      <c r="U723" s="33"/>
      <c r="V723" s="33"/>
      <c r="W723" s="33"/>
      <c r="X723" s="33"/>
      <c r="Y723" s="33"/>
      <c r="Z723" s="33"/>
      <c r="AA723" s="33"/>
      <c r="AB723" s="33"/>
      <c r="AC723" s="33"/>
      <c r="AD723" s="33"/>
      <c r="AE723" s="33"/>
      <c r="AR723" s="150" t="s">
        <v>226</v>
      </c>
      <c r="AT723" s="150" t="s">
        <v>137</v>
      </c>
      <c r="AU723" s="150" t="s">
        <v>79</v>
      </c>
      <c r="AY723" s="18" t="s">
        <v>135</v>
      </c>
      <c r="BE723" s="151">
        <f t="shared" si="14"/>
        <v>0</v>
      </c>
      <c r="BF723" s="151">
        <f t="shared" si="15"/>
        <v>0</v>
      </c>
      <c r="BG723" s="151">
        <f t="shared" si="16"/>
        <v>0</v>
      </c>
      <c r="BH723" s="151">
        <f t="shared" si="17"/>
        <v>0</v>
      </c>
      <c r="BI723" s="151">
        <f t="shared" si="18"/>
        <v>0</v>
      </c>
      <c r="BJ723" s="18" t="s">
        <v>15</v>
      </c>
      <c r="BK723" s="151">
        <f t="shared" si="19"/>
        <v>0</v>
      </c>
      <c r="BL723" s="18" t="s">
        <v>226</v>
      </c>
      <c r="BM723" s="150" t="s">
        <v>1056</v>
      </c>
    </row>
    <row r="724" spans="1:65" s="2" customFormat="1" ht="16.5" customHeight="1">
      <c r="A724" s="33"/>
      <c r="B724" s="138"/>
      <c r="C724" s="139" t="s">
        <v>1057</v>
      </c>
      <c r="D724" s="139" t="s">
        <v>137</v>
      </c>
      <c r="E724" s="140" t="s">
        <v>1058</v>
      </c>
      <c r="F724" s="141" t="s">
        <v>1059</v>
      </c>
      <c r="G724" s="142" t="s">
        <v>197</v>
      </c>
      <c r="H724" s="143">
        <v>1</v>
      </c>
      <c r="I724" s="144"/>
      <c r="J724" s="145">
        <f t="shared" si="10"/>
        <v>0</v>
      </c>
      <c r="K724" s="141" t="s">
        <v>3</v>
      </c>
      <c r="L724" s="34"/>
      <c r="M724" s="146" t="s">
        <v>3</v>
      </c>
      <c r="N724" s="147" t="s">
        <v>42</v>
      </c>
      <c r="O724" s="54"/>
      <c r="P724" s="148">
        <f t="shared" si="11"/>
        <v>0</v>
      </c>
      <c r="Q724" s="148">
        <v>0</v>
      </c>
      <c r="R724" s="148">
        <f t="shared" si="12"/>
        <v>0</v>
      </c>
      <c r="S724" s="148">
        <v>0</v>
      </c>
      <c r="T724" s="149">
        <f t="shared" si="13"/>
        <v>0</v>
      </c>
      <c r="U724" s="33"/>
      <c r="V724" s="33"/>
      <c r="W724" s="33"/>
      <c r="X724" s="33"/>
      <c r="Y724" s="33"/>
      <c r="Z724" s="33"/>
      <c r="AA724" s="33"/>
      <c r="AB724" s="33"/>
      <c r="AC724" s="33"/>
      <c r="AD724" s="33"/>
      <c r="AE724" s="33"/>
      <c r="AR724" s="150" t="s">
        <v>226</v>
      </c>
      <c r="AT724" s="150" t="s">
        <v>137</v>
      </c>
      <c r="AU724" s="150" t="s">
        <v>79</v>
      </c>
      <c r="AY724" s="18" t="s">
        <v>135</v>
      </c>
      <c r="BE724" s="151">
        <f t="shared" si="14"/>
        <v>0</v>
      </c>
      <c r="BF724" s="151">
        <f t="shared" si="15"/>
        <v>0</v>
      </c>
      <c r="BG724" s="151">
        <f t="shared" si="16"/>
        <v>0</v>
      </c>
      <c r="BH724" s="151">
        <f t="shared" si="17"/>
        <v>0</v>
      </c>
      <c r="BI724" s="151">
        <f t="shared" si="18"/>
        <v>0</v>
      </c>
      <c r="BJ724" s="18" t="s">
        <v>15</v>
      </c>
      <c r="BK724" s="151">
        <f t="shared" si="19"/>
        <v>0</v>
      </c>
      <c r="BL724" s="18" t="s">
        <v>226</v>
      </c>
      <c r="BM724" s="150" t="s">
        <v>1060</v>
      </c>
    </row>
    <row r="725" spans="1:65" s="2" customFormat="1" ht="16.5" customHeight="1">
      <c r="A725" s="33"/>
      <c r="B725" s="138"/>
      <c r="C725" s="139" t="s">
        <v>1061</v>
      </c>
      <c r="D725" s="139" t="s">
        <v>137</v>
      </c>
      <c r="E725" s="140" t="s">
        <v>1062</v>
      </c>
      <c r="F725" s="141" t="s">
        <v>1063</v>
      </c>
      <c r="G725" s="142" t="s">
        <v>197</v>
      </c>
      <c r="H725" s="143">
        <v>1</v>
      </c>
      <c r="I725" s="144"/>
      <c r="J725" s="145">
        <f t="shared" si="10"/>
        <v>0</v>
      </c>
      <c r="K725" s="141" t="s">
        <v>3</v>
      </c>
      <c r="L725" s="34"/>
      <c r="M725" s="146" t="s">
        <v>3</v>
      </c>
      <c r="N725" s="147" t="s">
        <v>42</v>
      </c>
      <c r="O725" s="54"/>
      <c r="P725" s="148">
        <f t="shared" si="11"/>
        <v>0</v>
      </c>
      <c r="Q725" s="148">
        <v>0</v>
      </c>
      <c r="R725" s="148">
        <f t="shared" si="12"/>
        <v>0</v>
      </c>
      <c r="S725" s="148">
        <v>0</v>
      </c>
      <c r="T725" s="149">
        <f t="shared" si="13"/>
        <v>0</v>
      </c>
      <c r="U725" s="33"/>
      <c r="V725" s="33"/>
      <c r="W725" s="33"/>
      <c r="X725" s="33"/>
      <c r="Y725" s="33"/>
      <c r="Z725" s="33"/>
      <c r="AA725" s="33"/>
      <c r="AB725" s="33"/>
      <c r="AC725" s="33"/>
      <c r="AD725" s="33"/>
      <c r="AE725" s="33"/>
      <c r="AR725" s="150" t="s">
        <v>226</v>
      </c>
      <c r="AT725" s="150" t="s">
        <v>137</v>
      </c>
      <c r="AU725" s="150" t="s">
        <v>79</v>
      </c>
      <c r="AY725" s="18" t="s">
        <v>135</v>
      </c>
      <c r="BE725" s="151">
        <f t="shared" si="14"/>
        <v>0</v>
      </c>
      <c r="BF725" s="151">
        <f t="shared" si="15"/>
        <v>0</v>
      </c>
      <c r="BG725" s="151">
        <f t="shared" si="16"/>
        <v>0</v>
      </c>
      <c r="BH725" s="151">
        <f t="shared" si="17"/>
        <v>0</v>
      </c>
      <c r="BI725" s="151">
        <f t="shared" si="18"/>
        <v>0</v>
      </c>
      <c r="BJ725" s="18" t="s">
        <v>15</v>
      </c>
      <c r="BK725" s="151">
        <f t="shared" si="19"/>
        <v>0</v>
      </c>
      <c r="BL725" s="18" t="s">
        <v>226</v>
      </c>
      <c r="BM725" s="150" t="s">
        <v>1064</v>
      </c>
    </row>
    <row r="726" spans="1:65" s="2" customFormat="1" ht="16.5" customHeight="1">
      <c r="A726" s="33"/>
      <c r="B726" s="138"/>
      <c r="C726" s="139" t="s">
        <v>1065</v>
      </c>
      <c r="D726" s="139" t="s">
        <v>137</v>
      </c>
      <c r="E726" s="140" t="s">
        <v>1066</v>
      </c>
      <c r="F726" s="141" t="s">
        <v>1067</v>
      </c>
      <c r="G726" s="142" t="s">
        <v>239</v>
      </c>
      <c r="H726" s="143">
        <v>17.399999999999999</v>
      </c>
      <c r="I726" s="144"/>
      <c r="J726" s="145">
        <f t="shared" si="10"/>
        <v>0</v>
      </c>
      <c r="K726" s="141" t="s">
        <v>3</v>
      </c>
      <c r="L726" s="34"/>
      <c r="M726" s="146" t="s">
        <v>3</v>
      </c>
      <c r="N726" s="147" t="s">
        <v>42</v>
      </c>
      <c r="O726" s="54"/>
      <c r="P726" s="148">
        <f t="shared" si="11"/>
        <v>0</v>
      </c>
      <c r="Q726" s="148">
        <v>0</v>
      </c>
      <c r="R726" s="148">
        <f t="shared" si="12"/>
        <v>0</v>
      </c>
      <c r="S726" s="148">
        <v>0</v>
      </c>
      <c r="T726" s="149">
        <f t="shared" si="13"/>
        <v>0</v>
      </c>
      <c r="U726" s="33"/>
      <c r="V726" s="33"/>
      <c r="W726" s="33"/>
      <c r="X726" s="33"/>
      <c r="Y726" s="33"/>
      <c r="Z726" s="33"/>
      <c r="AA726" s="33"/>
      <c r="AB726" s="33"/>
      <c r="AC726" s="33"/>
      <c r="AD726" s="33"/>
      <c r="AE726" s="33"/>
      <c r="AR726" s="150" t="s">
        <v>226</v>
      </c>
      <c r="AT726" s="150" t="s">
        <v>137</v>
      </c>
      <c r="AU726" s="150" t="s">
        <v>79</v>
      </c>
      <c r="AY726" s="18" t="s">
        <v>135</v>
      </c>
      <c r="BE726" s="151">
        <f t="shared" si="14"/>
        <v>0</v>
      </c>
      <c r="BF726" s="151">
        <f t="shared" si="15"/>
        <v>0</v>
      </c>
      <c r="BG726" s="151">
        <f t="shared" si="16"/>
        <v>0</v>
      </c>
      <c r="BH726" s="151">
        <f t="shared" si="17"/>
        <v>0</v>
      </c>
      <c r="BI726" s="151">
        <f t="shared" si="18"/>
        <v>0</v>
      </c>
      <c r="BJ726" s="18" t="s">
        <v>15</v>
      </c>
      <c r="BK726" s="151">
        <f t="shared" si="19"/>
        <v>0</v>
      </c>
      <c r="BL726" s="18" t="s">
        <v>226</v>
      </c>
      <c r="BM726" s="150" t="s">
        <v>1068</v>
      </c>
    </row>
    <row r="727" spans="1:65" s="2" customFormat="1" ht="16.5" customHeight="1">
      <c r="A727" s="33"/>
      <c r="B727" s="138"/>
      <c r="C727" s="139" t="s">
        <v>1069</v>
      </c>
      <c r="D727" s="139" t="s">
        <v>137</v>
      </c>
      <c r="E727" s="140" t="s">
        <v>1070</v>
      </c>
      <c r="F727" s="141" t="s">
        <v>1071</v>
      </c>
      <c r="G727" s="142" t="s">
        <v>239</v>
      </c>
      <c r="H727" s="143">
        <v>17.399999999999999</v>
      </c>
      <c r="I727" s="144"/>
      <c r="J727" s="145">
        <f t="shared" si="10"/>
        <v>0</v>
      </c>
      <c r="K727" s="141" t="s">
        <v>3</v>
      </c>
      <c r="L727" s="34"/>
      <c r="M727" s="146" t="s">
        <v>3</v>
      </c>
      <c r="N727" s="147" t="s">
        <v>42</v>
      </c>
      <c r="O727" s="54"/>
      <c r="P727" s="148">
        <f t="shared" si="11"/>
        <v>0</v>
      </c>
      <c r="Q727" s="148">
        <v>0</v>
      </c>
      <c r="R727" s="148">
        <f t="shared" si="12"/>
        <v>0</v>
      </c>
      <c r="S727" s="148">
        <v>0</v>
      </c>
      <c r="T727" s="149">
        <f t="shared" si="13"/>
        <v>0</v>
      </c>
      <c r="U727" s="33"/>
      <c r="V727" s="33"/>
      <c r="W727" s="33"/>
      <c r="X727" s="33"/>
      <c r="Y727" s="33"/>
      <c r="Z727" s="33"/>
      <c r="AA727" s="33"/>
      <c r="AB727" s="33"/>
      <c r="AC727" s="33"/>
      <c r="AD727" s="33"/>
      <c r="AE727" s="33"/>
      <c r="AR727" s="150" t="s">
        <v>226</v>
      </c>
      <c r="AT727" s="150" t="s">
        <v>137</v>
      </c>
      <c r="AU727" s="150" t="s">
        <v>79</v>
      </c>
      <c r="AY727" s="18" t="s">
        <v>135</v>
      </c>
      <c r="BE727" s="151">
        <f t="shared" si="14"/>
        <v>0</v>
      </c>
      <c r="BF727" s="151">
        <f t="shared" si="15"/>
        <v>0</v>
      </c>
      <c r="BG727" s="151">
        <f t="shared" si="16"/>
        <v>0</v>
      </c>
      <c r="BH727" s="151">
        <f t="shared" si="17"/>
        <v>0</v>
      </c>
      <c r="BI727" s="151">
        <f t="shared" si="18"/>
        <v>0</v>
      </c>
      <c r="BJ727" s="18" t="s">
        <v>15</v>
      </c>
      <c r="BK727" s="151">
        <f t="shared" si="19"/>
        <v>0</v>
      </c>
      <c r="BL727" s="18" t="s">
        <v>226</v>
      </c>
      <c r="BM727" s="150" t="s">
        <v>1072</v>
      </c>
    </row>
    <row r="728" spans="1:65" s="2" customFormat="1" ht="24.2" customHeight="1">
      <c r="A728" s="33"/>
      <c r="B728" s="138"/>
      <c r="C728" s="139" t="s">
        <v>1073</v>
      </c>
      <c r="D728" s="139" t="s">
        <v>137</v>
      </c>
      <c r="E728" s="140" t="s">
        <v>1074</v>
      </c>
      <c r="F728" s="141" t="s">
        <v>1075</v>
      </c>
      <c r="G728" s="142" t="s">
        <v>239</v>
      </c>
      <c r="H728" s="143">
        <v>759.3</v>
      </c>
      <c r="I728" s="144"/>
      <c r="J728" s="145">
        <f t="shared" si="10"/>
        <v>0</v>
      </c>
      <c r="K728" s="141" t="s">
        <v>3</v>
      </c>
      <c r="L728" s="34"/>
      <c r="M728" s="146" t="s">
        <v>3</v>
      </c>
      <c r="N728" s="147" t="s">
        <v>42</v>
      </c>
      <c r="O728" s="54"/>
      <c r="P728" s="148">
        <f t="shared" si="11"/>
        <v>0</v>
      </c>
      <c r="Q728" s="148">
        <v>0</v>
      </c>
      <c r="R728" s="148">
        <f t="shared" si="12"/>
        <v>0</v>
      </c>
      <c r="S728" s="148">
        <v>0</v>
      </c>
      <c r="T728" s="149">
        <f t="shared" si="13"/>
        <v>0</v>
      </c>
      <c r="U728" s="33"/>
      <c r="V728" s="33"/>
      <c r="W728" s="33"/>
      <c r="X728" s="33"/>
      <c r="Y728" s="33"/>
      <c r="Z728" s="33"/>
      <c r="AA728" s="33"/>
      <c r="AB728" s="33"/>
      <c r="AC728" s="33"/>
      <c r="AD728" s="33"/>
      <c r="AE728" s="33"/>
      <c r="AR728" s="150" t="s">
        <v>226</v>
      </c>
      <c r="AT728" s="150" t="s">
        <v>137</v>
      </c>
      <c r="AU728" s="150" t="s">
        <v>79</v>
      </c>
      <c r="AY728" s="18" t="s">
        <v>135</v>
      </c>
      <c r="BE728" s="151">
        <f t="shared" si="14"/>
        <v>0</v>
      </c>
      <c r="BF728" s="151">
        <f t="shared" si="15"/>
        <v>0</v>
      </c>
      <c r="BG728" s="151">
        <f t="shared" si="16"/>
        <v>0</v>
      </c>
      <c r="BH728" s="151">
        <f t="shared" si="17"/>
        <v>0</v>
      </c>
      <c r="BI728" s="151">
        <f t="shared" si="18"/>
        <v>0</v>
      </c>
      <c r="BJ728" s="18" t="s">
        <v>15</v>
      </c>
      <c r="BK728" s="151">
        <f t="shared" si="19"/>
        <v>0</v>
      </c>
      <c r="BL728" s="18" t="s">
        <v>226</v>
      </c>
      <c r="BM728" s="150" t="s">
        <v>1076</v>
      </c>
    </row>
    <row r="729" spans="1:65" s="14" customFormat="1" ht="11.25">
      <c r="B729" s="176"/>
      <c r="D729" s="158" t="s">
        <v>164</v>
      </c>
      <c r="E729" s="177" t="s">
        <v>3</v>
      </c>
      <c r="F729" s="178" t="s">
        <v>213</v>
      </c>
      <c r="H729" s="177" t="s">
        <v>3</v>
      </c>
      <c r="I729" s="179"/>
      <c r="L729" s="176"/>
      <c r="M729" s="180"/>
      <c r="N729" s="181"/>
      <c r="O729" s="181"/>
      <c r="P729" s="181"/>
      <c r="Q729" s="181"/>
      <c r="R729" s="181"/>
      <c r="S729" s="181"/>
      <c r="T729" s="182"/>
      <c r="AT729" s="177" t="s">
        <v>164</v>
      </c>
      <c r="AU729" s="177" t="s">
        <v>79</v>
      </c>
      <c r="AV729" s="14" t="s">
        <v>15</v>
      </c>
      <c r="AW729" s="14" t="s">
        <v>33</v>
      </c>
      <c r="AX729" s="14" t="s">
        <v>71</v>
      </c>
      <c r="AY729" s="177" t="s">
        <v>135</v>
      </c>
    </row>
    <row r="730" spans="1:65" s="13" customFormat="1" ht="11.25">
      <c r="B730" s="157"/>
      <c r="D730" s="158" t="s">
        <v>164</v>
      </c>
      <c r="E730" s="165" t="s">
        <v>3</v>
      </c>
      <c r="F730" s="159" t="s">
        <v>1034</v>
      </c>
      <c r="H730" s="160">
        <v>267.3</v>
      </c>
      <c r="I730" s="161"/>
      <c r="L730" s="157"/>
      <c r="M730" s="162"/>
      <c r="N730" s="163"/>
      <c r="O730" s="163"/>
      <c r="P730" s="163"/>
      <c r="Q730" s="163"/>
      <c r="R730" s="163"/>
      <c r="S730" s="163"/>
      <c r="T730" s="164"/>
      <c r="AT730" s="165" t="s">
        <v>164</v>
      </c>
      <c r="AU730" s="165" t="s">
        <v>79</v>
      </c>
      <c r="AV730" s="13" t="s">
        <v>79</v>
      </c>
      <c r="AW730" s="13" t="s">
        <v>33</v>
      </c>
      <c r="AX730" s="13" t="s">
        <v>71</v>
      </c>
      <c r="AY730" s="165" t="s">
        <v>135</v>
      </c>
    </row>
    <row r="731" spans="1:65" s="14" customFormat="1" ht="11.25">
      <c r="B731" s="176"/>
      <c r="D731" s="158" t="s">
        <v>164</v>
      </c>
      <c r="E731" s="177" t="s">
        <v>3</v>
      </c>
      <c r="F731" s="178" t="s">
        <v>211</v>
      </c>
      <c r="H731" s="177" t="s">
        <v>3</v>
      </c>
      <c r="I731" s="179"/>
      <c r="L731" s="176"/>
      <c r="M731" s="180"/>
      <c r="N731" s="181"/>
      <c r="O731" s="181"/>
      <c r="P731" s="181"/>
      <c r="Q731" s="181"/>
      <c r="R731" s="181"/>
      <c r="S731" s="181"/>
      <c r="T731" s="182"/>
      <c r="AT731" s="177" t="s">
        <v>164</v>
      </c>
      <c r="AU731" s="177" t="s">
        <v>79</v>
      </c>
      <c r="AV731" s="14" t="s">
        <v>15</v>
      </c>
      <c r="AW731" s="14" t="s">
        <v>33</v>
      </c>
      <c r="AX731" s="14" t="s">
        <v>71</v>
      </c>
      <c r="AY731" s="177" t="s">
        <v>135</v>
      </c>
    </row>
    <row r="732" spans="1:65" s="13" customFormat="1" ht="11.25">
      <c r="B732" s="157"/>
      <c r="D732" s="158" t="s">
        <v>164</v>
      </c>
      <c r="E732" s="165" t="s">
        <v>3</v>
      </c>
      <c r="F732" s="159" t="s">
        <v>1035</v>
      </c>
      <c r="H732" s="160">
        <v>171</v>
      </c>
      <c r="I732" s="161"/>
      <c r="L732" s="157"/>
      <c r="M732" s="162"/>
      <c r="N732" s="163"/>
      <c r="O732" s="163"/>
      <c r="P732" s="163"/>
      <c r="Q732" s="163"/>
      <c r="R732" s="163"/>
      <c r="S732" s="163"/>
      <c r="T732" s="164"/>
      <c r="AT732" s="165" t="s">
        <v>164</v>
      </c>
      <c r="AU732" s="165" t="s">
        <v>79</v>
      </c>
      <c r="AV732" s="13" t="s">
        <v>79</v>
      </c>
      <c r="AW732" s="13" t="s">
        <v>33</v>
      </c>
      <c r="AX732" s="13" t="s">
        <v>71</v>
      </c>
      <c r="AY732" s="165" t="s">
        <v>135</v>
      </c>
    </row>
    <row r="733" spans="1:65" s="14" customFormat="1" ht="11.25">
      <c r="B733" s="176"/>
      <c r="D733" s="158" t="s">
        <v>164</v>
      </c>
      <c r="E733" s="177" t="s">
        <v>3</v>
      </c>
      <c r="F733" s="178" t="s">
        <v>209</v>
      </c>
      <c r="H733" s="177" t="s">
        <v>3</v>
      </c>
      <c r="I733" s="179"/>
      <c r="L733" s="176"/>
      <c r="M733" s="180"/>
      <c r="N733" s="181"/>
      <c r="O733" s="181"/>
      <c r="P733" s="181"/>
      <c r="Q733" s="181"/>
      <c r="R733" s="181"/>
      <c r="S733" s="181"/>
      <c r="T733" s="182"/>
      <c r="AT733" s="177" t="s">
        <v>164</v>
      </c>
      <c r="AU733" s="177" t="s">
        <v>79</v>
      </c>
      <c r="AV733" s="14" t="s">
        <v>15</v>
      </c>
      <c r="AW733" s="14" t="s">
        <v>33</v>
      </c>
      <c r="AX733" s="14" t="s">
        <v>71</v>
      </c>
      <c r="AY733" s="177" t="s">
        <v>135</v>
      </c>
    </row>
    <row r="734" spans="1:65" s="13" customFormat="1" ht="11.25">
      <c r="B734" s="157"/>
      <c r="D734" s="158" t="s">
        <v>164</v>
      </c>
      <c r="E734" s="165" t="s">
        <v>3</v>
      </c>
      <c r="F734" s="159" t="s">
        <v>1036</v>
      </c>
      <c r="H734" s="160">
        <v>55</v>
      </c>
      <c r="I734" s="161"/>
      <c r="L734" s="157"/>
      <c r="M734" s="162"/>
      <c r="N734" s="163"/>
      <c r="O734" s="163"/>
      <c r="P734" s="163"/>
      <c r="Q734" s="163"/>
      <c r="R734" s="163"/>
      <c r="S734" s="163"/>
      <c r="T734" s="164"/>
      <c r="AT734" s="165" t="s">
        <v>164</v>
      </c>
      <c r="AU734" s="165" t="s">
        <v>79</v>
      </c>
      <c r="AV734" s="13" t="s">
        <v>79</v>
      </c>
      <c r="AW734" s="13" t="s">
        <v>33</v>
      </c>
      <c r="AX734" s="13" t="s">
        <v>71</v>
      </c>
      <c r="AY734" s="165" t="s">
        <v>135</v>
      </c>
    </row>
    <row r="735" spans="1:65" s="13" customFormat="1" ht="11.25">
      <c r="B735" s="157"/>
      <c r="D735" s="158" t="s">
        <v>164</v>
      </c>
      <c r="E735" s="165" t="s">
        <v>3</v>
      </c>
      <c r="F735" s="159" t="s">
        <v>1037</v>
      </c>
      <c r="H735" s="160">
        <v>45</v>
      </c>
      <c r="I735" s="161"/>
      <c r="L735" s="157"/>
      <c r="M735" s="162"/>
      <c r="N735" s="163"/>
      <c r="O735" s="163"/>
      <c r="P735" s="163"/>
      <c r="Q735" s="163"/>
      <c r="R735" s="163"/>
      <c r="S735" s="163"/>
      <c r="T735" s="164"/>
      <c r="AT735" s="165" t="s">
        <v>164</v>
      </c>
      <c r="AU735" s="165" t="s">
        <v>79</v>
      </c>
      <c r="AV735" s="13" t="s">
        <v>79</v>
      </c>
      <c r="AW735" s="13" t="s">
        <v>33</v>
      </c>
      <c r="AX735" s="13" t="s">
        <v>71</v>
      </c>
      <c r="AY735" s="165" t="s">
        <v>135</v>
      </c>
    </row>
    <row r="736" spans="1:65" s="13" customFormat="1" ht="11.25">
      <c r="B736" s="157"/>
      <c r="D736" s="158" t="s">
        <v>164</v>
      </c>
      <c r="E736" s="165" t="s">
        <v>3</v>
      </c>
      <c r="F736" s="159" t="s">
        <v>1038</v>
      </c>
      <c r="H736" s="160">
        <v>221</v>
      </c>
      <c r="I736" s="161"/>
      <c r="L736" s="157"/>
      <c r="M736" s="162"/>
      <c r="N736" s="163"/>
      <c r="O736" s="163"/>
      <c r="P736" s="163"/>
      <c r="Q736" s="163"/>
      <c r="R736" s="163"/>
      <c r="S736" s="163"/>
      <c r="T736" s="164"/>
      <c r="AT736" s="165" t="s">
        <v>164</v>
      </c>
      <c r="AU736" s="165" t="s">
        <v>79</v>
      </c>
      <c r="AV736" s="13" t="s">
        <v>79</v>
      </c>
      <c r="AW736" s="13" t="s">
        <v>33</v>
      </c>
      <c r="AX736" s="13" t="s">
        <v>71</v>
      </c>
      <c r="AY736" s="165" t="s">
        <v>135</v>
      </c>
    </row>
    <row r="737" spans="1:65" s="15" customFormat="1" ht="11.25">
      <c r="B737" s="183"/>
      <c r="D737" s="158" t="s">
        <v>164</v>
      </c>
      <c r="E737" s="184" t="s">
        <v>3</v>
      </c>
      <c r="F737" s="185" t="s">
        <v>215</v>
      </c>
      <c r="H737" s="186">
        <v>759.3</v>
      </c>
      <c r="I737" s="187"/>
      <c r="L737" s="183"/>
      <c r="M737" s="188"/>
      <c r="N737" s="189"/>
      <c r="O737" s="189"/>
      <c r="P737" s="189"/>
      <c r="Q737" s="189"/>
      <c r="R737" s="189"/>
      <c r="S737" s="189"/>
      <c r="T737" s="190"/>
      <c r="AT737" s="184" t="s">
        <v>164</v>
      </c>
      <c r="AU737" s="184" t="s">
        <v>79</v>
      </c>
      <c r="AV737" s="15" t="s">
        <v>82</v>
      </c>
      <c r="AW737" s="15" t="s">
        <v>33</v>
      </c>
      <c r="AX737" s="15" t="s">
        <v>15</v>
      </c>
      <c r="AY737" s="184" t="s">
        <v>135</v>
      </c>
    </row>
    <row r="738" spans="1:65" s="2" customFormat="1" ht="24.2" customHeight="1">
      <c r="A738" s="33"/>
      <c r="B738" s="138"/>
      <c r="C738" s="139" t="s">
        <v>1077</v>
      </c>
      <c r="D738" s="139" t="s">
        <v>137</v>
      </c>
      <c r="E738" s="140" t="s">
        <v>1078</v>
      </c>
      <c r="F738" s="141" t="s">
        <v>1079</v>
      </c>
      <c r="G738" s="142" t="s">
        <v>197</v>
      </c>
      <c r="H738" s="143">
        <v>37</v>
      </c>
      <c r="I738" s="144"/>
      <c r="J738" s="145">
        <f>ROUND(I738*H738,2)</f>
        <v>0</v>
      </c>
      <c r="K738" s="141" t="s">
        <v>3</v>
      </c>
      <c r="L738" s="34"/>
      <c r="M738" s="146" t="s">
        <v>3</v>
      </c>
      <c r="N738" s="147" t="s">
        <v>42</v>
      </c>
      <c r="O738" s="54"/>
      <c r="P738" s="148">
        <f>O738*H738</f>
        <v>0</v>
      </c>
      <c r="Q738" s="148">
        <v>0</v>
      </c>
      <c r="R738" s="148">
        <f>Q738*H738</f>
        <v>0</v>
      </c>
      <c r="S738" s="148">
        <v>0</v>
      </c>
      <c r="T738" s="149">
        <f>S738*H738</f>
        <v>0</v>
      </c>
      <c r="U738" s="33"/>
      <c r="V738" s="33"/>
      <c r="W738" s="33"/>
      <c r="X738" s="33"/>
      <c r="Y738" s="33"/>
      <c r="Z738" s="33"/>
      <c r="AA738" s="33"/>
      <c r="AB738" s="33"/>
      <c r="AC738" s="33"/>
      <c r="AD738" s="33"/>
      <c r="AE738" s="33"/>
      <c r="AR738" s="150" t="s">
        <v>226</v>
      </c>
      <c r="AT738" s="150" t="s">
        <v>137</v>
      </c>
      <c r="AU738" s="150" t="s">
        <v>79</v>
      </c>
      <c r="AY738" s="18" t="s">
        <v>135</v>
      </c>
      <c r="BE738" s="151">
        <f>IF(N738="základní",J738,0)</f>
        <v>0</v>
      </c>
      <c r="BF738" s="151">
        <f>IF(N738="snížená",J738,0)</f>
        <v>0</v>
      </c>
      <c r="BG738" s="151">
        <f>IF(N738="zákl. přenesená",J738,0)</f>
        <v>0</v>
      </c>
      <c r="BH738" s="151">
        <f>IF(N738="sníž. přenesená",J738,0)</f>
        <v>0</v>
      </c>
      <c r="BI738" s="151">
        <f>IF(N738="nulová",J738,0)</f>
        <v>0</v>
      </c>
      <c r="BJ738" s="18" t="s">
        <v>15</v>
      </c>
      <c r="BK738" s="151">
        <f>ROUND(I738*H738,2)</f>
        <v>0</v>
      </c>
      <c r="BL738" s="18" t="s">
        <v>226</v>
      </c>
      <c r="BM738" s="150" t="s">
        <v>1080</v>
      </c>
    </row>
    <row r="739" spans="1:65" s="14" customFormat="1" ht="11.25">
      <c r="B739" s="176"/>
      <c r="D739" s="158" t="s">
        <v>164</v>
      </c>
      <c r="E739" s="177" t="s">
        <v>3</v>
      </c>
      <c r="F739" s="178" t="s">
        <v>209</v>
      </c>
      <c r="H739" s="177" t="s">
        <v>3</v>
      </c>
      <c r="I739" s="179"/>
      <c r="L739" s="176"/>
      <c r="M739" s="180"/>
      <c r="N739" s="181"/>
      <c r="O739" s="181"/>
      <c r="P739" s="181"/>
      <c r="Q739" s="181"/>
      <c r="R739" s="181"/>
      <c r="S739" s="181"/>
      <c r="T739" s="182"/>
      <c r="AT739" s="177" t="s">
        <v>164</v>
      </c>
      <c r="AU739" s="177" t="s">
        <v>79</v>
      </c>
      <c r="AV739" s="14" t="s">
        <v>15</v>
      </c>
      <c r="AW739" s="14" t="s">
        <v>33</v>
      </c>
      <c r="AX739" s="14" t="s">
        <v>71</v>
      </c>
      <c r="AY739" s="177" t="s">
        <v>135</v>
      </c>
    </row>
    <row r="740" spans="1:65" s="13" customFormat="1" ht="11.25">
      <c r="B740" s="157"/>
      <c r="D740" s="158" t="s">
        <v>164</v>
      </c>
      <c r="E740" s="165" t="s">
        <v>3</v>
      </c>
      <c r="F740" s="159" t="s">
        <v>1081</v>
      </c>
      <c r="H740" s="160">
        <v>19</v>
      </c>
      <c r="I740" s="161"/>
      <c r="L740" s="157"/>
      <c r="M740" s="162"/>
      <c r="N740" s="163"/>
      <c r="O740" s="163"/>
      <c r="P740" s="163"/>
      <c r="Q740" s="163"/>
      <c r="R740" s="163"/>
      <c r="S740" s="163"/>
      <c r="T740" s="164"/>
      <c r="AT740" s="165" t="s">
        <v>164</v>
      </c>
      <c r="AU740" s="165" t="s">
        <v>79</v>
      </c>
      <c r="AV740" s="13" t="s">
        <v>79</v>
      </c>
      <c r="AW740" s="13" t="s">
        <v>33</v>
      </c>
      <c r="AX740" s="13" t="s">
        <v>71</v>
      </c>
      <c r="AY740" s="165" t="s">
        <v>135</v>
      </c>
    </row>
    <row r="741" spans="1:65" s="14" customFormat="1" ht="11.25">
      <c r="B741" s="176"/>
      <c r="D741" s="158" t="s">
        <v>164</v>
      </c>
      <c r="E741" s="177" t="s">
        <v>3</v>
      </c>
      <c r="F741" s="178" t="s">
        <v>211</v>
      </c>
      <c r="H741" s="177" t="s">
        <v>3</v>
      </c>
      <c r="I741" s="179"/>
      <c r="L741" s="176"/>
      <c r="M741" s="180"/>
      <c r="N741" s="181"/>
      <c r="O741" s="181"/>
      <c r="P741" s="181"/>
      <c r="Q741" s="181"/>
      <c r="R741" s="181"/>
      <c r="S741" s="181"/>
      <c r="T741" s="182"/>
      <c r="AT741" s="177" t="s">
        <v>164</v>
      </c>
      <c r="AU741" s="177" t="s">
        <v>79</v>
      </c>
      <c r="AV741" s="14" t="s">
        <v>15</v>
      </c>
      <c r="AW741" s="14" t="s">
        <v>33</v>
      </c>
      <c r="AX741" s="14" t="s">
        <v>71</v>
      </c>
      <c r="AY741" s="177" t="s">
        <v>135</v>
      </c>
    </row>
    <row r="742" spans="1:65" s="13" customFormat="1" ht="11.25">
      <c r="B742" s="157"/>
      <c r="D742" s="158" t="s">
        <v>164</v>
      </c>
      <c r="E742" s="165" t="s">
        <v>3</v>
      </c>
      <c r="F742" s="159" t="s">
        <v>236</v>
      </c>
      <c r="H742" s="160">
        <v>18</v>
      </c>
      <c r="I742" s="161"/>
      <c r="L742" s="157"/>
      <c r="M742" s="162"/>
      <c r="N742" s="163"/>
      <c r="O742" s="163"/>
      <c r="P742" s="163"/>
      <c r="Q742" s="163"/>
      <c r="R742" s="163"/>
      <c r="S742" s="163"/>
      <c r="T742" s="164"/>
      <c r="AT742" s="165" t="s">
        <v>164</v>
      </c>
      <c r="AU742" s="165" t="s">
        <v>79</v>
      </c>
      <c r="AV742" s="13" t="s">
        <v>79</v>
      </c>
      <c r="AW742" s="13" t="s">
        <v>33</v>
      </c>
      <c r="AX742" s="13" t="s">
        <v>71</v>
      </c>
      <c r="AY742" s="165" t="s">
        <v>135</v>
      </c>
    </row>
    <row r="743" spans="1:65" s="15" customFormat="1" ht="11.25">
      <c r="B743" s="183"/>
      <c r="D743" s="158" t="s">
        <v>164</v>
      </c>
      <c r="E743" s="184" t="s">
        <v>3</v>
      </c>
      <c r="F743" s="185" t="s">
        <v>215</v>
      </c>
      <c r="H743" s="186">
        <v>37</v>
      </c>
      <c r="I743" s="187"/>
      <c r="L743" s="183"/>
      <c r="M743" s="188"/>
      <c r="N743" s="189"/>
      <c r="O743" s="189"/>
      <c r="P743" s="189"/>
      <c r="Q743" s="189"/>
      <c r="R743" s="189"/>
      <c r="S743" s="189"/>
      <c r="T743" s="190"/>
      <c r="AT743" s="184" t="s">
        <v>164</v>
      </c>
      <c r="AU743" s="184" t="s">
        <v>79</v>
      </c>
      <c r="AV743" s="15" t="s">
        <v>82</v>
      </c>
      <c r="AW743" s="15" t="s">
        <v>33</v>
      </c>
      <c r="AX743" s="15" t="s">
        <v>15</v>
      </c>
      <c r="AY743" s="184" t="s">
        <v>135</v>
      </c>
    </row>
    <row r="744" spans="1:65" s="2" customFormat="1" ht="24.2" customHeight="1">
      <c r="A744" s="33"/>
      <c r="B744" s="138"/>
      <c r="C744" s="139" t="s">
        <v>1082</v>
      </c>
      <c r="D744" s="139" t="s">
        <v>137</v>
      </c>
      <c r="E744" s="140" t="s">
        <v>1083</v>
      </c>
      <c r="F744" s="141" t="s">
        <v>1084</v>
      </c>
      <c r="G744" s="142" t="s">
        <v>197</v>
      </c>
      <c r="H744" s="143">
        <v>8</v>
      </c>
      <c r="I744" s="144"/>
      <c r="J744" s="145">
        <f>ROUND(I744*H744,2)</f>
        <v>0</v>
      </c>
      <c r="K744" s="141" t="s">
        <v>3</v>
      </c>
      <c r="L744" s="34"/>
      <c r="M744" s="146" t="s">
        <v>3</v>
      </c>
      <c r="N744" s="147" t="s">
        <v>42</v>
      </c>
      <c r="O744" s="54"/>
      <c r="P744" s="148">
        <f>O744*H744</f>
        <v>0</v>
      </c>
      <c r="Q744" s="148">
        <v>0</v>
      </c>
      <c r="R744" s="148">
        <f>Q744*H744</f>
        <v>0</v>
      </c>
      <c r="S744" s="148">
        <v>0</v>
      </c>
      <c r="T744" s="149">
        <f>S744*H744</f>
        <v>0</v>
      </c>
      <c r="U744" s="33"/>
      <c r="V744" s="33"/>
      <c r="W744" s="33"/>
      <c r="X744" s="33"/>
      <c r="Y744" s="33"/>
      <c r="Z744" s="33"/>
      <c r="AA744" s="33"/>
      <c r="AB744" s="33"/>
      <c r="AC744" s="33"/>
      <c r="AD744" s="33"/>
      <c r="AE744" s="33"/>
      <c r="AR744" s="150" t="s">
        <v>226</v>
      </c>
      <c r="AT744" s="150" t="s">
        <v>137</v>
      </c>
      <c r="AU744" s="150" t="s">
        <v>79</v>
      </c>
      <c r="AY744" s="18" t="s">
        <v>135</v>
      </c>
      <c r="BE744" s="151">
        <f>IF(N744="základní",J744,0)</f>
        <v>0</v>
      </c>
      <c r="BF744" s="151">
        <f>IF(N744="snížená",J744,0)</f>
        <v>0</v>
      </c>
      <c r="BG744" s="151">
        <f>IF(N744="zákl. přenesená",J744,0)</f>
        <v>0</v>
      </c>
      <c r="BH744" s="151">
        <f>IF(N744="sníž. přenesená",J744,0)</f>
        <v>0</v>
      </c>
      <c r="BI744" s="151">
        <f>IF(N744="nulová",J744,0)</f>
        <v>0</v>
      </c>
      <c r="BJ744" s="18" t="s">
        <v>15</v>
      </c>
      <c r="BK744" s="151">
        <f>ROUND(I744*H744,2)</f>
        <v>0</v>
      </c>
      <c r="BL744" s="18" t="s">
        <v>226</v>
      </c>
      <c r="BM744" s="150" t="s">
        <v>1085</v>
      </c>
    </row>
    <row r="745" spans="1:65" s="14" customFormat="1" ht="11.25">
      <c r="B745" s="176"/>
      <c r="D745" s="158" t="s">
        <v>164</v>
      </c>
      <c r="E745" s="177" t="s">
        <v>3</v>
      </c>
      <c r="F745" s="178" t="s">
        <v>213</v>
      </c>
      <c r="H745" s="177" t="s">
        <v>3</v>
      </c>
      <c r="I745" s="179"/>
      <c r="L745" s="176"/>
      <c r="M745" s="180"/>
      <c r="N745" s="181"/>
      <c r="O745" s="181"/>
      <c r="P745" s="181"/>
      <c r="Q745" s="181"/>
      <c r="R745" s="181"/>
      <c r="S745" s="181"/>
      <c r="T745" s="182"/>
      <c r="AT745" s="177" t="s">
        <v>164</v>
      </c>
      <c r="AU745" s="177" t="s">
        <v>79</v>
      </c>
      <c r="AV745" s="14" t="s">
        <v>15</v>
      </c>
      <c r="AW745" s="14" t="s">
        <v>33</v>
      </c>
      <c r="AX745" s="14" t="s">
        <v>71</v>
      </c>
      <c r="AY745" s="177" t="s">
        <v>135</v>
      </c>
    </row>
    <row r="746" spans="1:65" s="13" customFormat="1" ht="11.25">
      <c r="B746" s="157"/>
      <c r="D746" s="158" t="s">
        <v>164</v>
      </c>
      <c r="E746" s="165" t="s">
        <v>3</v>
      </c>
      <c r="F746" s="159" t="s">
        <v>178</v>
      </c>
      <c r="H746" s="160">
        <v>8</v>
      </c>
      <c r="I746" s="161"/>
      <c r="L746" s="157"/>
      <c r="M746" s="162"/>
      <c r="N746" s="163"/>
      <c r="O746" s="163"/>
      <c r="P746" s="163"/>
      <c r="Q746" s="163"/>
      <c r="R746" s="163"/>
      <c r="S746" s="163"/>
      <c r="T746" s="164"/>
      <c r="AT746" s="165" t="s">
        <v>164</v>
      </c>
      <c r="AU746" s="165" t="s">
        <v>79</v>
      </c>
      <c r="AV746" s="13" t="s">
        <v>79</v>
      </c>
      <c r="AW746" s="13" t="s">
        <v>33</v>
      </c>
      <c r="AX746" s="13" t="s">
        <v>15</v>
      </c>
      <c r="AY746" s="165" t="s">
        <v>135</v>
      </c>
    </row>
    <row r="747" spans="1:65" s="2" customFormat="1" ht="24.2" customHeight="1">
      <c r="A747" s="33"/>
      <c r="B747" s="138"/>
      <c r="C747" s="139" t="s">
        <v>1086</v>
      </c>
      <c r="D747" s="139" t="s">
        <v>137</v>
      </c>
      <c r="E747" s="140" t="s">
        <v>1087</v>
      </c>
      <c r="F747" s="141" t="s">
        <v>1088</v>
      </c>
      <c r="G747" s="142" t="s">
        <v>197</v>
      </c>
      <c r="H747" s="143">
        <v>6</v>
      </c>
      <c r="I747" s="144"/>
      <c r="J747" s="145">
        <f>ROUND(I747*H747,2)</f>
        <v>0</v>
      </c>
      <c r="K747" s="141" t="s">
        <v>3</v>
      </c>
      <c r="L747" s="34"/>
      <c r="M747" s="146" t="s">
        <v>3</v>
      </c>
      <c r="N747" s="147" t="s">
        <v>42</v>
      </c>
      <c r="O747" s="54"/>
      <c r="P747" s="148">
        <f>O747*H747</f>
        <v>0</v>
      </c>
      <c r="Q747" s="148">
        <v>0</v>
      </c>
      <c r="R747" s="148">
        <f>Q747*H747</f>
        <v>0</v>
      </c>
      <c r="S747" s="148">
        <v>0</v>
      </c>
      <c r="T747" s="149">
        <f>S747*H747</f>
        <v>0</v>
      </c>
      <c r="U747" s="33"/>
      <c r="V747" s="33"/>
      <c r="W747" s="33"/>
      <c r="X747" s="33"/>
      <c r="Y747" s="33"/>
      <c r="Z747" s="33"/>
      <c r="AA747" s="33"/>
      <c r="AB747" s="33"/>
      <c r="AC747" s="33"/>
      <c r="AD747" s="33"/>
      <c r="AE747" s="33"/>
      <c r="AR747" s="150" t="s">
        <v>226</v>
      </c>
      <c r="AT747" s="150" t="s">
        <v>137</v>
      </c>
      <c r="AU747" s="150" t="s">
        <v>79</v>
      </c>
      <c r="AY747" s="18" t="s">
        <v>135</v>
      </c>
      <c r="BE747" s="151">
        <f>IF(N747="základní",J747,0)</f>
        <v>0</v>
      </c>
      <c r="BF747" s="151">
        <f>IF(N747="snížená",J747,0)</f>
        <v>0</v>
      </c>
      <c r="BG747" s="151">
        <f>IF(N747="zákl. přenesená",J747,0)</f>
        <v>0</v>
      </c>
      <c r="BH747" s="151">
        <f>IF(N747="sníž. přenesená",J747,0)</f>
        <v>0</v>
      </c>
      <c r="BI747" s="151">
        <f>IF(N747="nulová",J747,0)</f>
        <v>0</v>
      </c>
      <c r="BJ747" s="18" t="s">
        <v>15</v>
      </c>
      <c r="BK747" s="151">
        <f>ROUND(I747*H747,2)</f>
        <v>0</v>
      </c>
      <c r="BL747" s="18" t="s">
        <v>226</v>
      </c>
      <c r="BM747" s="150" t="s">
        <v>1089</v>
      </c>
    </row>
    <row r="748" spans="1:65" s="14" customFormat="1" ht="11.25">
      <c r="B748" s="176"/>
      <c r="D748" s="158" t="s">
        <v>164</v>
      </c>
      <c r="E748" s="177" t="s">
        <v>3</v>
      </c>
      <c r="F748" s="178" t="s">
        <v>209</v>
      </c>
      <c r="H748" s="177" t="s">
        <v>3</v>
      </c>
      <c r="I748" s="179"/>
      <c r="L748" s="176"/>
      <c r="M748" s="180"/>
      <c r="N748" s="181"/>
      <c r="O748" s="181"/>
      <c r="P748" s="181"/>
      <c r="Q748" s="181"/>
      <c r="R748" s="181"/>
      <c r="S748" s="181"/>
      <c r="T748" s="182"/>
      <c r="AT748" s="177" t="s">
        <v>164</v>
      </c>
      <c r="AU748" s="177" t="s">
        <v>79</v>
      </c>
      <c r="AV748" s="14" t="s">
        <v>15</v>
      </c>
      <c r="AW748" s="14" t="s">
        <v>33</v>
      </c>
      <c r="AX748" s="14" t="s">
        <v>71</v>
      </c>
      <c r="AY748" s="177" t="s">
        <v>135</v>
      </c>
    </row>
    <row r="749" spans="1:65" s="13" customFormat="1" ht="11.25">
      <c r="B749" s="157"/>
      <c r="D749" s="158" t="s">
        <v>164</v>
      </c>
      <c r="E749" s="165" t="s">
        <v>3</v>
      </c>
      <c r="F749" s="159" t="s">
        <v>149</v>
      </c>
      <c r="H749" s="160">
        <v>3</v>
      </c>
      <c r="I749" s="161"/>
      <c r="L749" s="157"/>
      <c r="M749" s="162"/>
      <c r="N749" s="163"/>
      <c r="O749" s="163"/>
      <c r="P749" s="163"/>
      <c r="Q749" s="163"/>
      <c r="R749" s="163"/>
      <c r="S749" s="163"/>
      <c r="T749" s="164"/>
      <c r="AT749" s="165" t="s">
        <v>164</v>
      </c>
      <c r="AU749" s="165" t="s">
        <v>79</v>
      </c>
      <c r="AV749" s="13" t="s">
        <v>79</v>
      </c>
      <c r="AW749" s="13" t="s">
        <v>33</v>
      </c>
      <c r="AX749" s="13" t="s">
        <v>71</v>
      </c>
      <c r="AY749" s="165" t="s">
        <v>135</v>
      </c>
    </row>
    <row r="750" spans="1:65" s="14" customFormat="1" ht="11.25">
      <c r="B750" s="176"/>
      <c r="D750" s="158" t="s">
        <v>164</v>
      </c>
      <c r="E750" s="177" t="s">
        <v>3</v>
      </c>
      <c r="F750" s="178" t="s">
        <v>211</v>
      </c>
      <c r="H750" s="177" t="s">
        <v>3</v>
      </c>
      <c r="I750" s="179"/>
      <c r="L750" s="176"/>
      <c r="M750" s="180"/>
      <c r="N750" s="181"/>
      <c r="O750" s="181"/>
      <c r="P750" s="181"/>
      <c r="Q750" s="181"/>
      <c r="R750" s="181"/>
      <c r="S750" s="181"/>
      <c r="T750" s="182"/>
      <c r="AT750" s="177" t="s">
        <v>164</v>
      </c>
      <c r="AU750" s="177" t="s">
        <v>79</v>
      </c>
      <c r="AV750" s="14" t="s">
        <v>15</v>
      </c>
      <c r="AW750" s="14" t="s">
        <v>33</v>
      </c>
      <c r="AX750" s="14" t="s">
        <v>71</v>
      </c>
      <c r="AY750" s="177" t="s">
        <v>135</v>
      </c>
    </row>
    <row r="751" spans="1:65" s="13" customFormat="1" ht="11.25">
      <c r="B751" s="157"/>
      <c r="D751" s="158" t="s">
        <v>164</v>
      </c>
      <c r="E751" s="165" t="s">
        <v>3</v>
      </c>
      <c r="F751" s="159" t="s">
        <v>149</v>
      </c>
      <c r="H751" s="160">
        <v>3</v>
      </c>
      <c r="I751" s="161"/>
      <c r="L751" s="157"/>
      <c r="M751" s="162"/>
      <c r="N751" s="163"/>
      <c r="O751" s="163"/>
      <c r="P751" s="163"/>
      <c r="Q751" s="163"/>
      <c r="R751" s="163"/>
      <c r="S751" s="163"/>
      <c r="T751" s="164"/>
      <c r="AT751" s="165" t="s">
        <v>164</v>
      </c>
      <c r="AU751" s="165" t="s">
        <v>79</v>
      </c>
      <c r="AV751" s="13" t="s">
        <v>79</v>
      </c>
      <c r="AW751" s="13" t="s">
        <v>33</v>
      </c>
      <c r="AX751" s="13" t="s">
        <v>71</v>
      </c>
      <c r="AY751" s="165" t="s">
        <v>135</v>
      </c>
    </row>
    <row r="752" spans="1:65" s="15" customFormat="1" ht="11.25">
      <c r="B752" s="183"/>
      <c r="D752" s="158" t="s">
        <v>164</v>
      </c>
      <c r="E752" s="184" t="s">
        <v>3</v>
      </c>
      <c r="F752" s="185" t="s">
        <v>215</v>
      </c>
      <c r="H752" s="186">
        <v>6</v>
      </c>
      <c r="I752" s="187"/>
      <c r="L752" s="183"/>
      <c r="M752" s="188"/>
      <c r="N752" s="189"/>
      <c r="O752" s="189"/>
      <c r="P752" s="189"/>
      <c r="Q752" s="189"/>
      <c r="R752" s="189"/>
      <c r="S752" s="189"/>
      <c r="T752" s="190"/>
      <c r="AT752" s="184" t="s">
        <v>164</v>
      </c>
      <c r="AU752" s="184" t="s">
        <v>79</v>
      </c>
      <c r="AV752" s="15" t="s">
        <v>82</v>
      </c>
      <c r="AW752" s="15" t="s">
        <v>33</v>
      </c>
      <c r="AX752" s="15" t="s">
        <v>15</v>
      </c>
      <c r="AY752" s="184" t="s">
        <v>135</v>
      </c>
    </row>
    <row r="753" spans="1:65" s="2" customFormat="1" ht="24.2" customHeight="1">
      <c r="A753" s="33"/>
      <c r="B753" s="138"/>
      <c r="C753" s="139" t="s">
        <v>1090</v>
      </c>
      <c r="D753" s="139" t="s">
        <v>137</v>
      </c>
      <c r="E753" s="140" t="s">
        <v>1091</v>
      </c>
      <c r="F753" s="141" t="s">
        <v>1092</v>
      </c>
      <c r="G753" s="142" t="s">
        <v>197</v>
      </c>
      <c r="H753" s="143">
        <v>3</v>
      </c>
      <c r="I753" s="144"/>
      <c r="J753" s="145">
        <f>ROUND(I753*H753,2)</f>
        <v>0</v>
      </c>
      <c r="K753" s="141" t="s">
        <v>3</v>
      </c>
      <c r="L753" s="34"/>
      <c r="M753" s="146" t="s">
        <v>3</v>
      </c>
      <c r="N753" s="147" t="s">
        <v>42</v>
      </c>
      <c r="O753" s="54"/>
      <c r="P753" s="148">
        <f>O753*H753</f>
        <v>0</v>
      </c>
      <c r="Q753" s="148">
        <v>0</v>
      </c>
      <c r="R753" s="148">
        <f>Q753*H753</f>
        <v>0</v>
      </c>
      <c r="S753" s="148">
        <v>0</v>
      </c>
      <c r="T753" s="149">
        <f>S753*H753</f>
        <v>0</v>
      </c>
      <c r="U753" s="33"/>
      <c r="V753" s="33"/>
      <c r="W753" s="33"/>
      <c r="X753" s="33"/>
      <c r="Y753" s="33"/>
      <c r="Z753" s="33"/>
      <c r="AA753" s="33"/>
      <c r="AB753" s="33"/>
      <c r="AC753" s="33"/>
      <c r="AD753" s="33"/>
      <c r="AE753" s="33"/>
      <c r="AR753" s="150" t="s">
        <v>226</v>
      </c>
      <c r="AT753" s="150" t="s">
        <v>137</v>
      </c>
      <c r="AU753" s="150" t="s">
        <v>79</v>
      </c>
      <c r="AY753" s="18" t="s">
        <v>135</v>
      </c>
      <c r="BE753" s="151">
        <f>IF(N753="základní",J753,0)</f>
        <v>0</v>
      </c>
      <c r="BF753" s="151">
        <f>IF(N753="snížená",J753,0)</f>
        <v>0</v>
      </c>
      <c r="BG753" s="151">
        <f>IF(N753="zákl. přenesená",J753,0)</f>
        <v>0</v>
      </c>
      <c r="BH753" s="151">
        <f>IF(N753="sníž. přenesená",J753,0)</f>
        <v>0</v>
      </c>
      <c r="BI753" s="151">
        <f>IF(N753="nulová",J753,0)</f>
        <v>0</v>
      </c>
      <c r="BJ753" s="18" t="s">
        <v>15</v>
      </c>
      <c r="BK753" s="151">
        <f>ROUND(I753*H753,2)</f>
        <v>0</v>
      </c>
      <c r="BL753" s="18" t="s">
        <v>226</v>
      </c>
      <c r="BM753" s="150" t="s">
        <v>1093</v>
      </c>
    </row>
    <row r="754" spans="1:65" s="14" customFormat="1" ht="11.25">
      <c r="B754" s="176"/>
      <c r="D754" s="158" t="s">
        <v>164</v>
      </c>
      <c r="E754" s="177" t="s">
        <v>3</v>
      </c>
      <c r="F754" s="178" t="s">
        <v>209</v>
      </c>
      <c r="H754" s="177" t="s">
        <v>3</v>
      </c>
      <c r="I754" s="179"/>
      <c r="L754" s="176"/>
      <c r="M754" s="180"/>
      <c r="N754" s="181"/>
      <c r="O754" s="181"/>
      <c r="P754" s="181"/>
      <c r="Q754" s="181"/>
      <c r="R754" s="181"/>
      <c r="S754" s="181"/>
      <c r="T754" s="182"/>
      <c r="AT754" s="177" t="s">
        <v>164</v>
      </c>
      <c r="AU754" s="177" t="s">
        <v>79</v>
      </c>
      <c r="AV754" s="14" t="s">
        <v>15</v>
      </c>
      <c r="AW754" s="14" t="s">
        <v>33</v>
      </c>
      <c r="AX754" s="14" t="s">
        <v>71</v>
      </c>
      <c r="AY754" s="177" t="s">
        <v>135</v>
      </c>
    </row>
    <row r="755" spans="1:65" s="13" customFormat="1" ht="11.25">
      <c r="B755" s="157"/>
      <c r="D755" s="158" t="s">
        <v>164</v>
      </c>
      <c r="E755" s="165" t="s">
        <v>3</v>
      </c>
      <c r="F755" s="159" t="s">
        <v>149</v>
      </c>
      <c r="H755" s="160">
        <v>3</v>
      </c>
      <c r="I755" s="161"/>
      <c r="L755" s="157"/>
      <c r="M755" s="162"/>
      <c r="N755" s="163"/>
      <c r="O755" s="163"/>
      <c r="P755" s="163"/>
      <c r="Q755" s="163"/>
      <c r="R755" s="163"/>
      <c r="S755" s="163"/>
      <c r="T755" s="164"/>
      <c r="AT755" s="165" t="s">
        <v>164</v>
      </c>
      <c r="AU755" s="165" t="s">
        <v>79</v>
      </c>
      <c r="AV755" s="13" t="s">
        <v>79</v>
      </c>
      <c r="AW755" s="13" t="s">
        <v>33</v>
      </c>
      <c r="AX755" s="13" t="s">
        <v>15</v>
      </c>
      <c r="AY755" s="165" t="s">
        <v>135</v>
      </c>
    </row>
    <row r="756" spans="1:65" s="2" customFormat="1" ht="24.2" customHeight="1">
      <c r="A756" s="33"/>
      <c r="B756" s="138"/>
      <c r="C756" s="139" t="s">
        <v>1094</v>
      </c>
      <c r="D756" s="139" t="s">
        <v>137</v>
      </c>
      <c r="E756" s="140" t="s">
        <v>1095</v>
      </c>
      <c r="F756" s="141" t="s">
        <v>1096</v>
      </c>
      <c r="G756" s="142" t="s">
        <v>197</v>
      </c>
      <c r="H756" s="143">
        <v>1</v>
      </c>
      <c r="I756" s="144"/>
      <c r="J756" s="145">
        <f>ROUND(I756*H756,2)</f>
        <v>0</v>
      </c>
      <c r="K756" s="141" t="s">
        <v>3</v>
      </c>
      <c r="L756" s="34"/>
      <c r="M756" s="146" t="s">
        <v>3</v>
      </c>
      <c r="N756" s="147" t="s">
        <v>42</v>
      </c>
      <c r="O756" s="54"/>
      <c r="P756" s="148">
        <f>O756*H756</f>
        <v>0</v>
      </c>
      <c r="Q756" s="148">
        <v>0</v>
      </c>
      <c r="R756" s="148">
        <f>Q756*H756</f>
        <v>0</v>
      </c>
      <c r="S756" s="148">
        <v>0</v>
      </c>
      <c r="T756" s="149">
        <f>S756*H756</f>
        <v>0</v>
      </c>
      <c r="U756" s="33"/>
      <c r="V756" s="33"/>
      <c r="W756" s="33"/>
      <c r="X756" s="33"/>
      <c r="Y756" s="33"/>
      <c r="Z756" s="33"/>
      <c r="AA756" s="33"/>
      <c r="AB756" s="33"/>
      <c r="AC756" s="33"/>
      <c r="AD756" s="33"/>
      <c r="AE756" s="33"/>
      <c r="AR756" s="150" t="s">
        <v>226</v>
      </c>
      <c r="AT756" s="150" t="s">
        <v>137</v>
      </c>
      <c r="AU756" s="150" t="s">
        <v>79</v>
      </c>
      <c r="AY756" s="18" t="s">
        <v>135</v>
      </c>
      <c r="BE756" s="151">
        <f>IF(N756="základní",J756,0)</f>
        <v>0</v>
      </c>
      <c r="BF756" s="151">
        <f>IF(N756="snížená",J756,0)</f>
        <v>0</v>
      </c>
      <c r="BG756" s="151">
        <f>IF(N756="zákl. přenesená",J756,0)</f>
        <v>0</v>
      </c>
      <c r="BH756" s="151">
        <f>IF(N756="sníž. přenesená",J756,0)</f>
        <v>0</v>
      </c>
      <c r="BI756" s="151">
        <f>IF(N756="nulová",J756,0)</f>
        <v>0</v>
      </c>
      <c r="BJ756" s="18" t="s">
        <v>15</v>
      </c>
      <c r="BK756" s="151">
        <f>ROUND(I756*H756,2)</f>
        <v>0</v>
      </c>
      <c r="BL756" s="18" t="s">
        <v>226</v>
      </c>
      <c r="BM756" s="150" t="s">
        <v>1097</v>
      </c>
    </row>
    <row r="757" spans="1:65" s="14" customFormat="1" ht="11.25">
      <c r="B757" s="176"/>
      <c r="D757" s="158" t="s">
        <v>164</v>
      </c>
      <c r="E757" s="177" t="s">
        <v>3</v>
      </c>
      <c r="F757" s="178" t="s">
        <v>209</v>
      </c>
      <c r="H757" s="177" t="s">
        <v>3</v>
      </c>
      <c r="I757" s="179"/>
      <c r="L757" s="176"/>
      <c r="M757" s="180"/>
      <c r="N757" s="181"/>
      <c r="O757" s="181"/>
      <c r="P757" s="181"/>
      <c r="Q757" s="181"/>
      <c r="R757" s="181"/>
      <c r="S757" s="181"/>
      <c r="T757" s="182"/>
      <c r="AT757" s="177" t="s">
        <v>164</v>
      </c>
      <c r="AU757" s="177" t="s">
        <v>79</v>
      </c>
      <c r="AV757" s="14" t="s">
        <v>15</v>
      </c>
      <c r="AW757" s="14" t="s">
        <v>33</v>
      </c>
      <c r="AX757" s="14" t="s">
        <v>71</v>
      </c>
      <c r="AY757" s="177" t="s">
        <v>135</v>
      </c>
    </row>
    <row r="758" spans="1:65" s="13" customFormat="1" ht="11.25">
      <c r="B758" s="157"/>
      <c r="D758" s="158" t="s">
        <v>164</v>
      </c>
      <c r="E758" s="165" t="s">
        <v>3</v>
      </c>
      <c r="F758" s="159" t="s">
        <v>15</v>
      </c>
      <c r="H758" s="160">
        <v>1</v>
      </c>
      <c r="I758" s="161"/>
      <c r="L758" s="157"/>
      <c r="M758" s="162"/>
      <c r="N758" s="163"/>
      <c r="O758" s="163"/>
      <c r="P758" s="163"/>
      <c r="Q758" s="163"/>
      <c r="R758" s="163"/>
      <c r="S758" s="163"/>
      <c r="T758" s="164"/>
      <c r="AT758" s="165" t="s">
        <v>164</v>
      </c>
      <c r="AU758" s="165" t="s">
        <v>79</v>
      </c>
      <c r="AV758" s="13" t="s">
        <v>79</v>
      </c>
      <c r="AW758" s="13" t="s">
        <v>33</v>
      </c>
      <c r="AX758" s="13" t="s">
        <v>15</v>
      </c>
      <c r="AY758" s="165" t="s">
        <v>135</v>
      </c>
    </row>
    <row r="759" spans="1:65" s="2" customFormat="1" ht="24.2" customHeight="1">
      <c r="A759" s="33"/>
      <c r="B759" s="138"/>
      <c r="C759" s="139" t="s">
        <v>1098</v>
      </c>
      <c r="D759" s="139" t="s">
        <v>137</v>
      </c>
      <c r="E759" s="140" t="s">
        <v>1099</v>
      </c>
      <c r="F759" s="141" t="s">
        <v>1100</v>
      </c>
      <c r="G759" s="142" t="s">
        <v>197</v>
      </c>
      <c r="H759" s="143">
        <v>3</v>
      </c>
      <c r="I759" s="144"/>
      <c r="J759" s="145">
        <f>ROUND(I759*H759,2)</f>
        <v>0</v>
      </c>
      <c r="K759" s="141" t="s">
        <v>3</v>
      </c>
      <c r="L759" s="34"/>
      <c r="M759" s="146" t="s">
        <v>3</v>
      </c>
      <c r="N759" s="147" t="s">
        <v>42</v>
      </c>
      <c r="O759" s="54"/>
      <c r="P759" s="148">
        <f>O759*H759</f>
        <v>0</v>
      </c>
      <c r="Q759" s="148">
        <v>0</v>
      </c>
      <c r="R759" s="148">
        <f>Q759*H759</f>
        <v>0</v>
      </c>
      <c r="S759" s="148">
        <v>0</v>
      </c>
      <c r="T759" s="149">
        <f>S759*H759</f>
        <v>0</v>
      </c>
      <c r="U759" s="33"/>
      <c r="V759" s="33"/>
      <c r="W759" s="33"/>
      <c r="X759" s="33"/>
      <c r="Y759" s="33"/>
      <c r="Z759" s="33"/>
      <c r="AA759" s="33"/>
      <c r="AB759" s="33"/>
      <c r="AC759" s="33"/>
      <c r="AD759" s="33"/>
      <c r="AE759" s="33"/>
      <c r="AR759" s="150" t="s">
        <v>226</v>
      </c>
      <c r="AT759" s="150" t="s">
        <v>137</v>
      </c>
      <c r="AU759" s="150" t="s">
        <v>79</v>
      </c>
      <c r="AY759" s="18" t="s">
        <v>135</v>
      </c>
      <c r="BE759" s="151">
        <f>IF(N759="základní",J759,0)</f>
        <v>0</v>
      </c>
      <c r="BF759" s="151">
        <f>IF(N759="snížená",J759,0)</f>
        <v>0</v>
      </c>
      <c r="BG759" s="151">
        <f>IF(N759="zákl. přenesená",J759,0)</f>
        <v>0</v>
      </c>
      <c r="BH759" s="151">
        <f>IF(N759="sníž. přenesená",J759,0)</f>
        <v>0</v>
      </c>
      <c r="BI759" s="151">
        <f>IF(N759="nulová",J759,0)</f>
        <v>0</v>
      </c>
      <c r="BJ759" s="18" t="s">
        <v>15</v>
      </c>
      <c r="BK759" s="151">
        <f>ROUND(I759*H759,2)</f>
        <v>0</v>
      </c>
      <c r="BL759" s="18" t="s">
        <v>226</v>
      </c>
      <c r="BM759" s="150" t="s">
        <v>1101</v>
      </c>
    </row>
    <row r="760" spans="1:65" s="14" customFormat="1" ht="11.25">
      <c r="B760" s="176"/>
      <c r="D760" s="158" t="s">
        <v>164</v>
      </c>
      <c r="E760" s="177" t="s">
        <v>3</v>
      </c>
      <c r="F760" s="178" t="s">
        <v>211</v>
      </c>
      <c r="H760" s="177" t="s">
        <v>3</v>
      </c>
      <c r="I760" s="179"/>
      <c r="L760" s="176"/>
      <c r="M760" s="180"/>
      <c r="N760" s="181"/>
      <c r="O760" s="181"/>
      <c r="P760" s="181"/>
      <c r="Q760" s="181"/>
      <c r="R760" s="181"/>
      <c r="S760" s="181"/>
      <c r="T760" s="182"/>
      <c r="AT760" s="177" t="s">
        <v>164</v>
      </c>
      <c r="AU760" s="177" t="s">
        <v>79</v>
      </c>
      <c r="AV760" s="14" t="s">
        <v>15</v>
      </c>
      <c r="AW760" s="14" t="s">
        <v>33</v>
      </c>
      <c r="AX760" s="14" t="s">
        <v>71</v>
      </c>
      <c r="AY760" s="177" t="s">
        <v>135</v>
      </c>
    </row>
    <row r="761" spans="1:65" s="13" customFormat="1" ht="11.25">
      <c r="B761" s="157"/>
      <c r="D761" s="158" t="s">
        <v>164</v>
      </c>
      <c r="E761" s="165" t="s">
        <v>3</v>
      </c>
      <c r="F761" s="159" t="s">
        <v>149</v>
      </c>
      <c r="H761" s="160">
        <v>3</v>
      </c>
      <c r="I761" s="161"/>
      <c r="L761" s="157"/>
      <c r="M761" s="162"/>
      <c r="N761" s="163"/>
      <c r="O761" s="163"/>
      <c r="P761" s="163"/>
      <c r="Q761" s="163"/>
      <c r="R761" s="163"/>
      <c r="S761" s="163"/>
      <c r="T761" s="164"/>
      <c r="AT761" s="165" t="s">
        <v>164</v>
      </c>
      <c r="AU761" s="165" t="s">
        <v>79</v>
      </c>
      <c r="AV761" s="13" t="s">
        <v>79</v>
      </c>
      <c r="AW761" s="13" t="s">
        <v>33</v>
      </c>
      <c r="AX761" s="13" t="s">
        <v>15</v>
      </c>
      <c r="AY761" s="165" t="s">
        <v>135</v>
      </c>
    </row>
    <row r="762" spans="1:65" s="2" customFormat="1" ht="24.2" customHeight="1">
      <c r="A762" s="33"/>
      <c r="B762" s="138"/>
      <c r="C762" s="139" t="s">
        <v>1102</v>
      </c>
      <c r="D762" s="139" t="s">
        <v>137</v>
      </c>
      <c r="E762" s="140" t="s">
        <v>1103</v>
      </c>
      <c r="F762" s="141" t="s">
        <v>1104</v>
      </c>
      <c r="G762" s="142" t="s">
        <v>197</v>
      </c>
      <c r="H762" s="143">
        <v>12</v>
      </c>
      <c r="I762" s="144"/>
      <c r="J762" s="145">
        <f>ROUND(I762*H762,2)</f>
        <v>0</v>
      </c>
      <c r="K762" s="141" t="s">
        <v>3</v>
      </c>
      <c r="L762" s="34"/>
      <c r="M762" s="146" t="s">
        <v>3</v>
      </c>
      <c r="N762" s="147" t="s">
        <v>42</v>
      </c>
      <c r="O762" s="54"/>
      <c r="P762" s="148">
        <f>O762*H762</f>
        <v>0</v>
      </c>
      <c r="Q762" s="148">
        <v>0</v>
      </c>
      <c r="R762" s="148">
        <f>Q762*H762</f>
        <v>0</v>
      </c>
      <c r="S762" s="148">
        <v>0</v>
      </c>
      <c r="T762" s="149">
        <f>S762*H762</f>
        <v>0</v>
      </c>
      <c r="U762" s="33"/>
      <c r="V762" s="33"/>
      <c r="W762" s="33"/>
      <c r="X762" s="33"/>
      <c r="Y762" s="33"/>
      <c r="Z762" s="33"/>
      <c r="AA762" s="33"/>
      <c r="AB762" s="33"/>
      <c r="AC762" s="33"/>
      <c r="AD762" s="33"/>
      <c r="AE762" s="33"/>
      <c r="AR762" s="150" t="s">
        <v>226</v>
      </c>
      <c r="AT762" s="150" t="s">
        <v>137</v>
      </c>
      <c r="AU762" s="150" t="s">
        <v>79</v>
      </c>
      <c r="AY762" s="18" t="s">
        <v>135</v>
      </c>
      <c r="BE762" s="151">
        <f>IF(N762="základní",J762,0)</f>
        <v>0</v>
      </c>
      <c r="BF762" s="151">
        <f>IF(N762="snížená",J762,0)</f>
        <v>0</v>
      </c>
      <c r="BG762" s="151">
        <f>IF(N762="zákl. přenesená",J762,0)</f>
        <v>0</v>
      </c>
      <c r="BH762" s="151">
        <f>IF(N762="sníž. přenesená",J762,0)</f>
        <v>0</v>
      </c>
      <c r="BI762" s="151">
        <f>IF(N762="nulová",J762,0)</f>
        <v>0</v>
      </c>
      <c r="BJ762" s="18" t="s">
        <v>15</v>
      </c>
      <c r="BK762" s="151">
        <f>ROUND(I762*H762,2)</f>
        <v>0</v>
      </c>
      <c r="BL762" s="18" t="s">
        <v>226</v>
      </c>
      <c r="BM762" s="150" t="s">
        <v>1105</v>
      </c>
    </row>
    <row r="763" spans="1:65" s="2" customFormat="1" ht="24.2" customHeight="1">
      <c r="A763" s="33"/>
      <c r="B763" s="138"/>
      <c r="C763" s="139" t="s">
        <v>1106</v>
      </c>
      <c r="D763" s="139" t="s">
        <v>137</v>
      </c>
      <c r="E763" s="140" t="s">
        <v>1107</v>
      </c>
      <c r="F763" s="141" t="s">
        <v>1108</v>
      </c>
      <c r="G763" s="142" t="s">
        <v>197</v>
      </c>
      <c r="H763" s="143">
        <v>3</v>
      </c>
      <c r="I763" s="144"/>
      <c r="J763" s="145">
        <f>ROUND(I763*H763,2)</f>
        <v>0</v>
      </c>
      <c r="K763" s="141" t="s">
        <v>3</v>
      </c>
      <c r="L763" s="34"/>
      <c r="M763" s="146" t="s">
        <v>3</v>
      </c>
      <c r="N763" s="147" t="s">
        <v>42</v>
      </c>
      <c r="O763" s="54"/>
      <c r="P763" s="148">
        <f>O763*H763</f>
        <v>0</v>
      </c>
      <c r="Q763" s="148">
        <v>0</v>
      </c>
      <c r="R763" s="148">
        <f>Q763*H763</f>
        <v>0</v>
      </c>
      <c r="S763" s="148">
        <v>0</v>
      </c>
      <c r="T763" s="149">
        <f>S763*H763</f>
        <v>0</v>
      </c>
      <c r="U763" s="33"/>
      <c r="V763" s="33"/>
      <c r="W763" s="33"/>
      <c r="X763" s="33"/>
      <c r="Y763" s="33"/>
      <c r="Z763" s="33"/>
      <c r="AA763" s="33"/>
      <c r="AB763" s="33"/>
      <c r="AC763" s="33"/>
      <c r="AD763" s="33"/>
      <c r="AE763" s="33"/>
      <c r="AR763" s="150" t="s">
        <v>226</v>
      </c>
      <c r="AT763" s="150" t="s">
        <v>137</v>
      </c>
      <c r="AU763" s="150" t="s">
        <v>79</v>
      </c>
      <c r="AY763" s="18" t="s">
        <v>135</v>
      </c>
      <c r="BE763" s="151">
        <f>IF(N763="základní",J763,0)</f>
        <v>0</v>
      </c>
      <c r="BF763" s="151">
        <f>IF(N763="snížená",J763,0)</f>
        <v>0</v>
      </c>
      <c r="BG763" s="151">
        <f>IF(N763="zákl. přenesená",J763,0)</f>
        <v>0</v>
      </c>
      <c r="BH763" s="151">
        <f>IF(N763="sníž. přenesená",J763,0)</f>
        <v>0</v>
      </c>
      <c r="BI763" s="151">
        <f>IF(N763="nulová",J763,0)</f>
        <v>0</v>
      </c>
      <c r="BJ763" s="18" t="s">
        <v>15</v>
      </c>
      <c r="BK763" s="151">
        <f>ROUND(I763*H763,2)</f>
        <v>0</v>
      </c>
      <c r="BL763" s="18" t="s">
        <v>226</v>
      </c>
      <c r="BM763" s="150" t="s">
        <v>1109</v>
      </c>
    </row>
    <row r="764" spans="1:65" s="2" customFormat="1" ht="24.2" customHeight="1">
      <c r="A764" s="33"/>
      <c r="B764" s="138"/>
      <c r="C764" s="139" t="s">
        <v>1110</v>
      </c>
      <c r="D764" s="139" t="s">
        <v>137</v>
      </c>
      <c r="E764" s="140" t="s">
        <v>1111</v>
      </c>
      <c r="F764" s="141" t="s">
        <v>1112</v>
      </c>
      <c r="G764" s="142" t="s">
        <v>192</v>
      </c>
      <c r="H764" s="143">
        <v>1</v>
      </c>
      <c r="I764" s="144"/>
      <c r="J764" s="145">
        <f>ROUND(I764*H764,2)</f>
        <v>0</v>
      </c>
      <c r="K764" s="141" t="s">
        <v>3</v>
      </c>
      <c r="L764" s="34"/>
      <c r="M764" s="146" t="s">
        <v>3</v>
      </c>
      <c r="N764" s="147" t="s">
        <v>42</v>
      </c>
      <c r="O764" s="54"/>
      <c r="P764" s="148">
        <f>O764*H764</f>
        <v>0</v>
      </c>
      <c r="Q764" s="148">
        <v>0</v>
      </c>
      <c r="R764" s="148">
        <f>Q764*H764</f>
        <v>0</v>
      </c>
      <c r="S764" s="148">
        <v>0</v>
      </c>
      <c r="T764" s="149">
        <f>S764*H764</f>
        <v>0</v>
      </c>
      <c r="U764" s="33"/>
      <c r="V764" s="33"/>
      <c r="W764" s="33"/>
      <c r="X764" s="33"/>
      <c r="Y764" s="33"/>
      <c r="Z764" s="33"/>
      <c r="AA764" s="33"/>
      <c r="AB764" s="33"/>
      <c r="AC764" s="33"/>
      <c r="AD764" s="33"/>
      <c r="AE764" s="33"/>
      <c r="AR764" s="150" t="s">
        <v>226</v>
      </c>
      <c r="AT764" s="150" t="s">
        <v>137</v>
      </c>
      <c r="AU764" s="150" t="s">
        <v>79</v>
      </c>
      <c r="AY764" s="18" t="s">
        <v>135</v>
      </c>
      <c r="BE764" s="151">
        <f>IF(N764="základní",J764,0)</f>
        <v>0</v>
      </c>
      <c r="BF764" s="151">
        <f>IF(N764="snížená",J764,0)</f>
        <v>0</v>
      </c>
      <c r="BG764" s="151">
        <f>IF(N764="zákl. přenesená",J764,0)</f>
        <v>0</v>
      </c>
      <c r="BH764" s="151">
        <f>IF(N764="sníž. přenesená",J764,0)</f>
        <v>0</v>
      </c>
      <c r="BI764" s="151">
        <f>IF(N764="nulová",J764,0)</f>
        <v>0</v>
      </c>
      <c r="BJ764" s="18" t="s">
        <v>15</v>
      </c>
      <c r="BK764" s="151">
        <f>ROUND(I764*H764,2)</f>
        <v>0</v>
      </c>
      <c r="BL764" s="18" t="s">
        <v>226</v>
      </c>
      <c r="BM764" s="150" t="s">
        <v>1113</v>
      </c>
    </row>
    <row r="765" spans="1:65" s="2" customFormat="1" ht="24.2" customHeight="1">
      <c r="A765" s="33"/>
      <c r="B765" s="138"/>
      <c r="C765" s="139" t="s">
        <v>1114</v>
      </c>
      <c r="D765" s="139" t="s">
        <v>137</v>
      </c>
      <c r="E765" s="140" t="s">
        <v>1115</v>
      </c>
      <c r="F765" s="141" t="s">
        <v>1116</v>
      </c>
      <c r="G765" s="142" t="s">
        <v>192</v>
      </c>
      <c r="H765" s="143">
        <v>1</v>
      </c>
      <c r="I765" s="144"/>
      <c r="J765" s="145">
        <f>ROUND(I765*H765,2)</f>
        <v>0</v>
      </c>
      <c r="K765" s="141" t="s">
        <v>3</v>
      </c>
      <c r="L765" s="34"/>
      <c r="M765" s="146" t="s">
        <v>3</v>
      </c>
      <c r="N765" s="147" t="s">
        <v>42</v>
      </c>
      <c r="O765" s="54"/>
      <c r="P765" s="148">
        <f>O765*H765</f>
        <v>0</v>
      </c>
      <c r="Q765" s="148">
        <v>0</v>
      </c>
      <c r="R765" s="148">
        <f>Q765*H765</f>
        <v>0</v>
      </c>
      <c r="S765" s="148">
        <v>0</v>
      </c>
      <c r="T765" s="149">
        <f>S765*H765</f>
        <v>0</v>
      </c>
      <c r="U765" s="33"/>
      <c r="V765" s="33"/>
      <c r="W765" s="33"/>
      <c r="X765" s="33"/>
      <c r="Y765" s="33"/>
      <c r="Z765" s="33"/>
      <c r="AA765" s="33"/>
      <c r="AB765" s="33"/>
      <c r="AC765" s="33"/>
      <c r="AD765" s="33"/>
      <c r="AE765" s="33"/>
      <c r="AR765" s="150" t="s">
        <v>226</v>
      </c>
      <c r="AT765" s="150" t="s">
        <v>137</v>
      </c>
      <c r="AU765" s="150" t="s">
        <v>79</v>
      </c>
      <c r="AY765" s="18" t="s">
        <v>135</v>
      </c>
      <c r="BE765" s="151">
        <f>IF(N765="základní",J765,0)</f>
        <v>0</v>
      </c>
      <c r="BF765" s="151">
        <f>IF(N765="snížená",J765,0)</f>
        <v>0</v>
      </c>
      <c r="BG765" s="151">
        <f>IF(N765="zákl. přenesená",J765,0)</f>
        <v>0</v>
      </c>
      <c r="BH765" s="151">
        <f>IF(N765="sníž. přenesená",J765,0)</f>
        <v>0</v>
      </c>
      <c r="BI765" s="151">
        <f>IF(N765="nulová",J765,0)</f>
        <v>0</v>
      </c>
      <c r="BJ765" s="18" t="s">
        <v>15</v>
      </c>
      <c r="BK765" s="151">
        <f>ROUND(I765*H765,2)</f>
        <v>0</v>
      </c>
      <c r="BL765" s="18" t="s">
        <v>226</v>
      </c>
      <c r="BM765" s="150" t="s">
        <v>1117</v>
      </c>
    </row>
    <row r="766" spans="1:65" s="2" customFormat="1" ht="33" customHeight="1">
      <c r="A766" s="33"/>
      <c r="B766" s="138"/>
      <c r="C766" s="139" t="s">
        <v>1118</v>
      </c>
      <c r="D766" s="139" t="s">
        <v>137</v>
      </c>
      <c r="E766" s="140" t="s">
        <v>1119</v>
      </c>
      <c r="F766" s="141" t="s">
        <v>1120</v>
      </c>
      <c r="G766" s="142" t="s">
        <v>140</v>
      </c>
      <c r="H766" s="143">
        <v>2561.9290000000001</v>
      </c>
      <c r="I766" s="144"/>
      <c r="J766" s="145">
        <f>ROUND(I766*H766,2)</f>
        <v>0</v>
      </c>
      <c r="K766" s="141" t="s">
        <v>3</v>
      </c>
      <c r="L766" s="34"/>
      <c r="M766" s="146" t="s">
        <v>3</v>
      </c>
      <c r="N766" s="147" t="s">
        <v>42</v>
      </c>
      <c r="O766" s="54"/>
      <c r="P766" s="148">
        <f>O766*H766</f>
        <v>0</v>
      </c>
      <c r="Q766" s="148">
        <v>0</v>
      </c>
      <c r="R766" s="148">
        <f>Q766*H766</f>
        <v>0</v>
      </c>
      <c r="S766" s="148">
        <v>0</v>
      </c>
      <c r="T766" s="149">
        <f>S766*H766</f>
        <v>0</v>
      </c>
      <c r="U766" s="33"/>
      <c r="V766" s="33"/>
      <c r="W766" s="33"/>
      <c r="X766" s="33"/>
      <c r="Y766" s="33"/>
      <c r="Z766" s="33"/>
      <c r="AA766" s="33"/>
      <c r="AB766" s="33"/>
      <c r="AC766" s="33"/>
      <c r="AD766" s="33"/>
      <c r="AE766" s="33"/>
      <c r="AR766" s="150" t="s">
        <v>226</v>
      </c>
      <c r="AT766" s="150" t="s">
        <v>137</v>
      </c>
      <c r="AU766" s="150" t="s">
        <v>79</v>
      </c>
      <c r="AY766" s="18" t="s">
        <v>135</v>
      </c>
      <c r="BE766" s="151">
        <f>IF(N766="základní",J766,0)</f>
        <v>0</v>
      </c>
      <c r="BF766" s="151">
        <f>IF(N766="snížená",J766,0)</f>
        <v>0</v>
      </c>
      <c r="BG766" s="151">
        <f>IF(N766="zákl. přenesená",J766,0)</f>
        <v>0</v>
      </c>
      <c r="BH766" s="151">
        <f>IF(N766="sníž. přenesená",J766,0)</f>
        <v>0</v>
      </c>
      <c r="BI766" s="151">
        <f>IF(N766="nulová",J766,0)</f>
        <v>0</v>
      </c>
      <c r="BJ766" s="18" t="s">
        <v>15</v>
      </c>
      <c r="BK766" s="151">
        <f>ROUND(I766*H766,2)</f>
        <v>0</v>
      </c>
      <c r="BL766" s="18" t="s">
        <v>226</v>
      </c>
      <c r="BM766" s="150" t="s">
        <v>1121</v>
      </c>
    </row>
    <row r="767" spans="1:65" s="14" customFormat="1" ht="11.25">
      <c r="B767" s="176"/>
      <c r="D767" s="158" t="s">
        <v>164</v>
      </c>
      <c r="E767" s="177" t="s">
        <v>3</v>
      </c>
      <c r="F767" s="178" t="s">
        <v>283</v>
      </c>
      <c r="H767" s="177" t="s">
        <v>3</v>
      </c>
      <c r="I767" s="179"/>
      <c r="L767" s="176"/>
      <c r="M767" s="180"/>
      <c r="N767" s="181"/>
      <c r="O767" s="181"/>
      <c r="P767" s="181"/>
      <c r="Q767" s="181"/>
      <c r="R767" s="181"/>
      <c r="S767" s="181"/>
      <c r="T767" s="182"/>
      <c r="AT767" s="177" t="s">
        <v>164</v>
      </c>
      <c r="AU767" s="177" t="s">
        <v>79</v>
      </c>
      <c r="AV767" s="14" t="s">
        <v>15</v>
      </c>
      <c r="AW767" s="14" t="s">
        <v>33</v>
      </c>
      <c r="AX767" s="14" t="s">
        <v>71</v>
      </c>
      <c r="AY767" s="177" t="s">
        <v>135</v>
      </c>
    </row>
    <row r="768" spans="1:65" s="13" customFormat="1" ht="11.25">
      <c r="B768" s="157"/>
      <c r="D768" s="158" t="s">
        <v>164</v>
      </c>
      <c r="E768" s="165" t="s">
        <v>3</v>
      </c>
      <c r="F768" s="159" t="s">
        <v>365</v>
      </c>
      <c r="H768" s="160">
        <v>409.96800000000002</v>
      </c>
      <c r="I768" s="161"/>
      <c r="L768" s="157"/>
      <c r="M768" s="162"/>
      <c r="N768" s="163"/>
      <c r="O768" s="163"/>
      <c r="P768" s="163"/>
      <c r="Q768" s="163"/>
      <c r="R768" s="163"/>
      <c r="S768" s="163"/>
      <c r="T768" s="164"/>
      <c r="AT768" s="165" t="s">
        <v>164</v>
      </c>
      <c r="AU768" s="165" t="s">
        <v>79</v>
      </c>
      <c r="AV768" s="13" t="s">
        <v>79</v>
      </c>
      <c r="AW768" s="13" t="s">
        <v>33</v>
      </c>
      <c r="AX768" s="13" t="s">
        <v>71</v>
      </c>
      <c r="AY768" s="165" t="s">
        <v>135</v>
      </c>
    </row>
    <row r="769" spans="2:51" s="14" customFormat="1" ht="11.25">
      <c r="B769" s="176"/>
      <c r="D769" s="158" t="s">
        <v>164</v>
      </c>
      <c r="E769" s="177" t="s">
        <v>3</v>
      </c>
      <c r="F769" s="178" t="s">
        <v>285</v>
      </c>
      <c r="H769" s="177" t="s">
        <v>3</v>
      </c>
      <c r="I769" s="179"/>
      <c r="L769" s="176"/>
      <c r="M769" s="180"/>
      <c r="N769" s="181"/>
      <c r="O769" s="181"/>
      <c r="P769" s="181"/>
      <c r="Q769" s="181"/>
      <c r="R769" s="181"/>
      <c r="S769" s="181"/>
      <c r="T769" s="182"/>
      <c r="AT769" s="177" t="s">
        <v>164</v>
      </c>
      <c r="AU769" s="177" t="s">
        <v>79</v>
      </c>
      <c r="AV769" s="14" t="s">
        <v>15</v>
      </c>
      <c r="AW769" s="14" t="s">
        <v>33</v>
      </c>
      <c r="AX769" s="14" t="s">
        <v>71</v>
      </c>
      <c r="AY769" s="177" t="s">
        <v>135</v>
      </c>
    </row>
    <row r="770" spans="2:51" s="13" customFormat="1" ht="11.25">
      <c r="B770" s="157"/>
      <c r="D770" s="158" t="s">
        <v>164</v>
      </c>
      <c r="E770" s="165" t="s">
        <v>3</v>
      </c>
      <c r="F770" s="159" t="s">
        <v>366</v>
      </c>
      <c r="H770" s="160">
        <v>445.44600000000003</v>
      </c>
      <c r="I770" s="161"/>
      <c r="L770" s="157"/>
      <c r="M770" s="162"/>
      <c r="N770" s="163"/>
      <c r="O770" s="163"/>
      <c r="P770" s="163"/>
      <c r="Q770" s="163"/>
      <c r="R770" s="163"/>
      <c r="S770" s="163"/>
      <c r="T770" s="164"/>
      <c r="AT770" s="165" t="s">
        <v>164</v>
      </c>
      <c r="AU770" s="165" t="s">
        <v>79</v>
      </c>
      <c r="AV770" s="13" t="s">
        <v>79</v>
      </c>
      <c r="AW770" s="13" t="s">
        <v>33</v>
      </c>
      <c r="AX770" s="13" t="s">
        <v>71</v>
      </c>
      <c r="AY770" s="165" t="s">
        <v>135</v>
      </c>
    </row>
    <row r="771" spans="2:51" s="14" customFormat="1" ht="11.25">
      <c r="B771" s="176"/>
      <c r="D771" s="158" t="s">
        <v>164</v>
      </c>
      <c r="E771" s="177" t="s">
        <v>3</v>
      </c>
      <c r="F771" s="178" t="s">
        <v>287</v>
      </c>
      <c r="H771" s="177" t="s">
        <v>3</v>
      </c>
      <c r="I771" s="179"/>
      <c r="L771" s="176"/>
      <c r="M771" s="180"/>
      <c r="N771" s="181"/>
      <c r="O771" s="181"/>
      <c r="P771" s="181"/>
      <c r="Q771" s="181"/>
      <c r="R771" s="181"/>
      <c r="S771" s="181"/>
      <c r="T771" s="182"/>
      <c r="AT771" s="177" t="s">
        <v>164</v>
      </c>
      <c r="AU771" s="177" t="s">
        <v>79</v>
      </c>
      <c r="AV771" s="14" t="s">
        <v>15</v>
      </c>
      <c r="AW771" s="14" t="s">
        <v>33</v>
      </c>
      <c r="AX771" s="14" t="s">
        <v>71</v>
      </c>
      <c r="AY771" s="177" t="s">
        <v>135</v>
      </c>
    </row>
    <row r="772" spans="2:51" s="13" customFormat="1" ht="11.25">
      <c r="B772" s="157"/>
      <c r="D772" s="158" t="s">
        <v>164</v>
      </c>
      <c r="E772" s="165" t="s">
        <v>3</v>
      </c>
      <c r="F772" s="159" t="s">
        <v>367</v>
      </c>
      <c r="H772" s="160">
        <v>218.7</v>
      </c>
      <c r="I772" s="161"/>
      <c r="L772" s="157"/>
      <c r="M772" s="162"/>
      <c r="N772" s="163"/>
      <c r="O772" s="163"/>
      <c r="P772" s="163"/>
      <c r="Q772" s="163"/>
      <c r="R772" s="163"/>
      <c r="S772" s="163"/>
      <c r="T772" s="164"/>
      <c r="AT772" s="165" t="s">
        <v>164</v>
      </c>
      <c r="AU772" s="165" t="s">
        <v>79</v>
      </c>
      <c r="AV772" s="13" t="s">
        <v>79</v>
      </c>
      <c r="AW772" s="13" t="s">
        <v>33</v>
      </c>
      <c r="AX772" s="13" t="s">
        <v>71</v>
      </c>
      <c r="AY772" s="165" t="s">
        <v>135</v>
      </c>
    </row>
    <row r="773" spans="2:51" s="14" customFormat="1" ht="11.25">
      <c r="B773" s="176"/>
      <c r="D773" s="158" t="s">
        <v>164</v>
      </c>
      <c r="E773" s="177" t="s">
        <v>3</v>
      </c>
      <c r="F773" s="178" t="s">
        <v>289</v>
      </c>
      <c r="H773" s="177" t="s">
        <v>3</v>
      </c>
      <c r="I773" s="179"/>
      <c r="L773" s="176"/>
      <c r="M773" s="180"/>
      <c r="N773" s="181"/>
      <c r="O773" s="181"/>
      <c r="P773" s="181"/>
      <c r="Q773" s="181"/>
      <c r="R773" s="181"/>
      <c r="S773" s="181"/>
      <c r="T773" s="182"/>
      <c r="AT773" s="177" t="s">
        <v>164</v>
      </c>
      <c r="AU773" s="177" t="s">
        <v>79</v>
      </c>
      <c r="AV773" s="14" t="s">
        <v>15</v>
      </c>
      <c r="AW773" s="14" t="s">
        <v>33</v>
      </c>
      <c r="AX773" s="14" t="s">
        <v>71</v>
      </c>
      <c r="AY773" s="177" t="s">
        <v>135</v>
      </c>
    </row>
    <row r="774" spans="2:51" s="13" customFormat="1" ht="11.25">
      <c r="B774" s="157"/>
      <c r="D774" s="158" t="s">
        <v>164</v>
      </c>
      <c r="E774" s="165" t="s">
        <v>3</v>
      </c>
      <c r="F774" s="159" t="s">
        <v>368</v>
      </c>
      <c r="H774" s="160">
        <v>167.83199999999999</v>
      </c>
      <c r="I774" s="161"/>
      <c r="L774" s="157"/>
      <c r="M774" s="162"/>
      <c r="N774" s="163"/>
      <c r="O774" s="163"/>
      <c r="P774" s="163"/>
      <c r="Q774" s="163"/>
      <c r="R774" s="163"/>
      <c r="S774" s="163"/>
      <c r="T774" s="164"/>
      <c r="AT774" s="165" t="s">
        <v>164</v>
      </c>
      <c r="AU774" s="165" t="s">
        <v>79</v>
      </c>
      <c r="AV774" s="13" t="s">
        <v>79</v>
      </c>
      <c r="AW774" s="13" t="s">
        <v>33</v>
      </c>
      <c r="AX774" s="13" t="s">
        <v>71</v>
      </c>
      <c r="AY774" s="165" t="s">
        <v>135</v>
      </c>
    </row>
    <row r="775" spans="2:51" s="14" customFormat="1" ht="11.25">
      <c r="B775" s="176"/>
      <c r="D775" s="158" t="s">
        <v>164</v>
      </c>
      <c r="E775" s="177" t="s">
        <v>3</v>
      </c>
      <c r="F775" s="178" t="s">
        <v>291</v>
      </c>
      <c r="H775" s="177" t="s">
        <v>3</v>
      </c>
      <c r="I775" s="179"/>
      <c r="L775" s="176"/>
      <c r="M775" s="180"/>
      <c r="N775" s="181"/>
      <c r="O775" s="181"/>
      <c r="P775" s="181"/>
      <c r="Q775" s="181"/>
      <c r="R775" s="181"/>
      <c r="S775" s="181"/>
      <c r="T775" s="182"/>
      <c r="AT775" s="177" t="s">
        <v>164</v>
      </c>
      <c r="AU775" s="177" t="s">
        <v>79</v>
      </c>
      <c r="AV775" s="14" t="s">
        <v>15</v>
      </c>
      <c r="AW775" s="14" t="s">
        <v>33</v>
      </c>
      <c r="AX775" s="14" t="s">
        <v>71</v>
      </c>
      <c r="AY775" s="177" t="s">
        <v>135</v>
      </c>
    </row>
    <row r="776" spans="2:51" s="13" customFormat="1" ht="11.25">
      <c r="B776" s="157"/>
      <c r="D776" s="158" t="s">
        <v>164</v>
      </c>
      <c r="E776" s="165" t="s">
        <v>3</v>
      </c>
      <c r="F776" s="159" t="s">
        <v>369</v>
      </c>
      <c r="H776" s="160">
        <v>1086.75</v>
      </c>
      <c r="I776" s="161"/>
      <c r="L776" s="157"/>
      <c r="M776" s="162"/>
      <c r="N776" s="163"/>
      <c r="O776" s="163"/>
      <c r="P776" s="163"/>
      <c r="Q776" s="163"/>
      <c r="R776" s="163"/>
      <c r="S776" s="163"/>
      <c r="T776" s="164"/>
      <c r="AT776" s="165" t="s">
        <v>164</v>
      </c>
      <c r="AU776" s="165" t="s">
        <v>79</v>
      </c>
      <c r="AV776" s="13" t="s">
        <v>79</v>
      </c>
      <c r="AW776" s="13" t="s">
        <v>33</v>
      </c>
      <c r="AX776" s="13" t="s">
        <v>71</v>
      </c>
      <c r="AY776" s="165" t="s">
        <v>135</v>
      </c>
    </row>
    <row r="777" spans="2:51" s="14" customFormat="1" ht="11.25">
      <c r="B777" s="176"/>
      <c r="D777" s="158" t="s">
        <v>164</v>
      </c>
      <c r="E777" s="177" t="s">
        <v>3</v>
      </c>
      <c r="F777" s="178" t="s">
        <v>293</v>
      </c>
      <c r="H777" s="177" t="s">
        <v>3</v>
      </c>
      <c r="I777" s="179"/>
      <c r="L777" s="176"/>
      <c r="M777" s="180"/>
      <c r="N777" s="181"/>
      <c r="O777" s="181"/>
      <c r="P777" s="181"/>
      <c r="Q777" s="181"/>
      <c r="R777" s="181"/>
      <c r="S777" s="181"/>
      <c r="T777" s="182"/>
      <c r="AT777" s="177" t="s">
        <v>164</v>
      </c>
      <c r="AU777" s="177" t="s">
        <v>79</v>
      </c>
      <c r="AV777" s="14" t="s">
        <v>15</v>
      </c>
      <c r="AW777" s="14" t="s">
        <v>33</v>
      </c>
      <c r="AX777" s="14" t="s">
        <v>71</v>
      </c>
      <c r="AY777" s="177" t="s">
        <v>135</v>
      </c>
    </row>
    <row r="778" spans="2:51" s="13" customFormat="1" ht="11.25">
      <c r="B778" s="157"/>
      <c r="D778" s="158" t="s">
        <v>164</v>
      </c>
      <c r="E778" s="165" t="s">
        <v>3</v>
      </c>
      <c r="F778" s="159" t="s">
        <v>370</v>
      </c>
      <c r="H778" s="160">
        <v>43.2</v>
      </c>
      <c r="I778" s="161"/>
      <c r="L778" s="157"/>
      <c r="M778" s="162"/>
      <c r="N778" s="163"/>
      <c r="O778" s="163"/>
      <c r="P778" s="163"/>
      <c r="Q778" s="163"/>
      <c r="R778" s="163"/>
      <c r="S778" s="163"/>
      <c r="T778" s="164"/>
      <c r="AT778" s="165" t="s">
        <v>164</v>
      </c>
      <c r="AU778" s="165" t="s">
        <v>79</v>
      </c>
      <c r="AV778" s="13" t="s">
        <v>79</v>
      </c>
      <c r="AW778" s="13" t="s">
        <v>33</v>
      </c>
      <c r="AX778" s="13" t="s">
        <v>71</v>
      </c>
      <c r="AY778" s="165" t="s">
        <v>135</v>
      </c>
    </row>
    <row r="779" spans="2:51" s="14" customFormat="1" ht="11.25">
      <c r="B779" s="176"/>
      <c r="D779" s="158" t="s">
        <v>164</v>
      </c>
      <c r="E779" s="177" t="s">
        <v>3</v>
      </c>
      <c r="F779" s="178" t="s">
        <v>295</v>
      </c>
      <c r="H779" s="177" t="s">
        <v>3</v>
      </c>
      <c r="I779" s="179"/>
      <c r="L779" s="176"/>
      <c r="M779" s="180"/>
      <c r="N779" s="181"/>
      <c r="O779" s="181"/>
      <c r="P779" s="181"/>
      <c r="Q779" s="181"/>
      <c r="R779" s="181"/>
      <c r="S779" s="181"/>
      <c r="T779" s="182"/>
      <c r="AT779" s="177" t="s">
        <v>164</v>
      </c>
      <c r="AU779" s="177" t="s">
        <v>79</v>
      </c>
      <c r="AV779" s="14" t="s">
        <v>15</v>
      </c>
      <c r="AW779" s="14" t="s">
        <v>33</v>
      </c>
      <c r="AX779" s="14" t="s">
        <v>71</v>
      </c>
      <c r="AY779" s="177" t="s">
        <v>135</v>
      </c>
    </row>
    <row r="780" spans="2:51" s="13" customFormat="1" ht="11.25">
      <c r="B780" s="157"/>
      <c r="D780" s="158" t="s">
        <v>164</v>
      </c>
      <c r="E780" s="165" t="s">
        <v>3</v>
      </c>
      <c r="F780" s="159" t="s">
        <v>1122</v>
      </c>
      <c r="H780" s="160">
        <v>25.48</v>
      </c>
      <c r="I780" s="161"/>
      <c r="L780" s="157"/>
      <c r="M780" s="162"/>
      <c r="N780" s="163"/>
      <c r="O780" s="163"/>
      <c r="P780" s="163"/>
      <c r="Q780" s="163"/>
      <c r="R780" s="163"/>
      <c r="S780" s="163"/>
      <c r="T780" s="164"/>
      <c r="AT780" s="165" t="s">
        <v>164</v>
      </c>
      <c r="AU780" s="165" t="s">
        <v>79</v>
      </c>
      <c r="AV780" s="13" t="s">
        <v>79</v>
      </c>
      <c r="AW780" s="13" t="s">
        <v>33</v>
      </c>
      <c r="AX780" s="13" t="s">
        <v>71</v>
      </c>
      <c r="AY780" s="165" t="s">
        <v>135</v>
      </c>
    </row>
    <row r="781" spans="2:51" s="14" customFormat="1" ht="11.25">
      <c r="B781" s="176"/>
      <c r="D781" s="158" t="s">
        <v>164</v>
      </c>
      <c r="E781" s="177" t="s">
        <v>3</v>
      </c>
      <c r="F781" s="178" t="s">
        <v>297</v>
      </c>
      <c r="H781" s="177" t="s">
        <v>3</v>
      </c>
      <c r="I781" s="179"/>
      <c r="L781" s="176"/>
      <c r="M781" s="180"/>
      <c r="N781" s="181"/>
      <c r="O781" s="181"/>
      <c r="P781" s="181"/>
      <c r="Q781" s="181"/>
      <c r="R781" s="181"/>
      <c r="S781" s="181"/>
      <c r="T781" s="182"/>
      <c r="AT781" s="177" t="s">
        <v>164</v>
      </c>
      <c r="AU781" s="177" t="s">
        <v>79</v>
      </c>
      <c r="AV781" s="14" t="s">
        <v>15</v>
      </c>
      <c r="AW781" s="14" t="s">
        <v>33</v>
      </c>
      <c r="AX781" s="14" t="s">
        <v>71</v>
      </c>
      <c r="AY781" s="177" t="s">
        <v>135</v>
      </c>
    </row>
    <row r="782" spans="2:51" s="13" customFormat="1" ht="11.25">
      <c r="B782" s="157"/>
      <c r="D782" s="158" t="s">
        <v>164</v>
      </c>
      <c r="E782" s="165" t="s">
        <v>3</v>
      </c>
      <c r="F782" s="159" t="s">
        <v>372</v>
      </c>
      <c r="H782" s="160">
        <v>54.18</v>
      </c>
      <c r="I782" s="161"/>
      <c r="L782" s="157"/>
      <c r="M782" s="162"/>
      <c r="N782" s="163"/>
      <c r="O782" s="163"/>
      <c r="P782" s="163"/>
      <c r="Q782" s="163"/>
      <c r="R782" s="163"/>
      <c r="S782" s="163"/>
      <c r="T782" s="164"/>
      <c r="AT782" s="165" t="s">
        <v>164</v>
      </c>
      <c r="AU782" s="165" t="s">
        <v>79</v>
      </c>
      <c r="AV782" s="13" t="s">
        <v>79</v>
      </c>
      <c r="AW782" s="13" t="s">
        <v>33</v>
      </c>
      <c r="AX782" s="13" t="s">
        <v>71</v>
      </c>
      <c r="AY782" s="165" t="s">
        <v>135</v>
      </c>
    </row>
    <row r="783" spans="2:51" s="14" customFormat="1" ht="11.25">
      <c r="B783" s="176"/>
      <c r="D783" s="158" t="s">
        <v>164</v>
      </c>
      <c r="E783" s="177" t="s">
        <v>3</v>
      </c>
      <c r="F783" s="178" t="s">
        <v>299</v>
      </c>
      <c r="H783" s="177" t="s">
        <v>3</v>
      </c>
      <c r="I783" s="179"/>
      <c r="L783" s="176"/>
      <c r="M783" s="180"/>
      <c r="N783" s="181"/>
      <c r="O783" s="181"/>
      <c r="P783" s="181"/>
      <c r="Q783" s="181"/>
      <c r="R783" s="181"/>
      <c r="S783" s="181"/>
      <c r="T783" s="182"/>
      <c r="AT783" s="177" t="s">
        <v>164</v>
      </c>
      <c r="AU783" s="177" t="s">
        <v>79</v>
      </c>
      <c r="AV783" s="14" t="s">
        <v>15</v>
      </c>
      <c r="AW783" s="14" t="s">
        <v>33</v>
      </c>
      <c r="AX783" s="14" t="s">
        <v>71</v>
      </c>
      <c r="AY783" s="177" t="s">
        <v>135</v>
      </c>
    </row>
    <row r="784" spans="2:51" s="13" customFormat="1" ht="11.25">
      <c r="B784" s="157"/>
      <c r="D784" s="158" t="s">
        <v>164</v>
      </c>
      <c r="E784" s="165" t="s">
        <v>3</v>
      </c>
      <c r="F784" s="159" t="s">
        <v>373</v>
      </c>
      <c r="H784" s="160">
        <v>20.25</v>
      </c>
      <c r="I784" s="161"/>
      <c r="L784" s="157"/>
      <c r="M784" s="162"/>
      <c r="N784" s="163"/>
      <c r="O784" s="163"/>
      <c r="P784" s="163"/>
      <c r="Q784" s="163"/>
      <c r="R784" s="163"/>
      <c r="S784" s="163"/>
      <c r="T784" s="164"/>
      <c r="AT784" s="165" t="s">
        <v>164</v>
      </c>
      <c r="AU784" s="165" t="s">
        <v>79</v>
      </c>
      <c r="AV784" s="13" t="s">
        <v>79</v>
      </c>
      <c r="AW784" s="13" t="s">
        <v>33</v>
      </c>
      <c r="AX784" s="13" t="s">
        <v>71</v>
      </c>
      <c r="AY784" s="165" t="s">
        <v>135</v>
      </c>
    </row>
    <row r="785" spans="1:65" s="14" customFormat="1" ht="11.25">
      <c r="B785" s="176"/>
      <c r="D785" s="158" t="s">
        <v>164</v>
      </c>
      <c r="E785" s="177" t="s">
        <v>3</v>
      </c>
      <c r="F785" s="178" t="s">
        <v>301</v>
      </c>
      <c r="H785" s="177" t="s">
        <v>3</v>
      </c>
      <c r="I785" s="179"/>
      <c r="L785" s="176"/>
      <c r="M785" s="180"/>
      <c r="N785" s="181"/>
      <c r="O785" s="181"/>
      <c r="P785" s="181"/>
      <c r="Q785" s="181"/>
      <c r="R785" s="181"/>
      <c r="S785" s="181"/>
      <c r="T785" s="182"/>
      <c r="AT785" s="177" t="s">
        <v>164</v>
      </c>
      <c r="AU785" s="177" t="s">
        <v>79</v>
      </c>
      <c r="AV785" s="14" t="s">
        <v>15</v>
      </c>
      <c r="AW785" s="14" t="s">
        <v>33</v>
      </c>
      <c r="AX785" s="14" t="s">
        <v>71</v>
      </c>
      <c r="AY785" s="177" t="s">
        <v>135</v>
      </c>
    </row>
    <row r="786" spans="1:65" s="13" customFormat="1" ht="11.25">
      <c r="B786" s="157"/>
      <c r="D786" s="158" t="s">
        <v>164</v>
      </c>
      <c r="E786" s="165" t="s">
        <v>3</v>
      </c>
      <c r="F786" s="159" t="s">
        <v>374</v>
      </c>
      <c r="H786" s="160">
        <v>3</v>
      </c>
      <c r="I786" s="161"/>
      <c r="L786" s="157"/>
      <c r="M786" s="162"/>
      <c r="N786" s="163"/>
      <c r="O786" s="163"/>
      <c r="P786" s="163"/>
      <c r="Q786" s="163"/>
      <c r="R786" s="163"/>
      <c r="S786" s="163"/>
      <c r="T786" s="164"/>
      <c r="AT786" s="165" t="s">
        <v>164</v>
      </c>
      <c r="AU786" s="165" t="s">
        <v>79</v>
      </c>
      <c r="AV786" s="13" t="s">
        <v>79</v>
      </c>
      <c r="AW786" s="13" t="s">
        <v>33</v>
      </c>
      <c r="AX786" s="13" t="s">
        <v>71</v>
      </c>
      <c r="AY786" s="165" t="s">
        <v>135</v>
      </c>
    </row>
    <row r="787" spans="1:65" s="14" customFormat="1" ht="11.25">
      <c r="B787" s="176"/>
      <c r="D787" s="158" t="s">
        <v>164</v>
      </c>
      <c r="E787" s="177" t="s">
        <v>3</v>
      </c>
      <c r="F787" s="178" t="s">
        <v>303</v>
      </c>
      <c r="H787" s="177" t="s">
        <v>3</v>
      </c>
      <c r="I787" s="179"/>
      <c r="L787" s="176"/>
      <c r="M787" s="180"/>
      <c r="N787" s="181"/>
      <c r="O787" s="181"/>
      <c r="P787" s="181"/>
      <c r="Q787" s="181"/>
      <c r="R787" s="181"/>
      <c r="S787" s="181"/>
      <c r="T787" s="182"/>
      <c r="AT787" s="177" t="s">
        <v>164</v>
      </c>
      <c r="AU787" s="177" t="s">
        <v>79</v>
      </c>
      <c r="AV787" s="14" t="s">
        <v>15</v>
      </c>
      <c r="AW787" s="14" t="s">
        <v>33</v>
      </c>
      <c r="AX787" s="14" t="s">
        <v>71</v>
      </c>
      <c r="AY787" s="177" t="s">
        <v>135</v>
      </c>
    </row>
    <row r="788" spans="1:65" s="13" customFormat="1" ht="11.25">
      <c r="B788" s="157"/>
      <c r="D788" s="158" t="s">
        <v>164</v>
      </c>
      <c r="E788" s="165" t="s">
        <v>3</v>
      </c>
      <c r="F788" s="159" t="s">
        <v>375</v>
      </c>
      <c r="H788" s="160">
        <v>86.444999999999993</v>
      </c>
      <c r="I788" s="161"/>
      <c r="L788" s="157"/>
      <c r="M788" s="162"/>
      <c r="N788" s="163"/>
      <c r="O788" s="163"/>
      <c r="P788" s="163"/>
      <c r="Q788" s="163"/>
      <c r="R788" s="163"/>
      <c r="S788" s="163"/>
      <c r="T788" s="164"/>
      <c r="AT788" s="165" t="s">
        <v>164</v>
      </c>
      <c r="AU788" s="165" t="s">
        <v>79</v>
      </c>
      <c r="AV788" s="13" t="s">
        <v>79</v>
      </c>
      <c r="AW788" s="13" t="s">
        <v>33</v>
      </c>
      <c r="AX788" s="13" t="s">
        <v>71</v>
      </c>
      <c r="AY788" s="165" t="s">
        <v>135</v>
      </c>
    </row>
    <row r="789" spans="1:65" s="14" customFormat="1" ht="11.25">
      <c r="B789" s="176"/>
      <c r="D789" s="158" t="s">
        <v>164</v>
      </c>
      <c r="E789" s="177" t="s">
        <v>3</v>
      </c>
      <c r="F789" s="178" t="s">
        <v>305</v>
      </c>
      <c r="H789" s="177" t="s">
        <v>3</v>
      </c>
      <c r="I789" s="179"/>
      <c r="L789" s="176"/>
      <c r="M789" s="180"/>
      <c r="N789" s="181"/>
      <c r="O789" s="181"/>
      <c r="P789" s="181"/>
      <c r="Q789" s="181"/>
      <c r="R789" s="181"/>
      <c r="S789" s="181"/>
      <c r="T789" s="182"/>
      <c r="AT789" s="177" t="s">
        <v>164</v>
      </c>
      <c r="AU789" s="177" t="s">
        <v>79</v>
      </c>
      <c r="AV789" s="14" t="s">
        <v>15</v>
      </c>
      <c r="AW789" s="14" t="s">
        <v>33</v>
      </c>
      <c r="AX789" s="14" t="s">
        <v>71</v>
      </c>
      <c r="AY789" s="177" t="s">
        <v>135</v>
      </c>
    </row>
    <row r="790" spans="1:65" s="13" customFormat="1" ht="11.25">
      <c r="B790" s="157"/>
      <c r="D790" s="158" t="s">
        <v>164</v>
      </c>
      <c r="E790" s="165" t="s">
        <v>3</v>
      </c>
      <c r="F790" s="159" t="s">
        <v>376</v>
      </c>
      <c r="H790" s="160">
        <v>0.67800000000000005</v>
      </c>
      <c r="I790" s="161"/>
      <c r="L790" s="157"/>
      <c r="M790" s="162"/>
      <c r="N790" s="163"/>
      <c r="O790" s="163"/>
      <c r="P790" s="163"/>
      <c r="Q790" s="163"/>
      <c r="R790" s="163"/>
      <c r="S790" s="163"/>
      <c r="T790" s="164"/>
      <c r="AT790" s="165" t="s">
        <v>164</v>
      </c>
      <c r="AU790" s="165" t="s">
        <v>79</v>
      </c>
      <c r="AV790" s="13" t="s">
        <v>79</v>
      </c>
      <c r="AW790" s="13" t="s">
        <v>33</v>
      </c>
      <c r="AX790" s="13" t="s">
        <v>71</v>
      </c>
      <c r="AY790" s="165" t="s">
        <v>135</v>
      </c>
    </row>
    <row r="791" spans="1:65" s="15" customFormat="1" ht="11.25">
      <c r="B791" s="183"/>
      <c r="D791" s="158" t="s">
        <v>164</v>
      </c>
      <c r="E791" s="184" t="s">
        <v>3</v>
      </c>
      <c r="F791" s="185" t="s">
        <v>215</v>
      </c>
      <c r="H791" s="186">
        <v>2561.9290000000001</v>
      </c>
      <c r="I791" s="187"/>
      <c r="L791" s="183"/>
      <c r="M791" s="188"/>
      <c r="N791" s="189"/>
      <c r="O791" s="189"/>
      <c r="P791" s="189"/>
      <c r="Q791" s="189"/>
      <c r="R791" s="189"/>
      <c r="S791" s="189"/>
      <c r="T791" s="190"/>
      <c r="AT791" s="184" t="s">
        <v>164</v>
      </c>
      <c r="AU791" s="184" t="s">
        <v>79</v>
      </c>
      <c r="AV791" s="15" t="s">
        <v>82</v>
      </c>
      <c r="AW791" s="15" t="s">
        <v>33</v>
      </c>
      <c r="AX791" s="15" t="s">
        <v>15</v>
      </c>
      <c r="AY791" s="184" t="s">
        <v>135</v>
      </c>
    </row>
    <row r="792" spans="1:65" s="2" customFormat="1" ht="44.25" customHeight="1">
      <c r="A792" s="33"/>
      <c r="B792" s="138"/>
      <c r="C792" s="139" t="s">
        <v>1123</v>
      </c>
      <c r="D792" s="139" t="s">
        <v>137</v>
      </c>
      <c r="E792" s="140" t="s">
        <v>1124</v>
      </c>
      <c r="F792" s="141" t="s">
        <v>1125</v>
      </c>
      <c r="G792" s="142" t="s">
        <v>812</v>
      </c>
      <c r="H792" s="191"/>
      <c r="I792" s="144"/>
      <c r="J792" s="145">
        <f>ROUND(I792*H792,2)</f>
        <v>0</v>
      </c>
      <c r="K792" s="141" t="s">
        <v>141</v>
      </c>
      <c r="L792" s="34"/>
      <c r="M792" s="146" t="s">
        <v>3</v>
      </c>
      <c r="N792" s="147" t="s">
        <v>42</v>
      </c>
      <c r="O792" s="54"/>
      <c r="P792" s="148">
        <f>O792*H792</f>
        <v>0</v>
      </c>
      <c r="Q792" s="148">
        <v>0</v>
      </c>
      <c r="R792" s="148">
        <f>Q792*H792</f>
        <v>0</v>
      </c>
      <c r="S792" s="148">
        <v>0</v>
      </c>
      <c r="T792" s="149">
        <f>S792*H792</f>
        <v>0</v>
      </c>
      <c r="U792" s="33"/>
      <c r="V792" s="33"/>
      <c r="W792" s="33"/>
      <c r="X792" s="33"/>
      <c r="Y792" s="33"/>
      <c r="Z792" s="33"/>
      <c r="AA792" s="33"/>
      <c r="AB792" s="33"/>
      <c r="AC792" s="33"/>
      <c r="AD792" s="33"/>
      <c r="AE792" s="33"/>
      <c r="AR792" s="150" t="s">
        <v>226</v>
      </c>
      <c r="AT792" s="150" t="s">
        <v>137</v>
      </c>
      <c r="AU792" s="150" t="s">
        <v>79</v>
      </c>
      <c r="AY792" s="18" t="s">
        <v>135</v>
      </c>
      <c r="BE792" s="151">
        <f>IF(N792="základní",J792,0)</f>
        <v>0</v>
      </c>
      <c r="BF792" s="151">
        <f>IF(N792="snížená",J792,0)</f>
        <v>0</v>
      </c>
      <c r="BG792" s="151">
        <f>IF(N792="zákl. přenesená",J792,0)</f>
        <v>0</v>
      </c>
      <c r="BH792" s="151">
        <f>IF(N792="sníž. přenesená",J792,0)</f>
        <v>0</v>
      </c>
      <c r="BI792" s="151">
        <f>IF(N792="nulová",J792,0)</f>
        <v>0</v>
      </c>
      <c r="BJ792" s="18" t="s">
        <v>15</v>
      </c>
      <c r="BK792" s="151">
        <f>ROUND(I792*H792,2)</f>
        <v>0</v>
      </c>
      <c r="BL792" s="18" t="s">
        <v>226</v>
      </c>
      <c r="BM792" s="150" t="s">
        <v>1126</v>
      </c>
    </row>
    <row r="793" spans="1:65" s="2" customFormat="1" ht="11.25">
      <c r="A793" s="33"/>
      <c r="B793" s="34"/>
      <c r="C793" s="33"/>
      <c r="D793" s="152" t="s">
        <v>143</v>
      </c>
      <c r="E793" s="33"/>
      <c r="F793" s="153" t="s">
        <v>1127</v>
      </c>
      <c r="G793" s="33"/>
      <c r="H793" s="33"/>
      <c r="I793" s="154"/>
      <c r="J793" s="33"/>
      <c r="K793" s="33"/>
      <c r="L793" s="34"/>
      <c r="M793" s="155"/>
      <c r="N793" s="156"/>
      <c r="O793" s="54"/>
      <c r="P793" s="54"/>
      <c r="Q793" s="54"/>
      <c r="R793" s="54"/>
      <c r="S793" s="54"/>
      <c r="T793" s="55"/>
      <c r="U793" s="33"/>
      <c r="V793" s="33"/>
      <c r="W793" s="33"/>
      <c r="X793" s="33"/>
      <c r="Y793" s="33"/>
      <c r="Z793" s="33"/>
      <c r="AA793" s="33"/>
      <c r="AB793" s="33"/>
      <c r="AC793" s="33"/>
      <c r="AD793" s="33"/>
      <c r="AE793" s="33"/>
      <c r="AT793" s="18" t="s">
        <v>143</v>
      </c>
      <c r="AU793" s="18" t="s">
        <v>79</v>
      </c>
    </row>
    <row r="794" spans="1:65" s="12" customFormat="1" ht="22.9" customHeight="1">
      <c r="B794" s="125"/>
      <c r="D794" s="126" t="s">
        <v>70</v>
      </c>
      <c r="E794" s="136" t="s">
        <v>1128</v>
      </c>
      <c r="F794" s="136" t="s">
        <v>1129</v>
      </c>
      <c r="I794" s="128"/>
      <c r="J794" s="137">
        <f>BK794</f>
        <v>0</v>
      </c>
      <c r="L794" s="125"/>
      <c r="M794" s="130"/>
      <c r="N794" s="131"/>
      <c r="O794" s="131"/>
      <c r="P794" s="132">
        <f>SUM(P795:P842)</f>
        <v>0</v>
      </c>
      <c r="Q794" s="131"/>
      <c r="R794" s="132">
        <f>SUM(R795:R842)</f>
        <v>21.750375999999999</v>
      </c>
      <c r="S794" s="131"/>
      <c r="T794" s="133">
        <f>SUM(T795:T842)</f>
        <v>89.518100000000004</v>
      </c>
      <c r="AR794" s="126" t="s">
        <v>79</v>
      </c>
      <c r="AT794" s="134" t="s">
        <v>70</v>
      </c>
      <c r="AU794" s="134" t="s">
        <v>15</v>
      </c>
      <c r="AY794" s="126" t="s">
        <v>135</v>
      </c>
      <c r="BK794" s="135">
        <f>SUM(BK795:BK842)</f>
        <v>0</v>
      </c>
    </row>
    <row r="795" spans="1:65" s="2" customFormat="1" ht="24.2" customHeight="1">
      <c r="A795" s="33"/>
      <c r="B795" s="138"/>
      <c r="C795" s="139" t="s">
        <v>1130</v>
      </c>
      <c r="D795" s="139" t="s">
        <v>137</v>
      </c>
      <c r="E795" s="140" t="s">
        <v>1131</v>
      </c>
      <c r="F795" s="141" t="s">
        <v>1132</v>
      </c>
      <c r="G795" s="142" t="s">
        <v>140</v>
      </c>
      <c r="H795" s="143">
        <v>890</v>
      </c>
      <c r="I795" s="144"/>
      <c r="J795" s="145">
        <f>ROUND(I795*H795,2)</f>
        <v>0</v>
      </c>
      <c r="K795" s="141" t="s">
        <v>141</v>
      </c>
      <c r="L795" s="34"/>
      <c r="M795" s="146" t="s">
        <v>3</v>
      </c>
      <c r="N795" s="147" t="s">
        <v>42</v>
      </c>
      <c r="O795" s="54"/>
      <c r="P795" s="148">
        <f>O795*H795</f>
        <v>0</v>
      </c>
      <c r="Q795" s="148">
        <v>0</v>
      </c>
      <c r="R795" s="148">
        <f>Q795*H795</f>
        <v>0</v>
      </c>
      <c r="S795" s="148">
        <v>8.3169999999999994E-2</v>
      </c>
      <c r="T795" s="149">
        <f>S795*H795</f>
        <v>74.021299999999997</v>
      </c>
      <c r="U795" s="33"/>
      <c r="V795" s="33"/>
      <c r="W795" s="33"/>
      <c r="X795" s="33"/>
      <c r="Y795" s="33"/>
      <c r="Z795" s="33"/>
      <c r="AA795" s="33"/>
      <c r="AB795" s="33"/>
      <c r="AC795" s="33"/>
      <c r="AD795" s="33"/>
      <c r="AE795" s="33"/>
      <c r="AR795" s="150" t="s">
        <v>226</v>
      </c>
      <c r="AT795" s="150" t="s">
        <v>137</v>
      </c>
      <c r="AU795" s="150" t="s">
        <v>79</v>
      </c>
      <c r="AY795" s="18" t="s">
        <v>135</v>
      </c>
      <c r="BE795" s="151">
        <f>IF(N795="základní",J795,0)</f>
        <v>0</v>
      </c>
      <c r="BF795" s="151">
        <f>IF(N795="snížená",J795,0)</f>
        <v>0</v>
      </c>
      <c r="BG795" s="151">
        <f>IF(N795="zákl. přenesená",J795,0)</f>
        <v>0</v>
      </c>
      <c r="BH795" s="151">
        <f>IF(N795="sníž. přenesená",J795,0)</f>
        <v>0</v>
      </c>
      <c r="BI795" s="151">
        <f>IF(N795="nulová",J795,0)</f>
        <v>0</v>
      </c>
      <c r="BJ795" s="18" t="s">
        <v>15</v>
      </c>
      <c r="BK795" s="151">
        <f>ROUND(I795*H795,2)</f>
        <v>0</v>
      </c>
      <c r="BL795" s="18" t="s">
        <v>226</v>
      </c>
      <c r="BM795" s="150" t="s">
        <v>1133</v>
      </c>
    </row>
    <row r="796" spans="1:65" s="2" customFormat="1" ht="11.25">
      <c r="A796" s="33"/>
      <c r="B796" s="34"/>
      <c r="C796" s="33"/>
      <c r="D796" s="152" t="s">
        <v>143</v>
      </c>
      <c r="E796" s="33"/>
      <c r="F796" s="153" t="s">
        <v>1134</v>
      </c>
      <c r="G796" s="33"/>
      <c r="H796" s="33"/>
      <c r="I796" s="154"/>
      <c r="J796" s="33"/>
      <c r="K796" s="33"/>
      <c r="L796" s="34"/>
      <c r="M796" s="155"/>
      <c r="N796" s="156"/>
      <c r="O796" s="54"/>
      <c r="P796" s="54"/>
      <c r="Q796" s="54"/>
      <c r="R796" s="54"/>
      <c r="S796" s="54"/>
      <c r="T796" s="55"/>
      <c r="U796" s="33"/>
      <c r="V796" s="33"/>
      <c r="W796" s="33"/>
      <c r="X796" s="33"/>
      <c r="Y796" s="33"/>
      <c r="Z796" s="33"/>
      <c r="AA796" s="33"/>
      <c r="AB796" s="33"/>
      <c r="AC796" s="33"/>
      <c r="AD796" s="33"/>
      <c r="AE796" s="33"/>
      <c r="AT796" s="18" t="s">
        <v>143</v>
      </c>
      <c r="AU796" s="18" t="s">
        <v>79</v>
      </c>
    </row>
    <row r="797" spans="1:65" s="2" customFormat="1" ht="24.2" customHeight="1">
      <c r="A797" s="33"/>
      <c r="B797" s="138"/>
      <c r="C797" s="139" t="s">
        <v>1135</v>
      </c>
      <c r="D797" s="139" t="s">
        <v>137</v>
      </c>
      <c r="E797" s="140" t="s">
        <v>1136</v>
      </c>
      <c r="F797" s="141" t="s">
        <v>1137</v>
      </c>
      <c r="G797" s="142" t="s">
        <v>239</v>
      </c>
      <c r="H797" s="143">
        <v>1320</v>
      </c>
      <c r="I797" s="144"/>
      <c r="J797" s="145">
        <f>ROUND(I797*H797,2)</f>
        <v>0</v>
      </c>
      <c r="K797" s="141" t="s">
        <v>141</v>
      </c>
      <c r="L797" s="34"/>
      <c r="M797" s="146" t="s">
        <v>3</v>
      </c>
      <c r="N797" s="147" t="s">
        <v>42</v>
      </c>
      <c r="O797" s="54"/>
      <c r="P797" s="148">
        <f>O797*H797</f>
        <v>0</v>
      </c>
      <c r="Q797" s="148">
        <v>0</v>
      </c>
      <c r="R797" s="148">
        <f>Q797*H797</f>
        <v>0</v>
      </c>
      <c r="S797" s="148">
        <v>1.174E-2</v>
      </c>
      <c r="T797" s="149">
        <f>S797*H797</f>
        <v>15.4968</v>
      </c>
      <c r="U797" s="33"/>
      <c r="V797" s="33"/>
      <c r="W797" s="33"/>
      <c r="X797" s="33"/>
      <c r="Y797" s="33"/>
      <c r="Z797" s="33"/>
      <c r="AA797" s="33"/>
      <c r="AB797" s="33"/>
      <c r="AC797" s="33"/>
      <c r="AD797" s="33"/>
      <c r="AE797" s="33"/>
      <c r="AR797" s="150" t="s">
        <v>226</v>
      </c>
      <c r="AT797" s="150" t="s">
        <v>137</v>
      </c>
      <c r="AU797" s="150" t="s">
        <v>79</v>
      </c>
      <c r="AY797" s="18" t="s">
        <v>135</v>
      </c>
      <c r="BE797" s="151">
        <f>IF(N797="základní",J797,0)</f>
        <v>0</v>
      </c>
      <c r="BF797" s="151">
        <f>IF(N797="snížená",J797,0)</f>
        <v>0</v>
      </c>
      <c r="BG797" s="151">
        <f>IF(N797="zákl. přenesená",J797,0)</f>
        <v>0</v>
      </c>
      <c r="BH797" s="151">
        <f>IF(N797="sníž. přenesená",J797,0)</f>
        <v>0</v>
      </c>
      <c r="BI797" s="151">
        <f>IF(N797="nulová",J797,0)</f>
        <v>0</v>
      </c>
      <c r="BJ797" s="18" t="s">
        <v>15</v>
      </c>
      <c r="BK797" s="151">
        <f>ROUND(I797*H797,2)</f>
        <v>0</v>
      </c>
      <c r="BL797" s="18" t="s">
        <v>226</v>
      </c>
      <c r="BM797" s="150" t="s">
        <v>1138</v>
      </c>
    </row>
    <row r="798" spans="1:65" s="2" customFormat="1" ht="11.25">
      <c r="A798" s="33"/>
      <c r="B798" s="34"/>
      <c r="C798" s="33"/>
      <c r="D798" s="152" t="s">
        <v>143</v>
      </c>
      <c r="E798" s="33"/>
      <c r="F798" s="153" t="s">
        <v>1139</v>
      </c>
      <c r="G798" s="33"/>
      <c r="H798" s="33"/>
      <c r="I798" s="154"/>
      <c r="J798" s="33"/>
      <c r="K798" s="33"/>
      <c r="L798" s="34"/>
      <c r="M798" s="155"/>
      <c r="N798" s="156"/>
      <c r="O798" s="54"/>
      <c r="P798" s="54"/>
      <c r="Q798" s="54"/>
      <c r="R798" s="54"/>
      <c r="S798" s="54"/>
      <c r="T798" s="55"/>
      <c r="U798" s="33"/>
      <c r="V798" s="33"/>
      <c r="W798" s="33"/>
      <c r="X798" s="33"/>
      <c r="Y798" s="33"/>
      <c r="Z798" s="33"/>
      <c r="AA798" s="33"/>
      <c r="AB798" s="33"/>
      <c r="AC798" s="33"/>
      <c r="AD798" s="33"/>
      <c r="AE798" s="33"/>
      <c r="AT798" s="18" t="s">
        <v>143</v>
      </c>
      <c r="AU798" s="18" t="s">
        <v>79</v>
      </c>
    </row>
    <row r="799" spans="1:65" s="2" customFormat="1" ht="24.2" customHeight="1">
      <c r="A799" s="33"/>
      <c r="B799" s="138"/>
      <c r="C799" s="139" t="s">
        <v>1140</v>
      </c>
      <c r="D799" s="139" t="s">
        <v>137</v>
      </c>
      <c r="E799" s="140" t="s">
        <v>1141</v>
      </c>
      <c r="F799" s="141" t="s">
        <v>1142</v>
      </c>
      <c r="G799" s="142" t="s">
        <v>140</v>
      </c>
      <c r="H799" s="143">
        <v>890</v>
      </c>
      <c r="I799" s="144"/>
      <c r="J799" s="145">
        <f>ROUND(I799*H799,2)</f>
        <v>0</v>
      </c>
      <c r="K799" s="141" t="s">
        <v>141</v>
      </c>
      <c r="L799" s="34"/>
      <c r="M799" s="146" t="s">
        <v>3</v>
      </c>
      <c r="N799" s="147" t="s">
        <v>42</v>
      </c>
      <c r="O799" s="54"/>
      <c r="P799" s="148">
        <f>O799*H799</f>
        <v>0</v>
      </c>
      <c r="Q799" s="148">
        <v>0</v>
      </c>
      <c r="R799" s="148">
        <f>Q799*H799</f>
        <v>0</v>
      </c>
      <c r="S799" s="148">
        <v>0</v>
      </c>
      <c r="T799" s="149">
        <f>S799*H799</f>
        <v>0</v>
      </c>
      <c r="U799" s="33"/>
      <c r="V799" s="33"/>
      <c r="W799" s="33"/>
      <c r="X799" s="33"/>
      <c r="Y799" s="33"/>
      <c r="Z799" s="33"/>
      <c r="AA799" s="33"/>
      <c r="AB799" s="33"/>
      <c r="AC799" s="33"/>
      <c r="AD799" s="33"/>
      <c r="AE799" s="33"/>
      <c r="AR799" s="150" t="s">
        <v>226</v>
      </c>
      <c r="AT799" s="150" t="s">
        <v>137</v>
      </c>
      <c r="AU799" s="150" t="s">
        <v>79</v>
      </c>
      <c r="AY799" s="18" t="s">
        <v>135</v>
      </c>
      <c r="BE799" s="151">
        <f>IF(N799="základní",J799,0)</f>
        <v>0</v>
      </c>
      <c r="BF799" s="151">
        <f>IF(N799="snížená",J799,0)</f>
        <v>0</v>
      </c>
      <c r="BG799" s="151">
        <f>IF(N799="zákl. přenesená",J799,0)</f>
        <v>0</v>
      </c>
      <c r="BH799" s="151">
        <f>IF(N799="sníž. přenesená",J799,0)</f>
        <v>0</v>
      </c>
      <c r="BI799" s="151">
        <f>IF(N799="nulová",J799,0)</f>
        <v>0</v>
      </c>
      <c r="BJ799" s="18" t="s">
        <v>15</v>
      </c>
      <c r="BK799" s="151">
        <f>ROUND(I799*H799,2)</f>
        <v>0</v>
      </c>
      <c r="BL799" s="18" t="s">
        <v>226</v>
      </c>
      <c r="BM799" s="150" t="s">
        <v>1143</v>
      </c>
    </row>
    <row r="800" spans="1:65" s="2" customFormat="1" ht="11.25">
      <c r="A800" s="33"/>
      <c r="B800" s="34"/>
      <c r="C800" s="33"/>
      <c r="D800" s="152" t="s">
        <v>143</v>
      </c>
      <c r="E800" s="33"/>
      <c r="F800" s="153" t="s">
        <v>1144</v>
      </c>
      <c r="G800" s="33"/>
      <c r="H800" s="33"/>
      <c r="I800" s="154"/>
      <c r="J800" s="33"/>
      <c r="K800" s="33"/>
      <c r="L800" s="34"/>
      <c r="M800" s="155"/>
      <c r="N800" s="156"/>
      <c r="O800" s="54"/>
      <c r="P800" s="54"/>
      <c r="Q800" s="54"/>
      <c r="R800" s="54"/>
      <c r="S800" s="54"/>
      <c r="T800" s="55"/>
      <c r="U800" s="33"/>
      <c r="V800" s="33"/>
      <c r="W800" s="33"/>
      <c r="X800" s="33"/>
      <c r="Y800" s="33"/>
      <c r="Z800" s="33"/>
      <c r="AA800" s="33"/>
      <c r="AB800" s="33"/>
      <c r="AC800" s="33"/>
      <c r="AD800" s="33"/>
      <c r="AE800" s="33"/>
      <c r="AT800" s="18" t="s">
        <v>143</v>
      </c>
      <c r="AU800" s="18" t="s">
        <v>79</v>
      </c>
    </row>
    <row r="801" spans="1:65" s="2" customFormat="1" ht="24.2" customHeight="1">
      <c r="A801" s="33"/>
      <c r="B801" s="138"/>
      <c r="C801" s="139" t="s">
        <v>1145</v>
      </c>
      <c r="D801" s="139" t="s">
        <v>137</v>
      </c>
      <c r="E801" s="140" t="s">
        <v>1146</v>
      </c>
      <c r="F801" s="141" t="s">
        <v>1147</v>
      </c>
      <c r="G801" s="142" t="s">
        <v>140</v>
      </c>
      <c r="H801" s="143">
        <v>890</v>
      </c>
      <c r="I801" s="144"/>
      <c r="J801" s="145">
        <f>ROUND(I801*H801,2)</f>
        <v>0</v>
      </c>
      <c r="K801" s="141" t="s">
        <v>141</v>
      </c>
      <c r="L801" s="34"/>
      <c r="M801" s="146" t="s">
        <v>3</v>
      </c>
      <c r="N801" s="147" t="s">
        <v>42</v>
      </c>
      <c r="O801" s="54"/>
      <c r="P801" s="148">
        <f>O801*H801</f>
        <v>0</v>
      </c>
      <c r="Q801" s="148">
        <v>2.9999999999999997E-4</v>
      </c>
      <c r="R801" s="148">
        <f>Q801*H801</f>
        <v>0.26699999999999996</v>
      </c>
      <c r="S801" s="148">
        <v>0</v>
      </c>
      <c r="T801" s="149">
        <f>S801*H801</f>
        <v>0</v>
      </c>
      <c r="U801" s="33"/>
      <c r="V801" s="33"/>
      <c r="W801" s="33"/>
      <c r="X801" s="33"/>
      <c r="Y801" s="33"/>
      <c r="Z801" s="33"/>
      <c r="AA801" s="33"/>
      <c r="AB801" s="33"/>
      <c r="AC801" s="33"/>
      <c r="AD801" s="33"/>
      <c r="AE801" s="33"/>
      <c r="AR801" s="150" t="s">
        <v>226</v>
      </c>
      <c r="AT801" s="150" t="s">
        <v>137</v>
      </c>
      <c r="AU801" s="150" t="s">
        <v>79</v>
      </c>
      <c r="AY801" s="18" t="s">
        <v>135</v>
      </c>
      <c r="BE801" s="151">
        <f>IF(N801="základní",J801,0)</f>
        <v>0</v>
      </c>
      <c r="BF801" s="151">
        <f>IF(N801="snížená",J801,0)</f>
        <v>0</v>
      </c>
      <c r="BG801" s="151">
        <f>IF(N801="zákl. přenesená",J801,0)</f>
        <v>0</v>
      </c>
      <c r="BH801" s="151">
        <f>IF(N801="sníž. přenesená",J801,0)</f>
        <v>0</v>
      </c>
      <c r="BI801" s="151">
        <f>IF(N801="nulová",J801,0)</f>
        <v>0</v>
      </c>
      <c r="BJ801" s="18" t="s">
        <v>15</v>
      </c>
      <c r="BK801" s="151">
        <f>ROUND(I801*H801,2)</f>
        <v>0</v>
      </c>
      <c r="BL801" s="18" t="s">
        <v>226</v>
      </c>
      <c r="BM801" s="150" t="s">
        <v>1148</v>
      </c>
    </row>
    <row r="802" spans="1:65" s="2" customFormat="1" ht="11.25">
      <c r="A802" s="33"/>
      <c r="B802" s="34"/>
      <c r="C802" s="33"/>
      <c r="D802" s="152" t="s">
        <v>143</v>
      </c>
      <c r="E802" s="33"/>
      <c r="F802" s="153" t="s">
        <v>1149</v>
      </c>
      <c r="G802" s="33"/>
      <c r="H802" s="33"/>
      <c r="I802" s="154"/>
      <c r="J802" s="33"/>
      <c r="K802" s="33"/>
      <c r="L802" s="34"/>
      <c r="M802" s="155"/>
      <c r="N802" s="156"/>
      <c r="O802" s="54"/>
      <c r="P802" s="54"/>
      <c r="Q802" s="54"/>
      <c r="R802" s="54"/>
      <c r="S802" s="54"/>
      <c r="T802" s="55"/>
      <c r="U802" s="33"/>
      <c r="V802" s="33"/>
      <c r="W802" s="33"/>
      <c r="X802" s="33"/>
      <c r="Y802" s="33"/>
      <c r="Z802" s="33"/>
      <c r="AA802" s="33"/>
      <c r="AB802" s="33"/>
      <c r="AC802" s="33"/>
      <c r="AD802" s="33"/>
      <c r="AE802" s="33"/>
      <c r="AT802" s="18" t="s">
        <v>143</v>
      </c>
      <c r="AU802" s="18" t="s">
        <v>79</v>
      </c>
    </row>
    <row r="803" spans="1:65" s="2" customFormat="1" ht="33" customHeight="1">
      <c r="A803" s="33"/>
      <c r="B803" s="138"/>
      <c r="C803" s="139" t="s">
        <v>1150</v>
      </c>
      <c r="D803" s="139" t="s">
        <v>137</v>
      </c>
      <c r="E803" s="140" t="s">
        <v>1151</v>
      </c>
      <c r="F803" s="141" t="s">
        <v>1152</v>
      </c>
      <c r="G803" s="142" t="s">
        <v>239</v>
      </c>
      <c r="H803" s="143">
        <v>1320</v>
      </c>
      <c r="I803" s="144"/>
      <c r="J803" s="145">
        <f>ROUND(I803*H803,2)</f>
        <v>0</v>
      </c>
      <c r="K803" s="141" t="s">
        <v>141</v>
      </c>
      <c r="L803" s="34"/>
      <c r="M803" s="146" t="s">
        <v>3</v>
      </c>
      <c r="N803" s="147" t="s">
        <v>42</v>
      </c>
      <c r="O803" s="54"/>
      <c r="P803" s="148">
        <f>O803*H803</f>
        <v>0</v>
      </c>
      <c r="Q803" s="148">
        <v>5.8E-4</v>
      </c>
      <c r="R803" s="148">
        <f>Q803*H803</f>
        <v>0.76560000000000006</v>
      </c>
      <c r="S803" s="148">
        <v>0</v>
      </c>
      <c r="T803" s="149">
        <f>S803*H803</f>
        <v>0</v>
      </c>
      <c r="U803" s="33"/>
      <c r="V803" s="33"/>
      <c r="W803" s="33"/>
      <c r="X803" s="33"/>
      <c r="Y803" s="33"/>
      <c r="Z803" s="33"/>
      <c r="AA803" s="33"/>
      <c r="AB803" s="33"/>
      <c r="AC803" s="33"/>
      <c r="AD803" s="33"/>
      <c r="AE803" s="33"/>
      <c r="AR803" s="150" t="s">
        <v>226</v>
      </c>
      <c r="AT803" s="150" t="s">
        <v>137</v>
      </c>
      <c r="AU803" s="150" t="s">
        <v>79</v>
      </c>
      <c r="AY803" s="18" t="s">
        <v>135</v>
      </c>
      <c r="BE803" s="151">
        <f>IF(N803="základní",J803,0)</f>
        <v>0</v>
      </c>
      <c r="BF803" s="151">
        <f>IF(N803="snížená",J803,0)</f>
        <v>0</v>
      </c>
      <c r="BG803" s="151">
        <f>IF(N803="zákl. přenesená",J803,0)</f>
        <v>0</v>
      </c>
      <c r="BH803" s="151">
        <f>IF(N803="sníž. přenesená",J803,0)</f>
        <v>0</v>
      </c>
      <c r="BI803" s="151">
        <f>IF(N803="nulová",J803,0)</f>
        <v>0</v>
      </c>
      <c r="BJ803" s="18" t="s">
        <v>15</v>
      </c>
      <c r="BK803" s="151">
        <f>ROUND(I803*H803,2)</f>
        <v>0</v>
      </c>
      <c r="BL803" s="18" t="s">
        <v>226</v>
      </c>
      <c r="BM803" s="150" t="s">
        <v>1153</v>
      </c>
    </row>
    <row r="804" spans="1:65" s="2" customFormat="1" ht="11.25">
      <c r="A804" s="33"/>
      <c r="B804" s="34"/>
      <c r="C804" s="33"/>
      <c r="D804" s="152" t="s">
        <v>143</v>
      </c>
      <c r="E804" s="33"/>
      <c r="F804" s="153" t="s">
        <v>1154</v>
      </c>
      <c r="G804" s="33"/>
      <c r="H804" s="33"/>
      <c r="I804" s="154"/>
      <c r="J804" s="33"/>
      <c r="K804" s="33"/>
      <c r="L804" s="34"/>
      <c r="M804" s="155"/>
      <c r="N804" s="156"/>
      <c r="O804" s="54"/>
      <c r="P804" s="54"/>
      <c r="Q804" s="54"/>
      <c r="R804" s="54"/>
      <c r="S804" s="54"/>
      <c r="T804" s="55"/>
      <c r="U804" s="33"/>
      <c r="V804" s="33"/>
      <c r="W804" s="33"/>
      <c r="X804" s="33"/>
      <c r="Y804" s="33"/>
      <c r="Z804" s="33"/>
      <c r="AA804" s="33"/>
      <c r="AB804" s="33"/>
      <c r="AC804" s="33"/>
      <c r="AD804" s="33"/>
      <c r="AE804" s="33"/>
      <c r="AT804" s="18" t="s">
        <v>143</v>
      </c>
      <c r="AU804" s="18" t="s">
        <v>79</v>
      </c>
    </row>
    <row r="805" spans="1:65" s="2" customFormat="1" ht="16.5" customHeight="1">
      <c r="A805" s="33"/>
      <c r="B805" s="138"/>
      <c r="C805" s="166" t="s">
        <v>1155</v>
      </c>
      <c r="D805" s="166" t="s">
        <v>184</v>
      </c>
      <c r="E805" s="167" t="s">
        <v>1156</v>
      </c>
      <c r="F805" s="168" t="s">
        <v>1157</v>
      </c>
      <c r="G805" s="169" t="s">
        <v>239</v>
      </c>
      <c r="H805" s="170">
        <v>1452</v>
      </c>
      <c r="I805" s="171"/>
      <c r="J805" s="172">
        <f>ROUND(I805*H805,2)</f>
        <v>0</v>
      </c>
      <c r="K805" s="168" t="s">
        <v>3</v>
      </c>
      <c r="L805" s="173"/>
      <c r="M805" s="174" t="s">
        <v>3</v>
      </c>
      <c r="N805" s="175" t="s">
        <v>42</v>
      </c>
      <c r="O805" s="54"/>
      <c r="P805" s="148">
        <f>O805*H805</f>
        <v>0</v>
      </c>
      <c r="Q805" s="148">
        <v>3.6000000000000002E-4</v>
      </c>
      <c r="R805" s="148">
        <f>Q805*H805</f>
        <v>0.52272000000000007</v>
      </c>
      <c r="S805" s="148">
        <v>0</v>
      </c>
      <c r="T805" s="149">
        <f>S805*H805</f>
        <v>0</v>
      </c>
      <c r="U805" s="33"/>
      <c r="V805" s="33"/>
      <c r="W805" s="33"/>
      <c r="X805" s="33"/>
      <c r="Y805" s="33"/>
      <c r="Z805" s="33"/>
      <c r="AA805" s="33"/>
      <c r="AB805" s="33"/>
      <c r="AC805" s="33"/>
      <c r="AD805" s="33"/>
      <c r="AE805" s="33"/>
      <c r="AR805" s="150" t="s">
        <v>384</v>
      </c>
      <c r="AT805" s="150" t="s">
        <v>184</v>
      </c>
      <c r="AU805" s="150" t="s">
        <v>79</v>
      </c>
      <c r="AY805" s="18" t="s">
        <v>135</v>
      </c>
      <c r="BE805" s="151">
        <f>IF(N805="základní",J805,0)</f>
        <v>0</v>
      </c>
      <c r="BF805" s="151">
        <f>IF(N805="snížená",J805,0)</f>
        <v>0</v>
      </c>
      <c r="BG805" s="151">
        <f>IF(N805="zákl. přenesená",J805,0)</f>
        <v>0</v>
      </c>
      <c r="BH805" s="151">
        <f>IF(N805="sníž. přenesená",J805,0)</f>
        <v>0</v>
      </c>
      <c r="BI805" s="151">
        <f>IF(N805="nulová",J805,0)</f>
        <v>0</v>
      </c>
      <c r="BJ805" s="18" t="s">
        <v>15</v>
      </c>
      <c r="BK805" s="151">
        <f>ROUND(I805*H805,2)</f>
        <v>0</v>
      </c>
      <c r="BL805" s="18" t="s">
        <v>226</v>
      </c>
      <c r="BM805" s="150" t="s">
        <v>1158</v>
      </c>
    </row>
    <row r="806" spans="1:65" s="13" customFormat="1" ht="11.25">
      <c r="B806" s="157"/>
      <c r="D806" s="158" t="s">
        <v>164</v>
      </c>
      <c r="F806" s="159" t="s">
        <v>1159</v>
      </c>
      <c r="H806" s="160">
        <v>1452</v>
      </c>
      <c r="I806" s="161"/>
      <c r="L806" s="157"/>
      <c r="M806" s="162"/>
      <c r="N806" s="163"/>
      <c r="O806" s="163"/>
      <c r="P806" s="163"/>
      <c r="Q806" s="163"/>
      <c r="R806" s="163"/>
      <c r="S806" s="163"/>
      <c r="T806" s="164"/>
      <c r="AT806" s="165" t="s">
        <v>164</v>
      </c>
      <c r="AU806" s="165" t="s">
        <v>79</v>
      </c>
      <c r="AV806" s="13" t="s">
        <v>79</v>
      </c>
      <c r="AW806" s="13" t="s">
        <v>4</v>
      </c>
      <c r="AX806" s="13" t="s">
        <v>15</v>
      </c>
      <c r="AY806" s="165" t="s">
        <v>135</v>
      </c>
    </row>
    <row r="807" spans="1:65" s="2" customFormat="1" ht="16.5" customHeight="1">
      <c r="A807" s="33"/>
      <c r="B807" s="138"/>
      <c r="C807" s="139" t="s">
        <v>1160</v>
      </c>
      <c r="D807" s="139" t="s">
        <v>137</v>
      </c>
      <c r="E807" s="140" t="s">
        <v>1161</v>
      </c>
      <c r="F807" s="141" t="s">
        <v>1162</v>
      </c>
      <c r="G807" s="142" t="s">
        <v>239</v>
      </c>
      <c r="H807" s="143">
        <v>1320</v>
      </c>
      <c r="I807" s="144"/>
      <c r="J807" s="145">
        <f>ROUND(I807*H807,2)</f>
        <v>0</v>
      </c>
      <c r="K807" s="141" t="s">
        <v>141</v>
      </c>
      <c r="L807" s="34"/>
      <c r="M807" s="146" t="s">
        <v>3</v>
      </c>
      <c r="N807" s="147" t="s">
        <v>42</v>
      </c>
      <c r="O807" s="54"/>
      <c r="P807" s="148">
        <f>O807*H807</f>
        <v>0</v>
      </c>
      <c r="Q807" s="148">
        <v>3.0000000000000001E-5</v>
      </c>
      <c r="R807" s="148">
        <f>Q807*H807</f>
        <v>3.9600000000000003E-2</v>
      </c>
      <c r="S807" s="148">
        <v>0</v>
      </c>
      <c r="T807" s="149">
        <f>S807*H807</f>
        <v>0</v>
      </c>
      <c r="U807" s="33"/>
      <c r="V807" s="33"/>
      <c r="W807" s="33"/>
      <c r="X807" s="33"/>
      <c r="Y807" s="33"/>
      <c r="Z807" s="33"/>
      <c r="AA807" s="33"/>
      <c r="AB807" s="33"/>
      <c r="AC807" s="33"/>
      <c r="AD807" s="33"/>
      <c r="AE807" s="33"/>
      <c r="AR807" s="150" t="s">
        <v>226</v>
      </c>
      <c r="AT807" s="150" t="s">
        <v>137</v>
      </c>
      <c r="AU807" s="150" t="s">
        <v>79</v>
      </c>
      <c r="AY807" s="18" t="s">
        <v>135</v>
      </c>
      <c r="BE807" s="151">
        <f>IF(N807="základní",J807,0)</f>
        <v>0</v>
      </c>
      <c r="BF807" s="151">
        <f>IF(N807="snížená",J807,0)</f>
        <v>0</v>
      </c>
      <c r="BG807" s="151">
        <f>IF(N807="zákl. přenesená",J807,0)</f>
        <v>0</v>
      </c>
      <c r="BH807" s="151">
        <f>IF(N807="sníž. přenesená",J807,0)</f>
        <v>0</v>
      </c>
      <c r="BI807" s="151">
        <f>IF(N807="nulová",J807,0)</f>
        <v>0</v>
      </c>
      <c r="BJ807" s="18" t="s">
        <v>15</v>
      </c>
      <c r="BK807" s="151">
        <f>ROUND(I807*H807,2)</f>
        <v>0</v>
      </c>
      <c r="BL807" s="18" t="s">
        <v>226</v>
      </c>
      <c r="BM807" s="150" t="s">
        <v>1163</v>
      </c>
    </row>
    <row r="808" spans="1:65" s="2" customFormat="1" ht="11.25">
      <c r="A808" s="33"/>
      <c r="B808" s="34"/>
      <c r="C808" s="33"/>
      <c r="D808" s="152" t="s">
        <v>143</v>
      </c>
      <c r="E808" s="33"/>
      <c r="F808" s="153" t="s">
        <v>1164</v>
      </c>
      <c r="G808" s="33"/>
      <c r="H808" s="33"/>
      <c r="I808" s="154"/>
      <c r="J808" s="33"/>
      <c r="K808" s="33"/>
      <c r="L808" s="34"/>
      <c r="M808" s="155"/>
      <c r="N808" s="156"/>
      <c r="O808" s="54"/>
      <c r="P808" s="54"/>
      <c r="Q808" s="54"/>
      <c r="R808" s="54"/>
      <c r="S808" s="54"/>
      <c r="T808" s="55"/>
      <c r="U808" s="33"/>
      <c r="V808" s="33"/>
      <c r="W808" s="33"/>
      <c r="X808" s="33"/>
      <c r="Y808" s="33"/>
      <c r="Z808" s="33"/>
      <c r="AA808" s="33"/>
      <c r="AB808" s="33"/>
      <c r="AC808" s="33"/>
      <c r="AD808" s="33"/>
      <c r="AE808" s="33"/>
      <c r="AT808" s="18" t="s">
        <v>143</v>
      </c>
      <c r="AU808" s="18" t="s">
        <v>79</v>
      </c>
    </row>
    <row r="809" spans="1:65" s="2" customFormat="1" ht="24.2" customHeight="1">
      <c r="A809" s="33"/>
      <c r="B809" s="138"/>
      <c r="C809" s="139" t="s">
        <v>1165</v>
      </c>
      <c r="D809" s="139" t="s">
        <v>137</v>
      </c>
      <c r="E809" s="140" t="s">
        <v>1166</v>
      </c>
      <c r="F809" s="141" t="s">
        <v>1167</v>
      </c>
      <c r="G809" s="142" t="s">
        <v>239</v>
      </c>
      <c r="H809" s="143">
        <v>1320</v>
      </c>
      <c r="I809" s="144"/>
      <c r="J809" s="145">
        <f>ROUND(I809*H809,2)</f>
        <v>0</v>
      </c>
      <c r="K809" s="141" t="s">
        <v>141</v>
      </c>
      <c r="L809" s="34"/>
      <c r="M809" s="146" t="s">
        <v>3</v>
      </c>
      <c r="N809" s="147" t="s">
        <v>42</v>
      </c>
      <c r="O809" s="54"/>
      <c r="P809" s="148">
        <f>O809*H809</f>
        <v>0</v>
      </c>
      <c r="Q809" s="148">
        <v>5.0000000000000001E-4</v>
      </c>
      <c r="R809" s="148">
        <f>Q809*H809</f>
        <v>0.66</v>
      </c>
      <c r="S809" s="148">
        <v>0</v>
      </c>
      <c r="T809" s="149">
        <f>S809*H809</f>
        <v>0</v>
      </c>
      <c r="U809" s="33"/>
      <c r="V809" s="33"/>
      <c r="W809" s="33"/>
      <c r="X809" s="33"/>
      <c r="Y809" s="33"/>
      <c r="Z809" s="33"/>
      <c r="AA809" s="33"/>
      <c r="AB809" s="33"/>
      <c r="AC809" s="33"/>
      <c r="AD809" s="33"/>
      <c r="AE809" s="33"/>
      <c r="AR809" s="150" t="s">
        <v>226</v>
      </c>
      <c r="AT809" s="150" t="s">
        <v>137</v>
      </c>
      <c r="AU809" s="150" t="s">
        <v>79</v>
      </c>
      <c r="AY809" s="18" t="s">
        <v>135</v>
      </c>
      <c r="BE809" s="151">
        <f>IF(N809="základní",J809,0)</f>
        <v>0</v>
      </c>
      <c r="BF809" s="151">
        <f>IF(N809="snížená",J809,0)</f>
        <v>0</v>
      </c>
      <c r="BG809" s="151">
        <f>IF(N809="zákl. přenesená",J809,0)</f>
        <v>0</v>
      </c>
      <c r="BH809" s="151">
        <f>IF(N809="sníž. přenesená",J809,0)</f>
        <v>0</v>
      </c>
      <c r="BI809" s="151">
        <f>IF(N809="nulová",J809,0)</f>
        <v>0</v>
      </c>
      <c r="BJ809" s="18" t="s">
        <v>15</v>
      </c>
      <c r="BK809" s="151">
        <f>ROUND(I809*H809,2)</f>
        <v>0</v>
      </c>
      <c r="BL809" s="18" t="s">
        <v>226</v>
      </c>
      <c r="BM809" s="150" t="s">
        <v>1168</v>
      </c>
    </row>
    <row r="810" spans="1:65" s="2" customFormat="1" ht="11.25">
      <c r="A810" s="33"/>
      <c r="B810" s="34"/>
      <c r="C810" s="33"/>
      <c r="D810" s="152" t="s">
        <v>143</v>
      </c>
      <c r="E810" s="33"/>
      <c r="F810" s="153" t="s">
        <v>1169</v>
      </c>
      <c r="G810" s="33"/>
      <c r="H810" s="33"/>
      <c r="I810" s="154"/>
      <c r="J810" s="33"/>
      <c r="K810" s="33"/>
      <c r="L810" s="34"/>
      <c r="M810" s="155"/>
      <c r="N810" s="156"/>
      <c r="O810" s="54"/>
      <c r="P810" s="54"/>
      <c r="Q810" s="54"/>
      <c r="R810" s="54"/>
      <c r="S810" s="54"/>
      <c r="T810" s="55"/>
      <c r="U810" s="33"/>
      <c r="V810" s="33"/>
      <c r="W810" s="33"/>
      <c r="X810" s="33"/>
      <c r="Y810" s="33"/>
      <c r="Z810" s="33"/>
      <c r="AA810" s="33"/>
      <c r="AB810" s="33"/>
      <c r="AC810" s="33"/>
      <c r="AD810" s="33"/>
      <c r="AE810" s="33"/>
      <c r="AT810" s="18" t="s">
        <v>143</v>
      </c>
      <c r="AU810" s="18" t="s">
        <v>79</v>
      </c>
    </row>
    <row r="811" spans="1:65" s="2" customFormat="1" ht="24.2" customHeight="1">
      <c r="A811" s="33"/>
      <c r="B811" s="138"/>
      <c r="C811" s="139" t="s">
        <v>1170</v>
      </c>
      <c r="D811" s="139" t="s">
        <v>137</v>
      </c>
      <c r="E811" s="140" t="s">
        <v>1171</v>
      </c>
      <c r="F811" s="141" t="s">
        <v>1172</v>
      </c>
      <c r="G811" s="142" t="s">
        <v>140</v>
      </c>
      <c r="H811" s="143">
        <v>1246</v>
      </c>
      <c r="I811" s="144"/>
      <c r="J811" s="145">
        <f>ROUND(I811*H811,2)</f>
        <v>0</v>
      </c>
      <c r="K811" s="141" t="s">
        <v>141</v>
      </c>
      <c r="L811" s="34"/>
      <c r="M811" s="146" t="s">
        <v>3</v>
      </c>
      <c r="N811" s="147" t="s">
        <v>42</v>
      </c>
      <c r="O811" s="54"/>
      <c r="P811" s="148">
        <f>O811*H811</f>
        <v>0</v>
      </c>
      <c r="Q811" s="148">
        <v>1.5E-3</v>
      </c>
      <c r="R811" s="148">
        <f>Q811*H811</f>
        <v>1.869</v>
      </c>
      <c r="S811" s="148">
        <v>0</v>
      </c>
      <c r="T811" s="149">
        <f>S811*H811</f>
        <v>0</v>
      </c>
      <c r="U811" s="33"/>
      <c r="V811" s="33"/>
      <c r="W811" s="33"/>
      <c r="X811" s="33"/>
      <c r="Y811" s="33"/>
      <c r="Z811" s="33"/>
      <c r="AA811" s="33"/>
      <c r="AB811" s="33"/>
      <c r="AC811" s="33"/>
      <c r="AD811" s="33"/>
      <c r="AE811" s="33"/>
      <c r="AR811" s="150" t="s">
        <v>226</v>
      </c>
      <c r="AT811" s="150" t="s">
        <v>137</v>
      </c>
      <c r="AU811" s="150" t="s">
        <v>79</v>
      </c>
      <c r="AY811" s="18" t="s">
        <v>135</v>
      </c>
      <c r="BE811" s="151">
        <f>IF(N811="základní",J811,0)</f>
        <v>0</v>
      </c>
      <c r="BF811" s="151">
        <f>IF(N811="snížená",J811,0)</f>
        <v>0</v>
      </c>
      <c r="BG811" s="151">
        <f>IF(N811="zákl. přenesená",J811,0)</f>
        <v>0</v>
      </c>
      <c r="BH811" s="151">
        <f>IF(N811="sníž. přenesená",J811,0)</f>
        <v>0</v>
      </c>
      <c r="BI811" s="151">
        <f>IF(N811="nulová",J811,0)</f>
        <v>0</v>
      </c>
      <c r="BJ811" s="18" t="s">
        <v>15</v>
      </c>
      <c r="BK811" s="151">
        <f>ROUND(I811*H811,2)</f>
        <v>0</v>
      </c>
      <c r="BL811" s="18" t="s">
        <v>226</v>
      </c>
      <c r="BM811" s="150" t="s">
        <v>1173</v>
      </c>
    </row>
    <row r="812" spans="1:65" s="2" customFormat="1" ht="11.25">
      <c r="A812" s="33"/>
      <c r="B812" s="34"/>
      <c r="C812" s="33"/>
      <c r="D812" s="152" t="s">
        <v>143</v>
      </c>
      <c r="E812" s="33"/>
      <c r="F812" s="153" t="s">
        <v>1174</v>
      </c>
      <c r="G812" s="33"/>
      <c r="H812" s="33"/>
      <c r="I812" s="154"/>
      <c r="J812" s="33"/>
      <c r="K812" s="33"/>
      <c r="L812" s="34"/>
      <c r="M812" s="155"/>
      <c r="N812" s="156"/>
      <c r="O812" s="54"/>
      <c r="P812" s="54"/>
      <c r="Q812" s="54"/>
      <c r="R812" s="54"/>
      <c r="S812" s="54"/>
      <c r="T812" s="55"/>
      <c r="U812" s="33"/>
      <c r="V812" s="33"/>
      <c r="W812" s="33"/>
      <c r="X812" s="33"/>
      <c r="Y812" s="33"/>
      <c r="Z812" s="33"/>
      <c r="AA812" s="33"/>
      <c r="AB812" s="33"/>
      <c r="AC812" s="33"/>
      <c r="AD812" s="33"/>
      <c r="AE812" s="33"/>
      <c r="AT812" s="18" t="s">
        <v>143</v>
      </c>
      <c r="AU812" s="18" t="s">
        <v>79</v>
      </c>
    </row>
    <row r="813" spans="1:65" s="2" customFormat="1" ht="24.2" customHeight="1">
      <c r="A813" s="33"/>
      <c r="B813" s="138"/>
      <c r="C813" s="139" t="s">
        <v>1175</v>
      </c>
      <c r="D813" s="139" t="s">
        <v>137</v>
      </c>
      <c r="E813" s="140" t="s">
        <v>1176</v>
      </c>
      <c r="F813" s="141" t="s">
        <v>1177</v>
      </c>
      <c r="G813" s="142" t="s">
        <v>197</v>
      </c>
      <c r="H813" s="143">
        <v>370</v>
      </c>
      <c r="I813" s="144"/>
      <c r="J813" s="145">
        <f>ROUND(I813*H813,2)</f>
        <v>0</v>
      </c>
      <c r="K813" s="141" t="s">
        <v>141</v>
      </c>
      <c r="L813" s="34"/>
      <c r="M813" s="146" t="s">
        <v>3</v>
      </c>
      <c r="N813" s="147" t="s">
        <v>42</v>
      </c>
      <c r="O813" s="54"/>
      <c r="P813" s="148">
        <f>O813*H813</f>
        <v>0</v>
      </c>
      <c r="Q813" s="148">
        <v>2.1000000000000001E-4</v>
      </c>
      <c r="R813" s="148">
        <f>Q813*H813</f>
        <v>7.7700000000000005E-2</v>
      </c>
      <c r="S813" s="148">
        <v>0</v>
      </c>
      <c r="T813" s="149">
        <f>S813*H813</f>
        <v>0</v>
      </c>
      <c r="U813" s="33"/>
      <c r="V813" s="33"/>
      <c r="W813" s="33"/>
      <c r="X813" s="33"/>
      <c r="Y813" s="33"/>
      <c r="Z813" s="33"/>
      <c r="AA813" s="33"/>
      <c r="AB813" s="33"/>
      <c r="AC813" s="33"/>
      <c r="AD813" s="33"/>
      <c r="AE813" s="33"/>
      <c r="AR813" s="150" t="s">
        <v>226</v>
      </c>
      <c r="AT813" s="150" t="s">
        <v>137</v>
      </c>
      <c r="AU813" s="150" t="s">
        <v>79</v>
      </c>
      <c r="AY813" s="18" t="s">
        <v>135</v>
      </c>
      <c r="BE813" s="151">
        <f>IF(N813="základní",J813,0)</f>
        <v>0</v>
      </c>
      <c r="BF813" s="151">
        <f>IF(N813="snížená",J813,0)</f>
        <v>0</v>
      </c>
      <c r="BG813" s="151">
        <f>IF(N813="zákl. přenesená",J813,0)</f>
        <v>0</v>
      </c>
      <c r="BH813" s="151">
        <f>IF(N813="sníž. přenesená",J813,0)</f>
        <v>0</v>
      </c>
      <c r="BI813" s="151">
        <f>IF(N813="nulová",J813,0)</f>
        <v>0</v>
      </c>
      <c r="BJ813" s="18" t="s">
        <v>15</v>
      </c>
      <c r="BK813" s="151">
        <f>ROUND(I813*H813,2)</f>
        <v>0</v>
      </c>
      <c r="BL813" s="18" t="s">
        <v>226</v>
      </c>
      <c r="BM813" s="150" t="s">
        <v>1178</v>
      </c>
    </row>
    <row r="814" spans="1:65" s="2" customFormat="1" ht="11.25">
      <c r="A814" s="33"/>
      <c r="B814" s="34"/>
      <c r="C814" s="33"/>
      <c r="D814" s="152" t="s">
        <v>143</v>
      </c>
      <c r="E814" s="33"/>
      <c r="F814" s="153" t="s">
        <v>1179</v>
      </c>
      <c r="G814" s="33"/>
      <c r="H814" s="33"/>
      <c r="I814" s="154"/>
      <c r="J814" s="33"/>
      <c r="K814" s="33"/>
      <c r="L814" s="34"/>
      <c r="M814" s="155"/>
      <c r="N814" s="156"/>
      <c r="O814" s="54"/>
      <c r="P814" s="54"/>
      <c r="Q814" s="54"/>
      <c r="R814" s="54"/>
      <c r="S814" s="54"/>
      <c r="T814" s="55"/>
      <c r="U814" s="33"/>
      <c r="V814" s="33"/>
      <c r="W814" s="33"/>
      <c r="X814" s="33"/>
      <c r="Y814" s="33"/>
      <c r="Z814" s="33"/>
      <c r="AA814" s="33"/>
      <c r="AB814" s="33"/>
      <c r="AC814" s="33"/>
      <c r="AD814" s="33"/>
      <c r="AE814" s="33"/>
      <c r="AT814" s="18" t="s">
        <v>143</v>
      </c>
      <c r="AU814" s="18" t="s">
        <v>79</v>
      </c>
    </row>
    <row r="815" spans="1:65" s="14" customFormat="1" ht="11.25">
      <c r="B815" s="176"/>
      <c r="D815" s="158" t="s">
        <v>164</v>
      </c>
      <c r="E815" s="177" t="s">
        <v>3</v>
      </c>
      <c r="F815" s="178" t="s">
        <v>213</v>
      </c>
      <c r="H815" s="177" t="s">
        <v>3</v>
      </c>
      <c r="I815" s="179"/>
      <c r="L815" s="176"/>
      <c r="M815" s="180"/>
      <c r="N815" s="181"/>
      <c r="O815" s="181"/>
      <c r="P815" s="181"/>
      <c r="Q815" s="181"/>
      <c r="R815" s="181"/>
      <c r="S815" s="181"/>
      <c r="T815" s="182"/>
      <c r="AT815" s="177" t="s">
        <v>164</v>
      </c>
      <c r="AU815" s="177" t="s">
        <v>79</v>
      </c>
      <c r="AV815" s="14" t="s">
        <v>15</v>
      </c>
      <c r="AW815" s="14" t="s">
        <v>33</v>
      </c>
      <c r="AX815" s="14" t="s">
        <v>71</v>
      </c>
      <c r="AY815" s="177" t="s">
        <v>135</v>
      </c>
    </row>
    <row r="816" spans="1:65" s="13" customFormat="1" ht="11.25">
      <c r="B816" s="157"/>
      <c r="D816" s="158" t="s">
        <v>164</v>
      </c>
      <c r="E816" s="165" t="s">
        <v>3</v>
      </c>
      <c r="F816" s="159" t="s">
        <v>1180</v>
      </c>
      <c r="H816" s="160">
        <v>110</v>
      </c>
      <c r="I816" s="161"/>
      <c r="L816" s="157"/>
      <c r="M816" s="162"/>
      <c r="N816" s="163"/>
      <c r="O816" s="163"/>
      <c r="P816" s="163"/>
      <c r="Q816" s="163"/>
      <c r="R816" s="163"/>
      <c r="S816" s="163"/>
      <c r="T816" s="164"/>
      <c r="AT816" s="165" t="s">
        <v>164</v>
      </c>
      <c r="AU816" s="165" t="s">
        <v>79</v>
      </c>
      <c r="AV816" s="13" t="s">
        <v>79</v>
      </c>
      <c r="AW816" s="13" t="s">
        <v>33</v>
      </c>
      <c r="AX816" s="13" t="s">
        <v>71</v>
      </c>
      <c r="AY816" s="165" t="s">
        <v>135</v>
      </c>
    </row>
    <row r="817" spans="1:65" s="14" customFormat="1" ht="11.25">
      <c r="B817" s="176"/>
      <c r="D817" s="158" t="s">
        <v>164</v>
      </c>
      <c r="E817" s="177" t="s">
        <v>3</v>
      </c>
      <c r="F817" s="178" t="s">
        <v>211</v>
      </c>
      <c r="H817" s="177" t="s">
        <v>3</v>
      </c>
      <c r="I817" s="179"/>
      <c r="L817" s="176"/>
      <c r="M817" s="180"/>
      <c r="N817" s="181"/>
      <c r="O817" s="181"/>
      <c r="P817" s="181"/>
      <c r="Q817" s="181"/>
      <c r="R817" s="181"/>
      <c r="S817" s="181"/>
      <c r="T817" s="182"/>
      <c r="AT817" s="177" t="s">
        <v>164</v>
      </c>
      <c r="AU817" s="177" t="s">
        <v>79</v>
      </c>
      <c r="AV817" s="14" t="s">
        <v>15</v>
      </c>
      <c r="AW817" s="14" t="s">
        <v>33</v>
      </c>
      <c r="AX817" s="14" t="s">
        <v>71</v>
      </c>
      <c r="AY817" s="177" t="s">
        <v>135</v>
      </c>
    </row>
    <row r="818" spans="1:65" s="13" customFormat="1" ht="11.25">
      <c r="B818" s="157"/>
      <c r="D818" s="158" t="s">
        <v>164</v>
      </c>
      <c r="E818" s="165" t="s">
        <v>3</v>
      </c>
      <c r="F818" s="159" t="s">
        <v>1181</v>
      </c>
      <c r="H818" s="160">
        <v>60</v>
      </c>
      <c r="I818" s="161"/>
      <c r="L818" s="157"/>
      <c r="M818" s="162"/>
      <c r="N818" s="163"/>
      <c r="O818" s="163"/>
      <c r="P818" s="163"/>
      <c r="Q818" s="163"/>
      <c r="R818" s="163"/>
      <c r="S818" s="163"/>
      <c r="T818" s="164"/>
      <c r="AT818" s="165" t="s">
        <v>164</v>
      </c>
      <c r="AU818" s="165" t="s">
        <v>79</v>
      </c>
      <c r="AV818" s="13" t="s">
        <v>79</v>
      </c>
      <c r="AW818" s="13" t="s">
        <v>33</v>
      </c>
      <c r="AX818" s="13" t="s">
        <v>71</v>
      </c>
      <c r="AY818" s="165" t="s">
        <v>135</v>
      </c>
    </row>
    <row r="819" spans="1:65" s="14" customFormat="1" ht="11.25">
      <c r="B819" s="176"/>
      <c r="D819" s="158" t="s">
        <v>164</v>
      </c>
      <c r="E819" s="177" t="s">
        <v>3</v>
      </c>
      <c r="F819" s="178" t="s">
        <v>209</v>
      </c>
      <c r="H819" s="177" t="s">
        <v>3</v>
      </c>
      <c r="I819" s="179"/>
      <c r="L819" s="176"/>
      <c r="M819" s="180"/>
      <c r="N819" s="181"/>
      <c r="O819" s="181"/>
      <c r="P819" s="181"/>
      <c r="Q819" s="181"/>
      <c r="R819" s="181"/>
      <c r="S819" s="181"/>
      <c r="T819" s="182"/>
      <c r="AT819" s="177" t="s">
        <v>164</v>
      </c>
      <c r="AU819" s="177" t="s">
        <v>79</v>
      </c>
      <c r="AV819" s="14" t="s">
        <v>15</v>
      </c>
      <c r="AW819" s="14" t="s">
        <v>33</v>
      </c>
      <c r="AX819" s="14" t="s">
        <v>71</v>
      </c>
      <c r="AY819" s="177" t="s">
        <v>135</v>
      </c>
    </row>
    <row r="820" spans="1:65" s="13" customFormat="1" ht="11.25">
      <c r="B820" s="157"/>
      <c r="D820" s="158" t="s">
        <v>164</v>
      </c>
      <c r="E820" s="165" t="s">
        <v>3</v>
      </c>
      <c r="F820" s="159" t="s">
        <v>1182</v>
      </c>
      <c r="H820" s="160">
        <v>66</v>
      </c>
      <c r="I820" s="161"/>
      <c r="L820" s="157"/>
      <c r="M820" s="162"/>
      <c r="N820" s="163"/>
      <c r="O820" s="163"/>
      <c r="P820" s="163"/>
      <c r="Q820" s="163"/>
      <c r="R820" s="163"/>
      <c r="S820" s="163"/>
      <c r="T820" s="164"/>
      <c r="AT820" s="165" t="s">
        <v>164</v>
      </c>
      <c r="AU820" s="165" t="s">
        <v>79</v>
      </c>
      <c r="AV820" s="13" t="s">
        <v>79</v>
      </c>
      <c r="AW820" s="13" t="s">
        <v>33</v>
      </c>
      <c r="AX820" s="13" t="s">
        <v>71</v>
      </c>
      <c r="AY820" s="165" t="s">
        <v>135</v>
      </c>
    </row>
    <row r="821" spans="1:65" s="13" customFormat="1" ht="11.25">
      <c r="B821" s="157"/>
      <c r="D821" s="158" t="s">
        <v>164</v>
      </c>
      <c r="E821" s="165" t="s">
        <v>3</v>
      </c>
      <c r="F821" s="159" t="s">
        <v>1183</v>
      </c>
      <c r="H821" s="160">
        <v>54</v>
      </c>
      <c r="I821" s="161"/>
      <c r="L821" s="157"/>
      <c r="M821" s="162"/>
      <c r="N821" s="163"/>
      <c r="O821" s="163"/>
      <c r="P821" s="163"/>
      <c r="Q821" s="163"/>
      <c r="R821" s="163"/>
      <c r="S821" s="163"/>
      <c r="T821" s="164"/>
      <c r="AT821" s="165" t="s">
        <v>164</v>
      </c>
      <c r="AU821" s="165" t="s">
        <v>79</v>
      </c>
      <c r="AV821" s="13" t="s">
        <v>79</v>
      </c>
      <c r="AW821" s="13" t="s">
        <v>33</v>
      </c>
      <c r="AX821" s="13" t="s">
        <v>71</v>
      </c>
      <c r="AY821" s="165" t="s">
        <v>135</v>
      </c>
    </row>
    <row r="822" spans="1:65" s="13" customFormat="1" ht="11.25">
      <c r="B822" s="157"/>
      <c r="D822" s="158" t="s">
        <v>164</v>
      </c>
      <c r="E822" s="165" t="s">
        <v>3</v>
      </c>
      <c r="F822" s="159" t="s">
        <v>1184</v>
      </c>
      <c r="H822" s="160">
        <v>80</v>
      </c>
      <c r="I822" s="161"/>
      <c r="L822" s="157"/>
      <c r="M822" s="162"/>
      <c r="N822" s="163"/>
      <c r="O822" s="163"/>
      <c r="P822" s="163"/>
      <c r="Q822" s="163"/>
      <c r="R822" s="163"/>
      <c r="S822" s="163"/>
      <c r="T822" s="164"/>
      <c r="AT822" s="165" t="s">
        <v>164</v>
      </c>
      <c r="AU822" s="165" t="s">
        <v>79</v>
      </c>
      <c r="AV822" s="13" t="s">
        <v>79</v>
      </c>
      <c r="AW822" s="13" t="s">
        <v>33</v>
      </c>
      <c r="AX822" s="13" t="s">
        <v>71</v>
      </c>
      <c r="AY822" s="165" t="s">
        <v>135</v>
      </c>
    </row>
    <row r="823" spans="1:65" s="15" customFormat="1" ht="11.25">
      <c r="B823" s="183"/>
      <c r="D823" s="158" t="s">
        <v>164</v>
      </c>
      <c r="E823" s="184" t="s">
        <v>3</v>
      </c>
      <c r="F823" s="185" t="s">
        <v>215</v>
      </c>
      <c r="H823" s="186">
        <v>370</v>
      </c>
      <c r="I823" s="187"/>
      <c r="L823" s="183"/>
      <c r="M823" s="188"/>
      <c r="N823" s="189"/>
      <c r="O823" s="189"/>
      <c r="P823" s="189"/>
      <c r="Q823" s="189"/>
      <c r="R823" s="189"/>
      <c r="S823" s="189"/>
      <c r="T823" s="190"/>
      <c r="AT823" s="184" t="s">
        <v>164</v>
      </c>
      <c r="AU823" s="184" t="s">
        <v>79</v>
      </c>
      <c r="AV823" s="15" t="s">
        <v>82</v>
      </c>
      <c r="AW823" s="15" t="s">
        <v>33</v>
      </c>
      <c r="AX823" s="15" t="s">
        <v>15</v>
      </c>
      <c r="AY823" s="184" t="s">
        <v>135</v>
      </c>
    </row>
    <row r="824" spans="1:65" s="2" customFormat="1" ht="24.2" customHeight="1">
      <c r="A824" s="33"/>
      <c r="B824" s="138"/>
      <c r="C824" s="139" t="s">
        <v>1185</v>
      </c>
      <c r="D824" s="139" t="s">
        <v>137</v>
      </c>
      <c r="E824" s="140" t="s">
        <v>1186</v>
      </c>
      <c r="F824" s="141" t="s">
        <v>1187</v>
      </c>
      <c r="G824" s="142" t="s">
        <v>239</v>
      </c>
      <c r="H824" s="143">
        <v>1078.3</v>
      </c>
      <c r="I824" s="144"/>
      <c r="J824" s="145">
        <f>ROUND(I824*H824,2)</f>
        <v>0</v>
      </c>
      <c r="K824" s="141" t="s">
        <v>141</v>
      </c>
      <c r="L824" s="34"/>
      <c r="M824" s="146" t="s">
        <v>3</v>
      </c>
      <c r="N824" s="147" t="s">
        <v>42</v>
      </c>
      <c r="O824" s="54"/>
      <c r="P824" s="148">
        <f>O824*H824</f>
        <v>0</v>
      </c>
      <c r="Q824" s="148">
        <v>3.2000000000000003E-4</v>
      </c>
      <c r="R824" s="148">
        <f>Q824*H824</f>
        <v>0.34505600000000003</v>
      </c>
      <c r="S824" s="148">
        <v>0</v>
      </c>
      <c r="T824" s="149">
        <f>S824*H824</f>
        <v>0</v>
      </c>
      <c r="U824" s="33"/>
      <c r="V824" s="33"/>
      <c r="W824" s="33"/>
      <c r="X824" s="33"/>
      <c r="Y824" s="33"/>
      <c r="Z824" s="33"/>
      <c r="AA824" s="33"/>
      <c r="AB824" s="33"/>
      <c r="AC824" s="33"/>
      <c r="AD824" s="33"/>
      <c r="AE824" s="33"/>
      <c r="AR824" s="150" t="s">
        <v>226</v>
      </c>
      <c r="AT824" s="150" t="s">
        <v>137</v>
      </c>
      <c r="AU824" s="150" t="s">
        <v>79</v>
      </c>
      <c r="AY824" s="18" t="s">
        <v>135</v>
      </c>
      <c r="BE824" s="151">
        <f>IF(N824="základní",J824,0)</f>
        <v>0</v>
      </c>
      <c r="BF824" s="151">
        <f>IF(N824="snížená",J824,0)</f>
        <v>0</v>
      </c>
      <c r="BG824" s="151">
        <f>IF(N824="zákl. přenesená",J824,0)</f>
        <v>0</v>
      </c>
      <c r="BH824" s="151">
        <f>IF(N824="sníž. přenesená",J824,0)</f>
        <v>0</v>
      </c>
      <c r="BI824" s="151">
        <f>IF(N824="nulová",J824,0)</f>
        <v>0</v>
      </c>
      <c r="BJ824" s="18" t="s">
        <v>15</v>
      </c>
      <c r="BK824" s="151">
        <f>ROUND(I824*H824,2)</f>
        <v>0</v>
      </c>
      <c r="BL824" s="18" t="s">
        <v>226</v>
      </c>
      <c r="BM824" s="150" t="s">
        <v>1188</v>
      </c>
    </row>
    <row r="825" spans="1:65" s="2" customFormat="1" ht="11.25">
      <c r="A825" s="33"/>
      <c r="B825" s="34"/>
      <c r="C825" s="33"/>
      <c r="D825" s="152" t="s">
        <v>143</v>
      </c>
      <c r="E825" s="33"/>
      <c r="F825" s="153" t="s">
        <v>1189</v>
      </c>
      <c r="G825" s="33"/>
      <c r="H825" s="33"/>
      <c r="I825" s="154"/>
      <c r="J825" s="33"/>
      <c r="K825" s="33"/>
      <c r="L825" s="34"/>
      <c r="M825" s="155"/>
      <c r="N825" s="156"/>
      <c r="O825" s="54"/>
      <c r="P825" s="54"/>
      <c r="Q825" s="54"/>
      <c r="R825" s="54"/>
      <c r="S825" s="54"/>
      <c r="T825" s="55"/>
      <c r="U825" s="33"/>
      <c r="V825" s="33"/>
      <c r="W825" s="33"/>
      <c r="X825" s="33"/>
      <c r="Y825" s="33"/>
      <c r="Z825" s="33"/>
      <c r="AA825" s="33"/>
      <c r="AB825" s="33"/>
      <c r="AC825" s="33"/>
      <c r="AD825" s="33"/>
      <c r="AE825" s="33"/>
      <c r="AT825" s="18" t="s">
        <v>143</v>
      </c>
      <c r="AU825" s="18" t="s">
        <v>79</v>
      </c>
    </row>
    <row r="826" spans="1:65" s="14" customFormat="1" ht="11.25">
      <c r="B826" s="176"/>
      <c r="D826" s="158" t="s">
        <v>164</v>
      </c>
      <c r="E826" s="177" t="s">
        <v>3</v>
      </c>
      <c r="F826" s="178" t="s">
        <v>213</v>
      </c>
      <c r="H826" s="177" t="s">
        <v>3</v>
      </c>
      <c r="I826" s="179"/>
      <c r="L826" s="176"/>
      <c r="M826" s="180"/>
      <c r="N826" s="181"/>
      <c r="O826" s="181"/>
      <c r="P826" s="181"/>
      <c r="Q826" s="181"/>
      <c r="R826" s="181"/>
      <c r="S826" s="181"/>
      <c r="T826" s="182"/>
      <c r="AT826" s="177" t="s">
        <v>164</v>
      </c>
      <c r="AU826" s="177" t="s">
        <v>79</v>
      </c>
      <c r="AV826" s="14" t="s">
        <v>15</v>
      </c>
      <c r="AW826" s="14" t="s">
        <v>33</v>
      </c>
      <c r="AX826" s="14" t="s">
        <v>71</v>
      </c>
      <c r="AY826" s="177" t="s">
        <v>135</v>
      </c>
    </row>
    <row r="827" spans="1:65" s="13" customFormat="1" ht="11.25">
      <c r="B827" s="157"/>
      <c r="D827" s="158" t="s">
        <v>164</v>
      </c>
      <c r="E827" s="165" t="s">
        <v>3</v>
      </c>
      <c r="F827" s="159" t="s">
        <v>590</v>
      </c>
      <c r="H827" s="160">
        <v>388.3</v>
      </c>
      <c r="I827" s="161"/>
      <c r="L827" s="157"/>
      <c r="M827" s="162"/>
      <c r="N827" s="163"/>
      <c r="O827" s="163"/>
      <c r="P827" s="163"/>
      <c r="Q827" s="163"/>
      <c r="R827" s="163"/>
      <c r="S827" s="163"/>
      <c r="T827" s="164"/>
      <c r="AT827" s="165" t="s">
        <v>164</v>
      </c>
      <c r="AU827" s="165" t="s">
        <v>79</v>
      </c>
      <c r="AV827" s="13" t="s">
        <v>79</v>
      </c>
      <c r="AW827" s="13" t="s">
        <v>33</v>
      </c>
      <c r="AX827" s="13" t="s">
        <v>71</v>
      </c>
      <c r="AY827" s="165" t="s">
        <v>135</v>
      </c>
    </row>
    <row r="828" spans="1:65" s="14" customFormat="1" ht="11.25">
      <c r="B828" s="176"/>
      <c r="D828" s="158" t="s">
        <v>164</v>
      </c>
      <c r="E828" s="177" t="s">
        <v>3</v>
      </c>
      <c r="F828" s="178" t="s">
        <v>211</v>
      </c>
      <c r="H828" s="177" t="s">
        <v>3</v>
      </c>
      <c r="I828" s="179"/>
      <c r="L828" s="176"/>
      <c r="M828" s="180"/>
      <c r="N828" s="181"/>
      <c r="O828" s="181"/>
      <c r="P828" s="181"/>
      <c r="Q828" s="181"/>
      <c r="R828" s="181"/>
      <c r="S828" s="181"/>
      <c r="T828" s="182"/>
      <c r="AT828" s="177" t="s">
        <v>164</v>
      </c>
      <c r="AU828" s="177" t="s">
        <v>79</v>
      </c>
      <c r="AV828" s="14" t="s">
        <v>15</v>
      </c>
      <c r="AW828" s="14" t="s">
        <v>33</v>
      </c>
      <c r="AX828" s="14" t="s">
        <v>71</v>
      </c>
      <c r="AY828" s="177" t="s">
        <v>135</v>
      </c>
    </row>
    <row r="829" spans="1:65" s="13" customFormat="1" ht="11.25">
      <c r="B829" s="157"/>
      <c r="D829" s="158" t="s">
        <v>164</v>
      </c>
      <c r="E829" s="165" t="s">
        <v>3</v>
      </c>
      <c r="F829" s="159" t="s">
        <v>591</v>
      </c>
      <c r="H829" s="160">
        <v>237</v>
      </c>
      <c r="I829" s="161"/>
      <c r="L829" s="157"/>
      <c r="M829" s="162"/>
      <c r="N829" s="163"/>
      <c r="O829" s="163"/>
      <c r="P829" s="163"/>
      <c r="Q829" s="163"/>
      <c r="R829" s="163"/>
      <c r="S829" s="163"/>
      <c r="T829" s="164"/>
      <c r="AT829" s="165" t="s">
        <v>164</v>
      </c>
      <c r="AU829" s="165" t="s">
        <v>79</v>
      </c>
      <c r="AV829" s="13" t="s">
        <v>79</v>
      </c>
      <c r="AW829" s="13" t="s">
        <v>33</v>
      </c>
      <c r="AX829" s="13" t="s">
        <v>71</v>
      </c>
      <c r="AY829" s="165" t="s">
        <v>135</v>
      </c>
    </row>
    <row r="830" spans="1:65" s="14" customFormat="1" ht="11.25">
      <c r="B830" s="176"/>
      <c r="D830" s="158" t="s">
        <v>164</v>
      </c>
      <c r="E830" s="177" t="s">
        <v>3</v>
      </c>
      <c r="F830" s="178" t="s">
        <v>209</v>
      </c>
      <c r="H830" s="177" t="s">
        <v>3</v>
      </c>
      <c r="I830" s="179"/>
      <c r="L830" s="176"/>
      <c r="M830" s="180"/>
      <c r="N830" s="181"/>
      <c r="O830" s="181"/>
      <c r="P830" s="181"/>
      <c r="Q830" s="181"/>
      <c r="R830" s="181"/>
      <c r="S830" s="181"/>
      <c r="T830" s="182"/>
      <c r="AT830" s="177" t="s">
        <v>164</v>
      </c>
      <c r="AU830" s="177" t="s">
        <v>79</v>
      </c>
      <c r="AV830" s="14" t="s">
        <v>15</v>
      </c>
      <c r="AW830" s="14" t="s">
        <v>33</v>
      </c>
      <c r="AX830" s="14" t="s">
        <v>71</v>
      </c>
      <c r="AY830" s="177" t="s">
        <v>135</v>
      </c>
    </row>
    <row r="831" spans="1:65" s="13" customFormat="1" ht="11.25">
      <c r="B831" s="157"/>
      <c r="D831" s="158" t="s">
        <v>164</v>
      </c>
      <c r="E831" s="165" t="s">
        <v>3</v>
      </c>
      <c r="F831" s="159" t="s">
        <v>592</v>
      </c>
      <c r="H831" s="160">
        <v>79.2</v>
      </c>
      <c r="I831" s="161"/>
      <c r="L831" s="157"/>
      <c r="M831" s="162"/>
      <c r="N831" s="163"/>
      <c r="O831" s="163"/>
      <c r="P831" s="163"/>
      <c r="Q831" s="163"/>
      <c r="R831" s="163"/>
      <c r="S831" s="163"/>
      <c r="T831" s="164"/>
      <c r="AT831" s="165" t="s">
        <v>164</v>
      </c>
      <c r="AU831" s="165" t="s">
        <v>79</v>
      </c>
      <c r="AV831" s="13" t="s">
        <v>79</v>
      </c>
      <c r="AW831" s="13" t="s">
        <v>33</v>
      </c>
      <c r="AX831" s="13" t="s">
        <v>71</v>
      </c>
      <c r="AY831" s="165" t="s">
        <v>135</v>
      </c>
    </row>
    <row r="832" spans="1:65" s="13" customFormat="1" ht="11.25">
      <c r="B832" s="157"/>
      <c r="D832" s="158" t="s">
        <v>164</v>
      </c>
      <c r="E832" s="165" t="s">
        <v>3</v>
      </c>
      <c r="F832" s="159" t="s">
        <v>593</v>
      </c>
      <c r="H832" s="160">
        <v>64.8</v>
      </c>
      <c r="I832" s="161"/>
      <c r="L832" s="157"/>
      <c r="M832" s="162"/>
      <c r="N832" s="163"/>
      <c r="O832" s="163"/>
      <c r="P832" s="163"/>
      <c r="Q832" s="163"/>
      <c r="R832" s="163"/>
      <c r="S832" s="163"/>
      <c r="T832" s="164"/>
      <c r="AT832" s="165" t="s">
        <v>164</v>
      </c>
      <c r="AU832" s="165" t="s">
        <v>79</v>
      </c>
      <c r="AV832" s="13" t="s">
        <v>79</v>
      </c>
      <c r="AW832" s="13" t="s">
        <v>33</v>
      </c>
      <c r="AX832" s="13" t="s">
        <v>71</v>
      </c>
      <c r="AY832" s="165" t="s">
        <v>135</v>
      </c>
    </row>
    <row r="833" spans="1:65" s="13" customFormat="1" ht="11.25">
      <c r="B833" s="157"/>
      <c r="D833" s="158" t="s">
        <v>164</v>
      </c>
      <c r="E833" s="165" t="s">
        <v>3</v>
      </c>
      <c r="F833" s="159" t="s">
        <v>594</v>
      </c>
      <c r="H833" s="160">
        <v>309</v>
      </c>
      <c r="I833" s="161"/>
      <c r="L833" s="157"/>
      <c r="M833" s="162"/>
      <c r="N833" s="163"/>
      <c r="O833" s="163"/>
      <c r="P833" s="163"/>
      <c r="Q833" s="163"/>
      <c r="R833" s="163"/>
      <c r="S833" s="163"/>
      <c r="T833" s="164"/>
      <c r="AT833" s="165" t="s">
        <v>164</v>
      </c>
      <c r="AU833" s="165" t="s">
        <v>79</v>
      </c>
      <c r="AV833" s="13" t="s">
        <v>79</v>
      </c>
      <c r="AW833" s="13" t="s">
        <v>33</v>
      </c>
      <c r="AX833" s="13" t="s">
        <v>71</v>
      </c>
      <c r="AY833" s="165" t="s">
        <v>135</v>
      </c>
    </row>
    <row r="834" spans="1:65" s="15" customFormat="1" ht="11.25">
      <c r="B834" s="183"/>
      <c r="D834" s="158" t="s">
        <v>164</v>
      </c>
      <c r="E834" s="184" t="s">
        <v>3</v>
      </c>
      <c r="F834" s="185" t="s">
        <v>215</v>
      </c>
      <c r="H834" s="186">
        <v>1078.3</v>
      </c>
      <c r="I834" s="187"/>
      <c r="L834" s="183"/>
      <c r="M834" s="188"/>
      <c r="N834" s="189"/>
      <c r="O834" s="189"/>
      <c r="P834" s="189"/>
      <c r="Q834" s="189"/>
      <c r="R834" s="189"/>
      <c r="S834" s="189"/>
      <c r="T834" s="190"/>
      <c r="AT834" s="184" t="s">
        <v>164</v>
      </c>
      <c r="AU834" s="184" t="s">
        <v>79</v>
      </c>
      <c r="AV834" s="15" t="s">
        <v>82</v>
      </c>
      <c r="AW834" s="15" t="s">
        <v>33</v>
      </c>
      <c r="AX834" s="15" t="s">
        <v>15</v>
      </c>
      <c r="AY834" s="184" t="s">
        <v>135</v>
      </c>
    </row>
    <row r="835" spans="1:65" s="2" customFormat="1" ht="37.9" customHeight="1">
      <c r="A835" s="33"/>
      <c r="B835" s="138"/>
      <c r="C835" s="139" t="s">
        <v>1190</v>
      </c>
      <c r="D835" s="139" t="s">
        <v>137</v>
      </c>
      <c r="E835" s="140" t="s">
        <v>1191</v>
      </c>
      <c r="F835" s="141" t="s">
        <v>1192</v>
      </c>
      <c r="G835" s="142" t="s">
        <v>140</v>
      </c>
      <c r="H835" s="143">
        <v>890</v>
      </c>
      <c r="I835" s="144"/>
      <c r="J835" s="145">
        <f>ROUND(I835*H835,2)</f>
        <v>0</v>
      </c>
      <c r="K835" s="141" t="s">
        <v>141</v>
      </c>
      <c r="L835" s="34"/>
      <c r="M835" s="146" t="s">
        <v>3</v>
      </c>
      <c r="N835" s="147" t="s">
        <v>42</v>
      </c>
      <c r="O835" s="54"/>
      <c r="P835" s="148">
        <f>O835*H835</f>
        <v>0</v>
      </c>
      <c r="Q835" s="148">
        <v>6.3E-3</v>
      </c>
      <c r="R835" s="148">
        <f>Q835*H835</f>
        <v>5.6070000000000002</v>
      </c>
      <c r="S835" s="148">
        <v>0</v>
      </c>
      <c r="T835" s="149">
        <f>S835*H835</f>
        <v>0</v>
      </c>
      <c r="U835" s="33"/>
      <c r="V835" s="33"/>
      <c r="W835" s="33"/>
      <c r="X835" s="33"/>
      <c r="Y835" s="33"/>
      <c r="Z835" s="33"/>
      <c r="AA835" s="33"/>
      <c r="AB835" s="33"/>
      <c r="AC835" s="33"/>
      <c r="AD835" s="33"/>
      <c r="AE835" s="33"/>
      <c r="AR835" s="150" t="s">
        <v>226</v>
      </c>
      <c r="AT835" s="150" t="s">
        <v>137</v>
      </c>
      <c r="AU835" s="150" t="s">
        <v>79</v>
      </c>
      <c r="AY835" s="18" t="s">
        <v>135</v>
      </c>
      <c r="BE835" s="151">
        <f>IF(N835="základní",J835,0)</f>
        <v>0</v>
      </c>
      <c r="BF835" s="151">
        <f>IF(N835="snížená",J835,0)</f>
        <v>0</v>
      </c>
      <c r="BG835" s="151">
        <f>IF(N835="zákl. přenesená",J835,0)</f>
        <v>0</v>
      </c>
      <c r="BH835" s="151">
        <f>IF(N835="sníž. přenesená",J835,0)</f>
        <v>0</v>
      </c>
      <c r="BI835" s="151">
        <f>IF(N835="nulová",J835,0)</f>
        <v>0</v>
      </c>
      <c r="BJ835" s="18" t="s">
        <v>15</v>
      </c>
      <c r="BK835" s="151">
        <f>ROUND(I835*H835,2)</f>
        <v>0</v>
      </c>
      <c r="BL835" s="18" t="s">
        <v>226</v>
      </c>
      <c r="BM835" s="150" t="s">
        <v>1193</v>
      </c>
    </row>
    <row r="836" spans="1:65" s="2" customFormat="1" ht="11.25">
      <c r="A836" s="33"/>
      <c r="B836" s="34"/>
      <c r="C836" s="33"/>
      <c r="D836" s="152" t="s">
        <v>143</v>
      </c>
      <c r="E836" s="33"/>
      <c r="F836" s="153" t="s">
        <v>1194</v>
      </c>
      <c r="G836" s="33"/>
      <c r="H836" s="33"/>
      <c r="I836" s="154"/>
      <c r="J836" s="33"/>
      <c r="K836" s="33"/>
      <c r="L836" s="34"/>
      <c r="M836" s="155"/>
      <c r="N836" s="156"/>
      <c r="O836" s="54"/>
      <c r="P836" s="54"/>
      <c r="Q836" s="54"/>
      <c r="R836" s="54"/>
      <c r="S836" s="54"/>
      <c r="T836" s="55"/>
      <c r="U836" s="33"/>
      <c r="V836" s="33"/>
      <c r="W836" s="33"/>
      <c r="X836" s="33"/>
      <c r="Y836" s="33"/>
      <c r="Z836" s="33"/>
      <c r="AA836" s="33"/>
      <c r="AB836" s="33"/>
      <c r="AC836" s="33"/>
      <c r="AD836" s="33"/>
      <c r="AE836" s="33"/>
      <c r="AT836" s="18" t="s">
        <v>143</v>
      </c>
      <c r="AU836" s="18" t="s">
        <v>79</v>
      </c>
    </row>
    <row r="837" spans="1:65" s="2" customFormat="1" ht="24.2" customHeight="1">
      <c r="A837" s="33"/>
      <c r="B837" s="138"/>
      <c r="C837" s="166" t="s">
        <v>1195</v>
      </c>
      <c r="D837" s="166" t="s">
        <v>184</v>
      </c>
      <c r="E837" s="167" t="s">
        <v>1196</v>
      </c>
      <c r="F837" s="168" t="s">
        <v>1197</v>
      </c>
      <c r="G837" s="169" t="s">
        <v>140</v>
      </c>
      <c r="H837" s="170">
        <v>979</v>
      </c>
      <c r="I837" s="171"/>
      <c r="J837" s="172">
        <f>ROUND(I837*H837,2)</f>
        <v>0</v>
      </c>
      <c r="K837" s="168" t="s">
        <v>3</v>
      </c>
      <c r="L837" s="173"/>
      <c r="M837" s="174" t="s">
        <v>3</v>
      </c>
      <c r="N837" s="175" t="s">
        <v>42</v>
      </c>
      <c r="O837" s="54"/>
      <c r="P837" s="148">
        <f>O837*H837</f>
        <v>0</v>
      </c>
      <c r="Q837" s="148">
        <v>1.18E-2</v>
      </c>
      <c r="R837" s="148">
        <f>Q837*H837</f>
        <v>11.552199999999999</v>
      </c>
      <c r="S837" s="148">
        <v>0</v>
      </c>
      <c r="T837" s="149">
        <f>S837*H837</f>
        <v>0</v>
      </c>
      <c r="U837" s="33"/>
      <c r="V837" s="33"/>
      <c r="W837" s="33"/>
      <c r="X837" s="33"/>
      <c r="Y837" s="33"/>
      <c r="Z837" s="33"/>
      <c r="AA837" s="33"/>
      <c r="AB837" s="33"/>
      <c r="AC837" s="33"/>
      <c r="AD837" s="33"/>
      <c r="AE837" s="33"/>
      <c r="AR837" s="150" t="s">
        <v>384</v>
      </c>
      <c r="AT837" s="150" t="s">
        <v>184</v>
      </c>
      <c r="AU837" s="150" t="s">
        <v>79</v>
      </c>
      <c r="AY837" s="18" t="s">
        <v>135</v>
      </c>
      <c r="BE837" s="151">
        <f>IF(N837="základní",J837,0)</f>
        <v>0</v>
      </c>
      <c r="BF837" s="151">
        <f>IF(N837="snížená",J837,0)</f>
        <v>0</v>
      </c>
      <c r="BG837" s="151">
        <f>IF(N837="zákl. přenesená",J837,0)</f>
        <v>0</v>
      </c>
      <c r="BH837" s="151">
        <f>IF(N837="sníž. přenesená",J837,0)</f>
        <v>0</v>
      </c>
      <c r="BI837" s="151">
        <f>IF(N837="nulová",J837,0)</f>
        <v>0</v>
      </c>
      <c r="BJ837" s="18" t="s">
        <v>15</v>
      </c>
      <c r="BK837" s="151">
        <f>ROUND(I837*H837,2)</f>
        <v>0</v>
      </c>
      <c r="BL837" s="18" t="s">
        <v>226</v>
      </c>
      <c r="BM837" s="150" t="s">
        <v>1198</v>
      </c>
    </row>
    <row r="838" spans="1:65" s="13" customFormat="1" ht="11.25">
      <c r="B838" s="157"/>
      <c r="D838" s="158" t="s">
        <v>164</v>
      </c>
      <c r="F838" s="159" t="s">
        <v>1199</v>
      </c>
      <c r="H838" s="160">
        <v>979</v>
      </c>
      <c r="I838" s="161"/>
      <c r="L838" s="157"/>
      <c r="M838" s="162"/>
      <c r="N838" s="163"/>
      <c r="O838" s="163"/>
      <c r="P838" s="163"/>
      <c r="Q838" s="163"/>
      <c r="R838" s="163"/>
      <c r="S838" s="163"/>
      <c r="T838" s="164"/>
      <c r="AT838" s="165" t="s">
        <v>164</v>
      </c>
      <c r="AU838" s="165" t="s">
        <v>79</v>
      </c>
      <c r="AV838" s="13" t="s">
        <v>79</v>
      </c>
      <c r="AW838" s="13" t="s">
        <v>4</v>
      </c>
      <c r="AX838" s="13" t="s">
        <v>15</v>
      </c>
      <c r="AY838" s="165" t="s">
        <v>135</v>
      </c>
    </row>
    <row r="839" spans="1:65" s="2" customFormat="1" ht="24.2" customHeight="1">
      <c r="A839" s="33"/>
      <c r="B839" s="138"/>
      <c r="C839" s="139" t="s">
        <v>1200</v>
      </c>
      <c r="D839" s="139" t="s">
        <v>137</v>
      </c>
      <c r="E839" s="140" t="s">
        <v>1201</v>
      </c>
      <c r="F839" s="141" t="s">
        <v>1202</v>
      </c>
      <c r="G839" s="142" t="s">
        <v>140</v>
      </c>
      <c r="H839" s="143">
        <v>890</v>
      </c>
      <c r="I839" s="144"/>
      <c r="J839" s="145">
        <f>ROUND(I839*H839,2)</f>
        <v>0</v>
      </c>
      <c r="K839" s="141" t="s">
        <v>141</v>
      </c>
      <c r="L839" s="34"/>
      <c r="M839" s="146" t="s">
        <v>3</v>
      </c>
      <c r="N839" s="147" t="s">
        <v>42</v>
      </c>
      <c r="O839" s="54"/>
      <c r="P839" s="148">
        <f>O839*H839</f>
        <v>0</v>
      </c>
      <c r="Q839" s="148">
        <v>5.0000000000000002E-5</v>
      </c>
      <c r="R839" s="148">
        <f>Q839*H839</f>
        <v>4.4500000000000005E-2</v>
      </c>
      <c r="S839" s="148">
        <v>0</v>
      </c>
      <c r="T839" s="149">
        <f>S839*H839</f>
        <v>0</v>
      </c>
      <c r="U839" s="33"/>
      <c r="V839" s="33"/>
      <c r="W839" s="33"/>
      <c r="X839" s="33"/>
      <c r="Y839" s="33"/>
      <c r="Z839" s="33"/>
      <c r="AA839" s="33"/>
      <c r="AB839" s="33"/>
      <c r="AC839" s="33"/>
      <c r="AD839" s="33"/>
      <c r="AE839" s="33"/>
      <c r="AR839" s="150" t="s">
        <v>226</v>
      </c>
      <c r="AT839" s="150" t="s">
        <v>137</v>
      </c>
      <c r="AU839" s="150" t="s">
        <v>79</v>
      </c>
      <c r="AY839" s="18" t="s">
        <v>135</v>
      </c>
      <c r="BE839" s="151">
        <f>IF(N839="základní",J839,0)</f>
        <v>0</v>
      </c>
      <c r="BF839" s="151">
        <f>IF(N839="snížená",J839,0)</f>
        <v>0</v>
      </c>
      <c r="BG839" s="151">
        <f>IF(N839="zákl. přenesená",J839,0)</f>
        <v>0</v>
      </c>
      <c r="BH839" s="151">
        <f>IF(N839="sníž. přenesená",J839,0)</f>
        <v>0</v>
      </c>
      <c r="BI839" s="151">
        <f>IF(N839="nulová",J839,0)</f>
        <v>0</v>
      </c>
      <c r="BJ839" s="18" t="s">
        <v>15</v>
      </c>
      <c r="BK839" s="151">
        <f>ROUND(I839*H839,2)</f>
        <v>0</v>
      </c>
      <c r="BL839" s="18" t="s">
        <v>226</v>
      </c>
      <c r="BM839" s="150" t="s">
        <v>1203</v>
      </c>
    </row>
    <row r="840" spans="1:65" s="2" customFormat="1" ht="11.25">
      <c r="A840" s="33"/>
      <c r="B840" s="34"/>
      <c r="C840" s="33"/>
      <c r="D840" s="152" t="s">
        <v>143</v>
      </c>
      <c r="E840" s="33"/>
      <c r="F840" s="153" t="s">
        <v>1204</v>
      </c>
      <c r="G840" s="33"/>
      <c r="H840" s="33"/>
      <c r="I840" s="154"/>
      <c r="J840" s="33"/>
      <c r="K840" s="33"/>
      <c r="L840" s="34"/>
      <c r="M840" s="155"/>
      <c r="N840" s="156"/>
      <c r="O840" s="54"/>
      <c r="P840" s="54"/>
      <c r="Q840" s="54"/>
      <c r="R840" s="54"/>
      <c r="S840" s="54"/>
      <c r="T840" s="55"/>
      <c r="U840" s="33"/>
      <c r="V840" s="33"/>
      <c r="W840" s="33"/>
      <c r="X840" s="33"/>
      <c r="Y840" s="33"/>
      <c r="Z840" s="33"/>
      <c r="AA840" s="33"/>
      <c r="AB840" s="33"/>
      <c r="AC840" s="33"/>
      <c r="AD840" s="33"/>
      <c r="AE840" s="33"/>
      <c r="AT840" s="18" t="s">
        <v>143</v>
      </c>
      <c r="AU840" s="18" t="s">
        <v>79</v>
      </c>
    </row>
    <row r="841" spans="1:65" s="2" customFormat="1" ht="49.15" customHeight="1">
      <c r="A841" s="33"/>
      <c r="B841" s="138"/>
      <c r="C841" s="139" t="s">
        <v>1205</v>
      </c>
      <c r="D841" s="139" t="s">
        <v>137</v>
      </c>
      <c r="E841" s="140" t="s">
        <v>1206</v>
      </c>
      <c r="F841" s="141" t="s">
        <v>1207</v>
      </c>
      <c r="G841" s="142" t="s">
        <v>174</v>
      </c>
      <c r="H841" s="143">
        <v>21.75</v>
      </c>
      <c r="I841" s="144"/>
      <c r="J841" s="145">
        <f>ROUND(I841*H841,2)</f>
        <v>0</v>
      </c>
      <c r="K841" s="141" t="s">
        <v>141</v>
      </c>
      <c r="L841" s="34"/>
      <c r="M841" s="146" t="s">
        <v>3</v>
      </c>
      <c r="N841" s="147" t="s">
        <v>42</v>
      </c>
      <c r="O841" s="54"/>
      <c r="P841" s="148">
        <f>O841*H841</f>
        <v>0</v>
      </c>
      <c r="Q841" s="148">
        <v>0</v>
      </c>
      <c r="R841" s="148">
        <f>Q841*H841</f>
        <v>0</v>
      </c>
      <c r="S841" s="148">
        <v>0</v>
      </c>
      <c r="T841" s="149">
        <f>S841*H841</f>
        <v>0</v>
      </c>
      <c r="U841" s="33"/>
      <c r="V841" s="33"/>
      <c r="W841" s="33"/>
      <c r="X841" s="33"/>
      <c r="Y841" s="33"/>
      <c r="Z841" s="33"/>
      <c r="AA841" s="33"/>
      <c r="AB841" s="33"/>
      <c r="AC841" s="33"/>
      <c r="AD841" s="33"/>
      <c r="AE841" s="33"/>
      <c r="AR841" s="150" t="s">
        <v>226</v>
      </c>
      <c r="AT841" s="150" t="s">
        <v>137</v>
      </c>
      <c r="AU841" s="150" t="s">
        <v>79</v>
      </c>
      <c r="AY841" s="18" t="s">
        <v>135</v>
      </c>
      <c r="BE841" s="151">
        <f>IF(N841="základní",J841,0)</f>
        <v>0</v>
      </c>
      <c r="BF841" s="151">
        <f>IF(N841="snížená",J841,0)</f>
        <v>0</v>
      </c>
      <c r="BG841" s="151">
        <f>IF(N841="zákl. přenesená",J841,0)</f>
        <v>0</v>
      </c>
      <c r="BH841" s="151">
        <f>IF(N841="sníž. přenesená",J841,0)</f>
        <v>0</v>
      </c>
      <c r="BI841" s="151">
        <f>IF(N841="nulová",J841,0)</f>
        <v>0</v>
      </c>
      <c r="BJ841" s="18" t="s">
        <v>15</v>
      </c>
      <c r="BK841" s="151">
        <f>ROUND(I841*H841,2)</f>
        <v>0</v>
      </c>
      <c r="BL841" s="18" t="s">
        <v>226</v>
      </c>
      <c r="BM841" s="150" t="s">
        <v>1208</v>
      </c>
    </row>
    <row r="842" spans="1:65" s="2" customFormat="1" ht="11.25">
      <c r="A842" s="33"/>
      <c r="B842" s="34"/>
      <c r="C842" s="33"/>
      <c r="D842" s="152" t="s">
        <v>143</v>
      </c>
      <c r="E842" s="33"/>
      <c r="F842" s="153" t="s">
        <v>1209</v>
      </c>
      <c r="G842" s="33"/>
      <c r="H842" s="33"/>
      <c r="I842" s="154"/>
      <c r="J842" s="33"/>
      <c r="K842" s="33"/>
      <c r="L842" s="34"/>
      <c r="M842" s="155"/>
      <c r="N842" s="156"/>
      <c r="O842" s="54"/>
      <c r="P842" s="54"/>
      <c r="Q842" s="54"/>
      <c r="R842" s="54"/>
      <c r="S842" s="54"/>
      <c r="T842" s="55"/>
      <c r="U842" s="33"/>
      <c r="V842" s="33"/>
      <c r="W842" s="33"/>
      <c r="X842" s="33"/>
      <c r="Y842" s="33"/>
      <c r="Z842" s="33"/>
      <c r="AA842" s="33"/>
      <c r="AB842" s="33"/>
      <c r="AC842" s="33"/>
      <c r="AD842" s="33"/>
      <c r="AE842" s="33"/>
      <c r="AT842" s="18" t="s">
        <v>143</v>
      </c>
      <c r="AU842" s="18" t="s">
        <v>79</v>
      </c>
    </row>
    <row r="843" spans="1:65" s="12" customFormat="1" ht="22.9" customHeight="1">
      <c r="B843" s="125"/>
      <c r="D843" s="126" t="s">
        <v>70</v>
      </c>
      <c r="E843" s="136" t="s">
        <v>1210</v>
      </c>
      <c r="F843" s="136" t="s">
        <v>1211</v>
      </c>
      <c r="I843" s="128"/>
      <c r="J843" s="137">
        <f>BK843</f>
        <v>0</v>
      </c>
      <c r="L843" s="125"/>
      <c r="M843" s="130"/>
      <c r="N843" s="131"/>
      <c r="O843" s="131"/>
      <c r="P843" s="132">
        <f>P844</f>
        <v>0</v>
      </c>
      <c r="Q843" s="131"/>
      <c r="R843" s="132">
        <f>R844</f>
        <v>0</v>
      </c>
      <c r="S843" s="131"/>
      <c r="T843" s="133">
        <f>T844</f>
        <v>20.46</v>
      </c>
      <c r="AR843" s="126" t="s">
        <v>79</v>
      </c>
      <c r="AT843" s="134" t="s">
        <v>70</v>
      </c>
      <c r="AU843" s="134" t="s">
        <v>15</v>
      </c>
      <c r="AY843" s="126" t="s">
        <v>135</v>
      </c>
      <c r="BK843" s="135">
        <f>BK844</f>
        <v>0</v>
      </c>
    </row>
    <row r="844" spans="1:65" s="2" customFormat="1" ht="24.2" customHeight="1">
      <c r="A844" s="33"/>
      <c r="B844" s="138"/>
      <c r="C844" s="139" t="s">
        <v>1212</v>
      </c>
      <c r="D844" s="139" t="s">
        <v>137</v>
      </c>
      <c r="E844" s="140" t="s">
        <v>1213</v>
      </c>
      <c r="F844" s="141" t="s">
        <v>1214</v>
      </c>
      <c r="G844" s="142" t="s">
        <v>140</v>
      </c>
      <c r="H844" s="143">
        <v>220</v>
      </c>
      <c r="I844" s="144"/>
      <c r="J844" s="145">
        <f>ROUND(I844*H844,2)</f>
        <v>0</v>
      </c>
      <c r="K844" s="141" t="s">
        <v>3</v>
      </c>
      <c r="L844" s="34"/>
      <c r="M844" s="146" t="s">
        <v>3</v>
      </c>
      <c r="N844" s="147" t="s">
        <v>42</v>
      </c>
      <c r="O844" s="54"/>
      <c r="P844" s="148">
        <f>O844*H844</f>
        <v>0</v>
      </c>
      <c r="Q844" s="148">
        <v>0</v>
      </c>
      <c r="R844" s="148">
        <f>Q844*H844</f>
        <v>0</v>
      </c>
      <c r="S844" s="148">
        <v>9.2999999999999999E-2</v>
      </c>
      <c r="T844" s="149">
        <f>S844*H844</f>
        <v>20.46</v>
      </c>
      <c r="U844" s="33"/>
      <c r="V844" s="33"/>
      <c r="W844" s="33"/>
      <c r="X844" s="33"/>
      <c r="Y844" s="33"/>
      <c r="Z844" s="33"/>
      <c r="AA844" s="33"/>
      <c r="AB844" s="33"/>
      <c r="AC844" s="33"/>
      <c r="AD844" s="33"/>
      <c r="AE844" s="33"/>
      <c r="AR844" s="150" t="s">
        <v>226</v>
      </c>
      <c r="AT844" s="150" t="s">
        <v>137</v>
      </c>
      <c r="AU844" s="150" t="s">
        <v>79</v>
      </c>
      <c r="AY844" s="18" t="s">
        <v>135</v>
      </c>
      <c r="BE844" s="151">
        <f>IF(N844="základní",J844,0)</f>
        <v>0</v>
      </c>
      <c r="BF844" s="151">
        <f>IF(N844="snížená",J844,0)</f>
        <v>0</v>
      </c>
      <c r="BG844" s="151">
        <f>IF(N844="zákl. přenesená",J844,0)</f>
        <v>0</v>
      </c>
      <c r="BH844" s="151">
        <f>IF(N844="sníž. přenesená",J844,0)</f>
        <v>0</v>
      </c>
      <c r="BI844" s="151">
        <f>IF(N844="nulová",J844,0)</f>
        <v>0</v>
      </c>
      <c r="BJ844" s="18" t="s">
        <v>15</v>
      </c>
      <c r="BK844" s="151">
        <f>ROUND(I844*H844,2)</f>
        <v>0</v>
      </c>
      <c r="BL844" s="18" t="s">
        <v>226</v>
      </c>
      <c r="BM844" s="150" t="s">
        <v>1215</v>
      </c>
    </row>
    <row r="845" spans="1:65" s="12" customFormat="1" ht="22.9" customHeight="1">
      <c r="B845" s="125"/>
      <c r="D845" s="126" t="s">
        <v>70</v>
      </c>
      <c r="E845" s="136" t="s">
        <v>1216</v>
      </c>
      <c r="F845" s="136" t="s">
        <v>1217</v>
      </c>
      <c r="I845" s="128"/>
      <c r="J845" s="137">
        <f>BK845</f>
        <v>0</v>
      </c>
      <c r="L845" s="125"/>
      <c r="M845" s="130"/>
      <c r="N845" s="131"/>
      <c r="O845" s="131"/>
      <c r="P845" s="132">
        <f>SUM(P846:P849)</f>
        <v>0</v>
      </c>
      <c r="Q845" s="131"/>
      <c r="R845" s="132">
        <f>SUM(R846:R849)</f>
        <v>3.88401</v>
      </c>
      <c r="S845" s="131"/>
      <c r="T845" s="133">
        <f>SUM(T846:T849)</f>
        <v>0</v>
      </c>
      <c r="AR845" s="126" t="s">
        <v>79</v>
      </c>
      <c r="AT845" s="134" t="s">
        <v>70</v>
      </c>
      <c r="AU845" s="134" t="s">
        <v>15</v>
      </c>
      <c r="AY845" s="126" t="s">
        <v>135</v>
      </c>
      <c r="BK845" s="135">
        <f>SUM(BK846:BK849)</f>
        <v>0</v>
      </c>
    </row>
    <row r="846" spans="1:65" s="2" customFormat="1" ht="33" customHeight="1">
      <c r="A846" s="33"/>
      <c r="B846" s="138"/>
      <c r="C846" s="139" t="s">
        <v>1218</v>
      </c>
      <c r="D846" s="139" t="s">
        <v>137</v>
      </c>
      <c r="E846" s="140" t="s">
        <v>1219</v>
      </c>
      <c r="F846" s="141" t="s">
        <v>1220</v>
      </c>
      <c r="G846" s="142" t="s">
        <v>140</v>
      </c>
      <c r="H846" s="143">
        <v>8443.5</v>
      </c>
      <c r="I846" s="144"/>
      <c r="J846" s="145">
        <f>ROUND(I846*H846,2)</f>
        <v>0</v>
      </c>
      <c r="K846" s="141" t="s">
        <v>141</v>
      </c>
      <c r="L846" s="34"/>
      <c r="M846" s="146" t="s">
        <v>3</v>
      </c>
      <c r="N846" s="147" t="s">
        <v>42</v>
      </c>
      <c r="O846" s="54"/>
      <c r="P846" s="148">
        <f>O846*H846</f>
        <v>0</v>
      </c>
      <c r="Q846" s="148">
        <v>2.0000000000000001E-4</v>
      </c>
      <c r="R846" s="148">
        <f>Q846*H846</f>
        <v>1.6887000000000001</v>
      </c>
      <c r="S846" s="148">
        <v>0</v>
      </c>
      <c r="T846" s="149">
        <f>S846*H846</f>
        <v>0</v>
      </c>
      <c r="U846" s="33"/>
      <c r="V846" s="33"/>
      <c r="W846" s="33"/>
      <c r="X846" s="33"/>
      <c r="Y846" s="33"/>
      <c r="Z846" s="33"/>
      <c r="AA846" s="33"/>
      <c r="AB846" s="33"/>
      <c r="AC846" s="33"/>
      <c r="AD846" s="33"/>
      <c r="AE846" s="33"/>
      <c r="AR846" s="150" t="s">
        <v>226</v>
      </c>
      <c r="AT846" s="150" t="s">
        <v>137</v>
      </c>
      <c r="AU846" s="150" t="s">
        <v>79</v>
      </c>
      <c r="AY846" s="18" t="s">
        <v>135</v>
      </c>
      <c r="BE846" s="151">
        <f>IF(N846="základní",J846,0)</f>
        <v>0</v>
      </c>
      <c r="BF846" s="151">
        <f>IF(N846="snížená",J846,0)</f>
        <v>0</v>
      </c>
      <c r="BG846" s="151">
        <f>IF(N846="zákl. přenesená",J846,0)</f>
        <v>0</v>
      </c>
      <c r="BH846" s="151">
        <f>IF(N846="sníž. přenesená",J846,0)</f>
        <v>0</v>
      </c>
      <c r="BI846" s="151">
        <f>IF(N846="nulová",J846,0)</f>
        <v>0</v>
      </c>
      <c r="BJ846" s="18" t="s">
        <v>15</v>
      </c>
      <c r="BK846" s="151">
        <f>ROUND(I846*H846,2)</f>
        <v>0</v>
      </c>
      <c r="BL846" s="18" t="s">
        <v>226</v>
      </c>
      <c r="BM846" s="150" t="s">
        <v>1221</v>
      </c>
    </row>
    <row r="847" spans="1:65" s="2" customFormat="1" ht="11.25">
      <c r="A847" s="33"/>
      <c r="B847" s="34"/>
      <c r="C847" s="33"/>
      <c r="D847" s="152" t="s">
        <v>143</v>
      </c>
      <c r="E847" s="33"/>
      <c r="F847" s="153" t="s">
        <v>1222</v>
      </c>
      <c r="G847" s="33"/>
      <c r="H847" s="33"/>
      <c r="I847" s="154"/>
      <c r="J847" s="33"/>
      <c r="K847" s="33"/>
      <c r="L847" s="34"/>
      <c r="M847" s="155"/>
      <c r="N847" s="156"/>
      <c r="O847" s="54"/>
      <c r="P847" s="54"/>
      <c r="Q847" s="54"/>
      <c r="R847" s="54"/>
      <c r="S847" s="54"/>
      <c r="T847" s="55"/>
      <c r="U847" s="33"/>
      <c r="V847" s="33"/>
      <c r="W847" s="33"/>
      <c r="X847" s="33"/>
      <c r="Y847" s="33"/>
      <c r="Z847" s="33"/>
      <c r="AA847" s="33"/>
      <c r="AB847" s="33"/>
      <c r="AC847" s="33"/>
      <c r="AD847" s="33"/>
      <c r="AE847" s="33"/>
      <c r="AT847" s="18" t="s">
        <v>143</v>
      </c>
      <c r="AU847" s="18" t="s">
        <v>79</v>
      </c>
    </row>
    <row r="848" spans="1:65" s="2" customFormat="1" ht="37.9" customHeight="1">
      <c r="A848" s="33"/>
      <c r="B848" s="138"/>
      <c r="C848" s="139" t="s">
        <v>1223</v>
      </c>
      <c r="D848" s="139" t="s">
        <v>137</v>
      </c>
      <c r="E848" s="140" t="s">
        <v>1224</v>
      </c>
      <c r="F848" s="141" t="s">
        <v>1225</v>
      </c>
      <c r="G848" s="142" t="s">
        <v>140</v>
      </c>
      <c r="H848" s="143">
        <v>8443.5</v>
      </c>
      <c r="I848" s="144"/>
      <c r="J848" s="145">
        <f>ROUND(I848*H848,2)</f>
        <v>0</v>
      </c>
      <c r="K848" s="141" t="s">
        <v>141</v>
      </c>
      <c r="L848" s="34"/>
      <c r="M848" s="146" t="s">
        <v>3</v>
      </c>
      <c r="N848" s="147" t="s">
        <v>42</v>
      </c>
      <c r="O848" s="54"/>
      <c r="P848" s="148">
        <f>O848*H848</f>
        <v>0</v>
      </c>
      <c r="Q848" s="148">
        <v>2.5999999999999998E-4</v>
      </c>
      <c r="R848" s="148">
        <f>Q848*H848</f>
        <v>2.1953099999999997</v>
      </c>
      <c r="S848" s="148">
        <v>0</v>
      </c>
      <c r="T848" s="149">
        <f>S848*H848</f>
        <v>0</v>
      </c>
      <c r="U848" s="33"/>
      <c r="V848" s="33"/>
      <c r="W848" s="33"/>
      <c r="X848" s="33"/>
      <c r="Y848" s="33"/>
      <c r="Z848" s="33"/>
      <c r="AA848" s="33"/>
      <c r="AB848" s="33"/>
      <c r="AC848" s="33"/>
      <c r="AD848" s="33"/>
      <c r="AE848" s="33"/>
      <c r="AR848" s="150" t="s">
        <v>226</v>
      </c>
      <c r="AT848" s="150" t="s">
        <v>137</v>
      </c>
      <c r="AU848" s="150" t="s">
        <v>79</v>
      </c>
      <c r="AY848" s="18" t="s">
        <v>135</v>
      </c>
      <c r="BE848" s="151">
        <f>IF(N848="základní",J848,0)</f>
        <v>0</v>
      </c>
      <c r="BF848" s="151">
        <f>IF(N848="snížená",J848,0)</f>
        <v>0</v>
      </c>
      <c r="BG848" s="151">
        <f>IF(N848="zákl. přenesená",J848,0)</f>
        <v>0</v>
      </c>
      <c r="BH848" s="151">
        <f>IF(N848="sníž. přenesená",J848,0)</f>
        <v>0</v>
      </c>
      <c r="BI848" s="151">
        <f>IF(N848="nulová",J848,0)</f>
        <v>0</v>
      </c>
      <c r="BJ848" s="18" t="s">
        <v>15</v>
      </c>
      <c r="BK848" s="151">
        <f>ROUND(I848*H848,2)</f>
        <v>0</v>
      </c>
      <c r="BL848" s="18" t="s">
        <v>226</v>
      </c>
      <c r="BM848" s="150" t="s">
        <v>1226</v>
      </c>
    </row>
    <row r="849" spans="1:47" s="2" customFormat="1" ht="11.25">
      <c r="A849" s="33"/>
      <c r="B849" s="34"/>
      <c r="C849" s="33"/>
      <c r="D849" s="152" t="s">
        <v>143</v>
      </c>
      <c r="E849" s="33"/>
      <c r="F849" s="153" t="s">
        <v>1227</v>
      </c>
      <c r="G849" s="33"/>
      <c r="H849" s="33"/>
      <c r="I849" s="154"/>
      <c r="J849" s="33"/>
      <c r="K849" s="33"/>
      <c r="L849" s="34"/>
      <c r="M849" s="192"/>
      <c r="N849" s="193"/>
      <c r="O849" s="194"/>
      <c r="P849" s="194"/>
      <c r="Q849" s="194"/>
      <c r="R849" s="194"/>
      <c r="S849" s="194"/>
      <c r="T849" s="195"/>
      <c r="U849" s="33"/>
      <c r="V849" s="33"/>
      <c r="W849" s="33"/>
      <c r="X849" s="33"/>
      <c r="Y849" s="33"/>
      <c r="Z849" s="33"/>
      <c r="AA849" s="33"/>
      <c r="AB849" s="33"/>
      <c r="AC849" s="33"/>
      <c r="AD849" s="33"/>
      <c r="AE849" s="33"/>
      <c r="AT849" s="18" t="s">
        <v>143</v>
      </c>
      <c r="AU849" s="18" t="s">
        <v>79</v>
      </c>
    </row>
    <row r="850" spans="1:47" s="2" customFormat="1" ht="6.95" customHeight="1">
      <c r="A850" s="33"/>
      <c r="B850" s="43"/>
      <c r="C850" s="44"/>
      <c r="D850" s="44"/>
      <c r="E850" s="44"/>
      <c r="F850" s="44"/>
      <c r="G850" s="44"/>
      <c r="H850" s="44"/>
      <c r="I850" s="44"/>
      <c r="J850" s="44"/>
      <c r="K850" s="44"/>
      <c r="L850" s="34"/>
      <c r="M850" s="33"/>
      <c r="O850" s="33"/>
      <c r="P850" s="33"/>
      <c r="Q850" s="33"/>
      <c r="R850" s="33"/>
      <c r="S850" s="33"/>
      <c r="T850" s="33"/>
      <c r="U850" s="33"/>
      <c r="V850" s="33"/>
      <c r="W850" s="33"/>
      <c r="X850" s="33"/>
      <c r="Y850" s="33"/>
      <c r="Z850" s="33"/>
      <c r="AA850" s="33"/>
      <c r="AB850" s="33"/>
      <c r="AC850" s="33"/>
      <c r="AD850" s="33"/>
      <c r="AE850" s="33"/>
    </row>
  </sheetData>
  <autoFilter ref="C103:K849"/>
  <mergeCells count="9">
    <mergeCell ref="E50:H50"/>
    <mergeCell ref="E94:H94"/>
    <mergeCell ref="E96:H96"/>
    <mergeCell ref="L2:V2"/>
    <mergeCell ref="E7:H7"/>
    <mergeCell ref="E9:H9"/>
    <mergeCell ref="E18:H18"/>
    <mergeCell ref="E27:H27"/>
    <mergeCell ref="E48:H48"/>
  </mergeCells>
  <hyperlinks>
    <hyperlink ref="F108" r:id="rId1"/>
    <hyperlink ref="F110" r:id="rId2"/>
    <hyperlink ref="F112" r:id="rId3"/>
    <hyperlink ref="F114" r:id="rId4"/>
    <hyperlink ref="F116" r:id="rId5"/>
    <hyperlink ref="F119" r:id="rId6"/>
    <hyperlink ref="F121" r:id="rId7"/>
    <hyperlink ref="F124" r:id="rId8"/>
    <hyperlink ref="F131" r:id="rId9"/>
    <hyperlink ref="F145" r:id="rId10"/>
    <hyperlink ref="F147" r:id="rId11"/>
    <hyperlink ref="F149" r:id="rId12"/>
    <hyperlink ref="F151" r:id="rId13"/>
    <hyperlink ref="F153" r:id="rId14"/>
    <hyperlink ref="F160" r:id="rId15"/>
    <hyperlink ref="F162" r:id="rId16"/>
    <hyperlink ref="F164" r:id="rId17"/>
    <hyperlink ref="F166" r:id="rId18"/>
    <hyperlink ref="F168" r:id="rId19"/>
    <hyperlink ref="F211" r:id="rId20"/>
    <hyperlink ref="F215" r:id="rId21"/>
    <hyperlink ref="F260" r:id="rId22"/>
    <hyperlink ref="F303" r:id="rId23"/>
    <hyperlink ref="F307" r:id="rId24"/>
    <hyperlink ref="F309" r:id="rId25"/>
    <hyperlink ref="F311" r:id="rId26"/>
    <hyperlink ref="F313" r:id="rId27"/>
    <hyperlink ref="F317" r:id="rId28"/>
    <hyperlink ref="F319" r:id="rId29"/>
    <hyperlink ref="F321" r:id="rId30"/>
    <hyperlink ref="F323" r:id="rId31"/>
    <hyperlink ref="F325" r:id="rId32"/>
    <hyperlink ref="F327" r:id="rId33"/>
    <hyperlink ref="F331" r:id="rId34"/>
    <hyperlink ref="F333" r:id="rId35"/>
    <hyperlink ref="F337" r:id="rId36"/>
    <hyperlink ref="F341" r:id="rId37"/>
    <hyperlink ref="F344" r:id="rId38"/>
    <hyperlink ref="F348" r:id="rId39"/>
    <hyperlink ref="F350" r:id="rId40"/>
    <hyperlink ref="F352" r:id="rId41"/>
    <hyperlink ref="F354" r:id="rId42"/>
    <hyperlink ref="F356" r:id="rId43"/>
    <hyperlink ref="F360" r:id="rId44"/>
    <hyperlink ref="F364" r:id="rId45"/>
    <hyperlink ref="F368" r:id="rId46"/>
    <hyperlink ref="F372" r:id="rId47"/>
    <hyperlink ref="F417" r:id="rId48"/>
    <hyperlink ref="F464" r:id="rId49"/>
    <hyperlink ref="F466" r:id="rId50"/>
    <hyperlink ref="F468" r:id="rId51"/>
    <hyperlink ref="F471" r:id="rId52"/>
    <hyperlink ref="F474" r:id="rId53"/>
    <hyperlink ref="F485" r:id="rId54"/>
    <hyperlink ref="F488" r:id="rId55"/>
    <hyperlink ref="F492" r:id="rId56"/>
    <hyperlink ref="F494" r:id="rId57"/>
    <hyperlink ref="F498" r:id="rId58"/>
    <hyperlink ref="F500" r:id="rId59"/>
    <hyperlink ref="F502" r:id="rId60"/>
    <hyperlink ref="F504" r:id="rId61"/>
    <hyperlink ref="F509" r:id="rId62"/>
    <hyperlink ref="F516" r:id="rId63"/>
    <hyperlink ref="F518" r:id="rId64"/>
    <hyperlink ref="F520" r:id="rId65"/>
    <hyperlink ref="F522" r:id="rId66"/>
    <hyperlink ref="F528" r:id="rId67"/>
    <hyperlink ref="F547" r:id="rId68"/>
    <hyperlink ref="F551" r:id="rId69"/>
    <hyperlink ref="F558" r:id="rId70"/>
    <hyperlink ref="F577" r:id="rId71"/>
    <hyperlink ref="F593" r:id="rId72"/>
    <hyperlink ref="F595" r:id="rId73"/>
    <hyperlink ref="F597" r:id="rId74"/>
    <hyperlink ref="F600" r:id="rId75"/>
    <hyperlink ref="F603" r:id="rId76"/>
    <hyperlink ref="F607" r:id="rId77"/>
    <hyperlink ref="F609" r:id="rId78"/>
    <hyperlink ref="F611" r:id="rId79"/>
    <hyperlink ref="F614" r:id="rId80"/>
    <hyperlink ref="F618" r:id="rId81"/>
    <hyperlink ref="F622" r:id="rId82"/>
    <hyperlink ref="F631" r:id="rId83"/>
    <hyperlink ref="F633" r:id="rId84"/>
    <hyperlink ref="F635" r:id="rId85"/>
    <hyperlink ref="F638" r:id="rId86"/>
    <hyperlink ref="F640" r:id="rId87"/>
    <hyperlink ref="F642" r:id="rId88"/>
    <hyperlink ref="F644" r:id="rId89"/>
    <hyperlink ref="F648" r:id="rId90"/>
    <hyperlink ref="F699" r:id="rId91"/>
    <hyperlink ref="F702" r:id="rId92"/>
    <hyperlink ref="F793" r:id="rId93"/>
    <hyperlink ref="F796" r:id="rId94"/>
    <hyperlink ref="F798" r:id="rId95"/>
    <hyperlink ref="F800" r:id="rId96"/>
    <hyperlink ref="F802" r:id="rId97"/>
    <hyperlink ref="F804" r:id="rId98"/>
    <hyperlink ref="F808" r:id="rId99"/>
    <hyperlink ref="F810" r:id="rId100"/>
    <hyperlink ref="F812" r:id="rId101"/>
    <hyperlink ref="F814" r:id="rId102"/>
    <hyperlink ref="F825" r:id="rId103"/>
    <hyperlink ref="F836" r:id="rId104"/>
    <hyperlink ref="F840" r:id="rId105"/>
    <hyperlink ref="F842" r:id="rId106"/>
    <hyperlink ref="F847" r:id="rId107"/>
    <hyperlink ref="F849" r:id="rId108"/>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8" t="s">
        <v>6</v>
      </c>
      <c r="M2" s="303"/>
      <c r="N2" s="303"/>
      <c r="O2" s="303"/>
      <c r="P2" s="303"/>
      <c r="Q2" s="303"/>
      <c r="R2" s="303"/>
      <c r="S2" s="303"/>
      <c r="T2" s="303"/>
      <c r="U2" s="303"/>
      <c r="V2" s="303"/>
      <c r="AT2" s="18" t="s">
        <v>81</v>
      </c>
    </row>
    <row r="3" spans="1:46" s="1" customFormat="1" ht="6.95" customHeight="1">
      <c r="B3" s="19"/>
      <c r="C3" s="20"/>
      <c r="D3" s="20"/>
      <c r="E3" s="20"/>
      <c r="F3" s="20"/>
      <c r="G3" s="20"/>
      <c r="H3" s="20"/>
      <c r="I3" s="20"/>
      <c r="J3" s="20"/>
      <c r="K3" s="20"/>
      <c r="L3" s="21"/>
      <c r="AT3" s="18" t="s">
        <v>79</v>
      </c>
    </row>
    <row r="4" spans="1:46" s="1" customFormat="1" ht="24.95" customHeight="1">
      <c r="B4" s="21"/>
      <c r="D4" s="22" t="s">
        <v>88</v>
      </c>
      <c r="L4" s="21"/>
      <c r="M4" s="89" t="s">
        <v>11</v>
      </c>
      <c r="AT4" s="18" t="s">
        <v>4</v>
      </c>
    </row>
    <row r="5" spans="1:46" s="1" customFormat="1" ht="6.95" customHeight="1">
      <c r="B5" s="21"/>
      <c r="L5" s="21"/>
    </row>
    <row r="6" spans="1:46" s="1" customFormat="1" ht="12" customHeight="1">
      <c r="B6" s="21"/>
      <c r="D6" s="28" t="s">
        <v>17</v>
      </c>
      <c r="L6" s="21"/>
    </row>
    <row r="7" spans="1:46" s="1" customFormat="1" ht="26.25" customHeight="1">
      <c r="B7" s="21"/>
      <c r="E7" s="319" t="str">
        <f>'Rekapitulace stavby'!K6</f>
        <v>ZATEPLENÍ OBJEKTU A VÝMĚNA OTVORŮ OBJEKTU KOLEJE BLANICE</v>
      </c>
      <c r="F7" s="320"/>
      <c r="G7" s="320"/>
      <c r="H7" s="320"/>
      <c r="L7" s="21"/>
    </row>
    <row r="8" spans="1:46" s="2" customFormat="1" ht="12" customHeight="1">
      <c r="A8" s="33"/>
      <c r="B8" s="34"/>
      <c r="C8" s="33"/>
      <c r="D8" s="28" t="s">
        <v>89</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81" t="s">
        <v>1228</v>
      </c>
      <c r="F9" s="321"/>
      <c r="G9" s="321"/>
      <c r="H9" s="321"/>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28" t="s">
        <v>20</v>
      </c>
      <c r="J11" s="26" t="s">
        <v>3</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21</v>
      </c>
      <c r="E12" s="33"/>
      <c r="F12" s="26" t="s">
        <v>22</v>
      </c>
      <c r="G12" s="33"/>
      <c r="H12" s="33"/>
      <c r="I12" s="28" t="s">
        <v>23</v>
      </c>
      <c r="J12" s="51" t="str">
        <f>'Rekapitulace stavby'!AN8</f>
        <v>18. 11. 2022</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25</v>
      </c>
      <c r="E14" s="33"/>
      <c r="F14" s="33"/>
      <c r="G14" s="33"/>
      <c r="H14" s="33"/>
      <c r="I14" s="28" t="s">
        <v>26</v>
      </c>
      <c r="J14" s="26" t="s">
        <v>3</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3</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29</v>
      </c>
      <c r="E17" s="33"/>
      <c r="F17" s="33"/>
      <c r="G17" s="33"/>
      <c r="H17" s="33"/>
      <c r="I17" s="28" t="s">
        <v>26</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22" t="str">
        <f>'Rekapitulace stavby'!E14</f>
        <v>Vyplň údaj</v>
      </c>
      <c r="F18" s="302"/>
      <c r="G18" s="302"/>
      <c r="H18" s="302"/>
      <c r="I18" s="28" t="s">
        <v>28</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t="s">
        <v>31</v>
      </c>
      <c r="E20" s="33"/>
      <c r="F20" s="33"/>
      <c r="G20" s="33"/>
      <c r="H20" s="33"/>
      <c r="I20" s="28" t="s">
        <v>26</v>
      </c>
      <c r="J20" s="26" t="s">
        <v>3</v>
      </c>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t="s">
        <v>32</v>
      </c>
      <c r="F21" s="33"/>
      <c r="G21" s="33"/>
      <c r="H21" s="33"/>
      <c r="I21" s="28" t="s">
        <v>28</v>
      </c>
      <c r="J21" s="26" t="s">
        <v>3</v>
      </c>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t="s">
        <v>34</v>
      </c>
      <c r="E23" s="33"/>
      <c r="F23" s="33"/>
      <c r="G23" s="33"/>
      <c r="H23" s="33"/>
      <c r="I23" s="28" t="s">
        <v>26</v>
      </c>
      <c r="J23" s="26" t="str">
        <f>IF('Rekapitulace stavby'!AN19="","",'Rekapitulace stavby'!AN19)</f>
        <v/>
      </c>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16.5" customHeight="1">
      <c r="A27" s="91"/>
      <c r="B27" s="92"/>
      <c r="C27" s="91"/>
      <c r="D27" s="91"/>
      <c r="E27" s="307" t="s">
        <v>3</v>
      </c>
      <c r="F27" s="307"/>
      <c r="G27" s="307"/>
      <c r="H27" s="307"/>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ROUND(J89,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ROUND((SUM(BE89:BE205)),  2)</f>
        <v>0</v>
      </c>
      <c r="G33" s="33"/>
      <c r="H33" s="33"/>
      <c r="I33" s="97">
        <v>0.21</v>
      </c>
      <c r="J33" s="96">
        <f>ROUND(((SUM(BE89:BE205))*I33),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ROUND((SUM(BF89:BF205)),  2)</f>
        <v>0</v>
      </c>
      <c r="G34" s="33"/>
      <c r="H34" s="33"/>
      <c r="I34" s="97">
        <v>0.15</v>
      </c>
      <c r="J34" s="96">
        <f>ROUND(((SUM(BF89:BF205))*I34),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ROUND((SUM(BG89:BG205)),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ROUND((SUM(BH89:BH205)),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ROUND((SUM(BI89:BI205)),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91</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26.25" customHeight="1">
      <c r="A48" s="33"/>
      <c r="B48" s="34"/>
      <c r="C48" s="33"/>
      <c r="D48" s="33"/>
      <c r="E48" s="319" t="str">
        <f>E7</f>
        <v>ZATEPLENÍ OBJEKTU A VÝMĚNA OTVORŮ OBJEKTU KOLEJE BLANICE</v>
      </c>
      <c r="F48" s="320"/>
      <c r="G48" s="320"/>
      <c r="H48" s="320"/>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89</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81" t="str">
        <f>E9</f>
        <v>2 - Oprava střešního pláště</v>
      </c>
      <c r="F50" s="321"/>
      <c r="G50" s="321"/>
      <c r="H50" s="321"/>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21</v>
      </c>
      <c r="D52" s="33"/>
      <c r="E52" s="33"/>
      <c r="F52" s="26" t="str">
        <f>F12</f>
        <v xml:space="preserve"> </v>
      </c>
      <c r="G52" s="33"/>
      <c r="H52" s="33"/>
      <c r="I52" s="28" t="s">
        <v>23</v>
      </c>
      <c r="J52" s="51" t="str">
        <f>IF(J12="","",J12)</f>
        <v>18. 11. 2022</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15.2" customHeight="1">
      <c r="A54" s="33"/>
      <c r="B54" s="34"/>
      <c r="C54" s="28" t="s">
        <v>25</v>
      </c>
      <c r="D54" s="33"/>
      <c r="E54" s="33"/>
      <c r="F54" s="26" t="str">
        <f>E15</f>
        <v>Vysoká škola ekonomická v Praze</v>
      </c>
      <c r="G54" s="33"/>
      <c r="H54" s="33"/>
      <c r="I54" s="28" t="s">
        <v>31</v>
      </c>
      <c r="J54" s="31" t="str">
        <f>E21</f>
        <v>RAFPRO s.r.o.</v>
      </c>
      <c r="K54" s="33"/>
      <c r="L54" s="90"/>
      <c r="S54" s="33"/>
      <c r="T54" s="33"/>
      <c r="U54" s="33"/>
      <c r="V54" s="33"/>
      <c r="W54" s="33"/>
      <c r="X54" s="33"/>
      <c r="Y54" s="33"/>
      <c r="Z54" s="33"/>
      <c r="AA54" s="33"/>
      <c r="AB54" s="33"/>
      <c r="AC54" s="33"/>
      <c r="AD54" s="33"/>
      <c r="AE54" s="33"/>
    </row>
    <row r="55" spans="1:47" s="2" customFormat="1" ht="15.2" customHeight="1">
      <c r="A55" s="33"/>
      <c r="B55" s="34"/>
      <c r="C55" s="28" t="s">
        <v>29</v>
      </c>
      <c r="D55" s="33"/>
      <c r="E55" s="33"/>
      <c r="F55" s="26" t="str">
        <f>IF(E18="","",E18)</f>
        <v>Vyplň údaj</v>
      </c>
      <c r="G55" s="33"/>
      <c r="H55" s="33"/>
      <c r="I55" s="28" t="s">
        <v>34</v>
      </c>
      <c r="J55" s="31" t="str">
        <f>E24</f>
        <v xml:space="preserve"> </v>
      </c>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92</v>
      </c>
      <c r="D57" s="98"/>
      <c r="E57" s="98"/>
      <c r="F57" s="98"/>
      <c r="G57" s="98"/>
      <c r="H57" s="98"/>
      <c r="I57" s="98"/>
      <c r="J57" s="105" t="s">
        <v>93</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J89</f>
        <v>0</v>
      </c>
      <c r="K59" s="33"/>
      <c r="L59" s="90"/>
      <c r="S59" s="33"/>
      <c r="T59" s="33"/>
      <c r="U59" s="33"/>
      <c r="V59" s="33"/>
      <c r="W59" s="33"/>
      <c r="X59" s="33"/>
      <c r="Y59" s="33"/>
      <c r="Z59" s="33"/>
      <c r="AA59" s="33"/>
      <c r="AB59" s="33"/>
      <c r="AC59" s="33"/>
      <c r="AD59" s="33"/>
      <c r="AE59" s="33"/>
      <c r="AU59" s="18" t="s">
        <v>94</v>
      </c>
    </row>
    <row r="60" spans="1:47" s="9" customFormat="1" ht="24.95" customHeight="1">
      <c r="B60" s="107"/>
      <c r="D60" s="108" t="s">
        <v>95</v>
      </c>
      <c r="E60" s="109"/>
      <c r="F60" s="109"/>
      <c r="G60" s="109"/>
      <c r="H60" s="109"/>
      <c r="I60" s="109"/>
      <c r="J60" s="110">
        <f>J90</f>
        <v>0</v>
      </c>
      <c r="L60" s="107"/>
    </row>
    <row r="61" spans="1:47" s="10" customFormat="1" ht="19.899999999999999" customHeight="1">
      <c r="B61" s="111"/>
      <c r="D61" s="112" t="s">
        <v>103</v>
      </c>
      <c r="E61" s="113"/>
      <c r="F61" s="113"/>
      <c r="G61" s="113"/>
      <c r="H61" s="113"/>
      <c r="I61" s="113"/>
      <c r="J61" s="114">
        <f>J91</f>
        <v>0</v>
      </c>
      <c r="L61" s="111"/>
    </row>
    <row r="62" spans="1:47" s="10" customFormat="1" ht="14.85" customHeight="1">
      <c r="B62" s="111"/>
      <c r="D62" s="112" t="s">
        <v>106</v>
      </c>
      <c r="E62" s="113"/>
      <c r="F62" s="113"/>
      <c r="G62" s="113"/>
      <c r="H62" s="113"/>
      <c r="I62" s="113"/>
      <c r="J62" s="114">
        <f>J92</f>
        <v>0</v>
      </c>
      <c r="L62" s="111"/>
    </row>
    <row r="63" spans="1:47" s="10" customFormat="1" ht="19.899999999999999" customHeight="1">
      <c r="B63" s="111"/>
      <c r="D63" s="112" t="s">
        <v>107</v>
      </c>
      <c r="E63" s="113"/>
      <c r="F63" s="113"/>
      <c r="G63" s="113"/>
      <c r="H63" s="113"/>
      <c r="I63" s="113"/>
      <c r="J63" s="114">
        <f>J98</f>
        <v>0</v>
      </c>
      <c r="L63" s="111"/>
    </row>
    <row r="64" spans="1:47" s="9" customFormat="1" ht="24.95" customHeight="1">
      <c r="B64" s="107"/>
      <c r="D64" s="108" t="s">
        <v>109</v>
      </c>
      <c r="E64" s="109"/>
      <c r="F64" s="109"/>
      <c r="G64" s="109"/>
      <c r="H64" s="109"/>
      <c r="I64" s="109"/>
      <c r="J64" s="110">
        <f>J108</f>
        <v>0</v>
      </c>
      <c r="L64" s="107"/>
    </row>
    <row r="65" spans="1:31" s="10" customFormat="1" ht="19.899999999999999" customHeight="1">
      <c r="B65" s="111"/>
      <c r="D65" s="112" t="s">
        <v>1229</v>
      </c>
      <c r="E65" s="113"/>
      <c r="F65" s="113"/>
      <c r="G65" s="113"/>
      <c r="H65" s="113"/>
      <c r="I65" s="113"/>
      <c r="J65" s="114">
        <f>J109</f>
        <v>0</v>
      </c>
      <c r="L65" s="111"/>
    </row>
    <row r="66" spans="1:31" s="10" customFormat="1" ht="19.899999999999999" customHeight="1">
      <c r="B66" s="111"/>
      <c r="D66" s="112" t="s">
        <v>111</v>
      </c>
      <c r="E66" s="113"/>
      <c r="F66" s="113"/>
      <c r="G66" s="113"/>
      <c r="H66" s="113"/>
      <c r="I66" s="113"/>
      <c r="J66" s="114">
        <f>J128</f>
        <v>0</v>
      </c>
      <c r="L66" s="111"/>
    </row>
    <row r="67" spans="1:31" s="10" customFormat="1" ht="19.899999999999999" customHeight="1">
      <c r="B67" s="111"/>
      <c r="D67" s="112" t="s">
        <v>1230</v>
      </c>
      <c r="E67" s="113"/>
      <c r="F67" s="113"/>
      <c r="G67" s="113"/>
      <c r="H67" s="113"/>
      <c r="I67" s="113"/>
      <c r="J67" s="114">
        <f>J171</f>
        <v>0</v>
      </c>
      <c r="L67" s="111"/>
    </row>
    <row r="68" spans="1:31" s="10" customFormat="1" ht="19.899999999999999" customHeight="1">
      <c r="B68" s="111"/>
      <c r="D68" s="112" t="s">
        <v>1231</v>
      </c>
      <c r="E68" s="113"/>
      <c r="F68" s="113"/>
      <c r="G68" s="113"/>
      <c r="H68" s="113"/>
      <c r="I68" s="113"/>
      <c r="J68" s="114">
        <f>J180</f>
        <v>0</v>
      </c>
      <c r="L68" s="111"/>
    </row>
    <row r="69" spans="1:31" s="10" customFormat="1" ht="19.899999999999999" customHeight="1">
      <c r="B69" s="111"/>
      <c r="D69" s="112" t="s">
        <v>114</v>
      </c>
      <c r="E69" s="113"/>
      <c r="F69" s="113"/>
      <c r="G69" s="113"/>
      <c r="H69" s="113"/>
      <c r="I69" s="113"/>
      <c r="J69" s="114">
        <f>J185</f>
        <v>0</v>
      </c>
      <c r="L69" s="111"/>
    </row>
    <row r="70" spans="1:31" s="2" customFormat="1" ht="21.75" customHeight="1">
      <c r="A70" s="33"/>
      <c r="B70" s="34"/>
      <c r="C70" s="33"/>
      <c r="D70" s="33"/>
      <c r="E70" s="33"/>
      <c r="F70" s="33"/>
      <c r="G70" s="33"/>
      <c r="H70" s="33"/>
      <c r="I70" s="33"/>
      <c r="J70" s="33"/>
      <c r="K70" s="33"/>
      <c r="L70" s="90"/>
      <c r="S70" s="33"/>
      <c r="T70" s="33"/>
      <c r="U70" s="33"/>
      <c r="V70" s="33"/>
      <c r="W70" s="33"/>
      <c r="X70" s="33"/>
      <c r="Y70" s="33"/>
      <c r="Z70" s="33"/>
      <c r="AA70" s="33"/>
      <c r="AB70" s="33"/>
      <c r="AC70" s="33"/>
      <c r="AD70" s="33"/>
      <c r="AE70" s="33"/>
    </row>
    <row r="71" spans="1:31" s="2" customFormat="1" ht="6.95" customHeight="1">
      <c r="A71" s="33"/>
      <c r="B71" s="43"/>
      <c r="C71" s="44"/>
      <c r="D71" s="44"/>
      <c r="E71" s="44"/>
      <c r="F71" s="44"/>
      <c r="G71" s="44"/>
      <c r="H71" s="44"/>
      <c r="I71" s="44"/>
      <c r="J71" s="44"/>
      <c r="K71" s="44"/>
      <c r="L71" s="90"/>
      <c r="S71" s="33"/>
      <c r="T71" s="33"/>
      <c r="U71" s="33"/>
      <c r="V71" s="33"/>
      <c r="W71" s="33"/>
      <c r="X71" s="33"/>
      <c r="Y71" s="33"/>
      <c r="Z71" s="33"/>
      <c r="AA71" s="33"/>
      <c r="AB71" s="33"/>
      <c r="AC71" s="33"/>
      <c r="AD71" s="33"/>
      <c r="AE71" s="33"/>
    </row>
    <row r="75" spans="1:31" s="2" customFormat="1" ht="6.95" customHeight="1">
      <c r="A75" s="33"/>
      <c r="B75" s="45"/>
      <c r="C75" s="46"/>
      <c r="D75" s="46"/>
      <c r="E75" s="46"/>
      <c r="F75" s="46"/>
      <c r="G75" s="46"/>
      <c r="H75" s="46"/>
      <c r="I75" s="46"/>
      <c r="J75" s="46"/>
      <c r="K75" s="46"/>
      <c r="L75" s="90"/>
      <c r="S75" s="33"/>
      <c r="T75" s="33"/>
      <c r="U75" s="33"/>
      <c r="V75" s="33"/>
      <c r="W75" s="33"/>
      <c r="X75" s="33"/>
      <c r="Y75" s="33"/>
      <c r="Z75" s="33"/>
      <c r="AA75" s="33"/>
      <c r="AB75" s="33"/>
      <c r="AC75" s="33"/>
      <c r="AD75" s="33"/>
      <c r="AE75" s="33"/>
    </row>
    <row r="76" spans="1:31" s="2" customFormat="1" ht="24.95" customHeight="1">
      <c r="A76" s="33"/>
      <c r="B76" s="34"/>
      <c r="C76" s="22" t="s">
        <v>120</v>
      </c>
      <c r="D76" s="33"/>
      <c r="E76" s="33"/>
      <c r="F76" s="33"/>
      <c r="G76" s="33"/>
      <c r="H76" s="33"/>
      <c r="I76" s="33"/>
      <c r="J76" s="33"/>
      <c r="K76" s="33"/>
      <c r="L76" s="90"/>
      <c r="S76" s="33"/>
      <c r="T76" s="33"/>
      <c r="U76" s="33"/>
      <c r="V76" s="33"/>
      <c r="W76" s="33"/>
      <c r="X76" s="33"/>
      <c r="Y76" s="33"/>
      <c r="Z76" s="33"/>
      <c r="AA76" s="33"/>
      <c r="AB76" s="33"/>
      <c r="AC76" s="33"/>
      <c r="AD76" s="33"/>
      <c r="AE76" s="33"/>
    </row>
    <row r="77" spans="1:31" s="2" customFormat="1" ht="6.95" customHeight="1">
      <c r="A77" s="33"/>
      <c r="B77" s="34"/>
      <c r="C77" s="33"/>
      <c r="D77" s="33"/>
      <c r="E77" s="33"/>
      <c r="F77" s="33"/>
      <c r="G77" s="33"/>
      <c r="H77" s="33"/>
      <c r="I77" s="33"/>
      <c r="J77" s="33"/>
      <c r="K77" s="33"/>
      <c r="L77" s="90"/>
      <c r="S77" s="33"/>
      <c r="T77" s="33"/>
      <c r="U77" s="33"/>
      <c r="V77" s="33"/>
      <c r="W77" s="33"/>
      <c r="X77" s="33"/>
      <c r="Y77" s="33"/>
      <c r="Z77" s="33"/>
      <c r="AA77" s="33"/>
      <c r="AB77" s="33"/>
      <c r="AC77" s="33"/>
      <c r="AD77" s="33"/>
      <c r="AE77" s="33"/>
    </row>
    <row r="78" spans="1:31" s="2" customFormat="1" ht="12" customHeight="1">
      <c r="A78" s="33"/>
      <c r="B78" s="34"/>
      <c r="C78" s="28" t="s">
        <v>17</v>
      </c>
      <c r="D78" s="33"/>
      <c r="E78" s="33"/>
      <c r="F78" s="33"/>
      <c r="G78" s="33"/>
      <c r="H78" s="33"/>
      <c r="I78" s="33"/>
      <c r="J78" s="33"/>
      <c r="K78" s="33"/>
      <c r="L78" s="90"/>
      <c r="S78" s="33"/>
      <c r="T78" s="33"/>
      <c r="U78" s="33"/>
      <c r="V78" s="33"/>
      <c r="W78" s="33"/>
      <c r="X78" s="33"/>
      <c r="Y78" s="33"/>
      <c r="Z78" s="33"/>
      <c r="AA78" s="33"/>
      <c r="AB78" s="33"/>
      <c r="AC78" s="33"/>
      <c r="AD78" s="33"/>
      <c r="AE78" s="33"/>
    </row>
    <row r="79" spans="1:31" s="2" customFormat="1" ht="26.25" customHeight="1">
      <c r="A79" s="33"/>
      <c r="B79" s="34"/>
      <c r="C79" s="33"/>
      <c r="D79" s="33"/>
      <c r="E79" s="319" t="str">
        <f>E7</f>
        <v>ZATEPLENÍ OBJEKTU A VÝMĚNA OTVORŮ OBJEKTU KOLEJE BLANICE</v>
      </c>
      <c r="F79" s="320"/>
      <c r="G79" s="320"/>
      <c r="H79" s="320"/>
      <c r="I79" s="33"/>
      <c r="J79" s="33"/>
      <c r="K79" s="33"/>
      <c r="L79" s="90"/>
      <c r="S79" s="33"/>
      <c r="T79" s="33"/>
      <c r="U79" s="33"/>
      <c r="V79" s="33"/>
      <c r="W79" s="33"/>
      <c r="X79" s="33"/>
      <c r="Y79" s="33"/>
      <c r="Z79" s="33"/>
      <c r="AA79" s="33"/>
      <c r="AB79" s="33"/>
      <c r="AC79" s="33"/>
      <c r="AD79" s="33"/>
      <c r="AE79" s="33"/>
    </row>
    <row r="80" spans="1:31" s="2" customFormat="1" ht="12" customHeight="1">
      <c r="A80" s="33"/>
      <c r="B80" s="34"/>
      <c r="C80" s="28" t="s">
        <v>89</v>
      </c>
      <c r="D80" s="33"/>
      <c r="E80" s="33"/>
      <c r="F80" s="33"/>
      <c r="G80" s="33"/>
      <c r="H80" s="33"/>
      <c r="I80" s="33"/>
      <c r="J80" s="33"/>
      <c r="K80" s="33"/>
      <c r="L80" s="90"/>
      <c r="S80" s="33"/>
      <c r="T80" s="33"/>
      <c r="U80" s="33"/>
      <c r="V80" s="33"/>
      <c r="W80" s="33"/>
      <c r="X80" s="33"/>
      <c r="Y80" s="33"/>
      <c r="Z80" s="33"/>
      <c r="AA80" s="33"/>
      <c r="AB80" s="33"/>
      <c r="AC80" s="33"/>
      <c r="AD80" s="33"/>
      <c r="AE80" s="33"/>
    </row>
    <row r="81" spans="1:65" s="2" customFormat="1" ht="16.5" customHeight="1">
      <c r="A81" s="33"/>
      <c r="B81" s="34"/>
      <c r="C81" s="33"/>
      <c r="D81" s="33"/>
      <c r="E81" s="281" t="str">
        <f>E9</f>
        <v>2 - Oprava střešního pláště</v>
      </c>
      <c r="F81" s="321"/>
      <c r="G81" s="321"/>
      <c r="H81" s="321"/>
      <c r="I81" s="33"/>
      <c r="J81" s="33"/>
      <c r="K81" s="33"/>
      <c r="L81" s="90"/>
      <c r="S81" s="33"/>
      <c r="T81" s="33"/>
      <c r="U81" s="33"/>
      <c r="V81" s="33"/>
      <c r="W81" s="33"/>
      <c r="X81" s="33"/>
      <c r="Y81" s="33"/>
      <c r="Z81" s="33"/>
      <c r="AA81" s="33"/>
      <c r="AB81" s="33"/>
      <c r="AC81" s="33"/>
      <c r="AD81" s="33"/>
      <c r="AE81" s="33"/>
    </row>
    <row r="82" spans="1:65" s="2" customFormat="1" ht="6.95" customHeight="1">
      <c r="A82" s="33"/>
      <c r="B82" s="34"/>
      <c r="C82" s="33"/>
      <c r="D82" s="33"/>
      <c r="E82" s="33"/>
      <c r="F82" s="33"/>
      <c r="G82" s="33"/>
      <c r="H82" s="33"/>
      <c r="I82" s="33"/>
      <c r="J82" s="33"/>
      <c r="K82" s="33"/>
      <c r="L82" s="90"/>
      <c r="S82" s="33"/>
      <c r="T82" s="33"/>
      <c r="U82" s="33"/>
      <c r="V82" s="33"/>
      <c r="W82" s="33"/>
      <c r="X82" s="33"/>
      <c r="Y82" s="33"/>
      <c r="Z82" s="33"/>
      <c r="AA82" s="33"/>
      <c r="AB82" s="33"/>
      <c r="AC82" s="33"/>
      <c r="AD82" s="33"/>
      <c r="AE82" s="33"/>
    </row>
    <row r="83" spans="1:65" s="2" customFormat="1" ht="12" customHeight="1">
      <c r="A83" s="33"/>
      <c r="B83" s="34"/>
      <c r="C83" s="28" t="s">
        <v>21</v>
      </c>
      <c r="D83" s="33"/>
      <c r="E83" s="33"/>
      <c r="F83" s="26" t="str">
        <f>F12</f>
        <v xml:space="preserve"> </v>
      </c>
      <c r="G83" s="33"/>
      <c r="H83" s="33"/>
      <c r="I83" s="28" t="s">
        <v>23</v>
      </c>
      <c r="J83" s="51" t="str">
        <f>IF(J12="","",J12)</f>
        <v>18. 11. 2022</v>
      </c>
      <c r="K83" s="33"/>
      <c r="L83" s="90"/>
      <c r="S83" s="33"/>
      <c r="T83" s="33"/>
      <c r="U83" s="33"/>
      <c r="V83" s="33"/>
      <c r="W83" s="33"/>
      <c r="X83" s="33"/>
      <c r="Y83" s="33"/>
      <c r="Z83" s="33"/>
      <c r="AA83" s="33"/>
      <c r="AB83" s="33"/>
      <c r="AC83" s="33"/>
      <c r="AD83" s="33"/>
      <c r="AE83" s="33"/>
    </row>
    <row r="84" spans="1:65" s="2" customFormat="1" ht="6.95" customHeight="1">
      <c r="A84" s="33"/>
      <c r="B84" s="34"/>
      <c r="C84" s="33"/>
      <c r="D84" s="33"/>
      <c r="E84" s="33"/>
      <c r="F84" s="33"/>
      <c r="G84" s="33"/>
      <c r="H84" s="33"/>
      <c r="I84" s="33"/>
      <c r="J84" s="33"/>
      <c r="K84" s="33"/>
      <c r="L84" s="90"/>
      <c r="S84" s="33"/>
      <c r="T84" s="33"/>
      <c r="U84" s="33"/>
      <c r="V84" s="33"/>
      <c r="W84" s="33"/>
      <c r="X84" s="33"/>
      <c r="Y84" s="33"/>
      <c r="Z84" s="33"/>
      <c r="AA84" s="33"/>
      <c r="AB84" s="33"/>
      <c r="AC84" s="33"/>
      <c r="AD84" s="33"/>
      <c r="AE84" s="33"/>
    </row>
    <row r="85" spans="1:65" s="2" customFormat="1" ht="15.2" customHeight="1">
      <c r="A85" s="33"/>
      <c r="B85" s="34"/>
      <c r="C85" s="28" t="s">
        <v>25</v>
      </c>
      <c r="D85" s="33"/>
      <c r="E85" s="33"/>
      <c r="F85" s="26" t="str">
        <f>E15</f>
        <v>Vysoká škola ekonomická v Praze</v>
      </c>
      <c r="G85" s="33"/>
      <c r="H85" s="33"/>
      <c r="I85" s="28" t="s">
        <v>31</v>
      </c>
      <c r="J85" s="31" t="str">
        <f>E21</f>
        <v>RAFPRO s.r.o.</v>
      </c>
      <c r="K85" s="33"/>
      <c r="L85" s="90"/>
      <c r="S85" s="33"/>
      <c r="T85" s="33"/>
      <c r="U85" s="33"/>
      <c r="V85" s="33"/>
      <c r="W85" s="33"/>
      <c r="X85" s="33"/>
      <c r="Y85" s="33"/>
      <c r="Z85" s="33"/>
      <c r="AA85" s="33"/>
      <c r="AB85" s="33"/>
      <c r="AC85" s="33"/>
      <c r="AD85" s="33"/>
      <c r="AE85" s="33"/>
    </row>
    <row r="86" spans="1:65" s="2" customFormat="1" ht="15.2" customHeight="1">
      <c r="A86" s="33"/>
      <c r="B86" s="34"/>
      <c r="C86" s="28" t="s">
        <v>29</v>
      </c>
      <c r="D86" s="33"/>
      <c r="E86" s="33"/>
      <c r="F86" s="26" t="str">
        <f>IF(E18="","",E18)</f>
        <v>Vyplň údaj</v>
      </c>
      <c r="G86" s="33"/>
      <c r="H86" s="33"/>
      <c r="I86" s="28" t="s">
        <v>34</v>
      </c>
      <c r="J86" s="31" t="str">
        <f>E24</f>
        <v xml:space="preserve"> </v>
      </c>
      <c r="K86" s="33"/>
      <c r="L86" s="90"/>
      <c r="S86" s="33"/>
      <c r="T86" s="33"/>
      <c r="U86" s="33"/>
      <c r="V86" s="33"/>
      <c r="W86" s="33"/>
      <c r="X86" s="33"/>
      <c r="Y86" s="33"/>
      <c r="Z86" s="33"/>
      <c r="AA86" s="33"/>
      <c r="AB86" s="33"/>
      <c r="AC86" s="33"/>
      <c r="AD86" s="33"/>
      <c r="AE86" s="33"/>
    </row>
    <row r="87" spans="1:65" s="2" customFormat="1" ht="10.35" customHeight="1">
      <c r="A87" s="33"/>
      <c r="B87" s="34"/>
      <c r="C87" s="33"/>
      <c r="D87" s="33"/>
      <c r="E87" s="33"/>
      <c r="F87" s="33"/>
      <c r="G87" s="33"/>
      <c r="H87" s="33"/>
      <c r="I87" s="33"/>
      <c r="J87" s="33"/>
      <c r="K87" s="33"/>
      <c r="L87" s="90"/>
      <c r="S87" s="33"/>
      <c r="T87" s="33"/>
      <c r="U87" s="33"/>
      <c r="V87" s="33"/>
      <c r="W87" s="33"/>
      <c r="X87" s="33"/>
      <c r="Y87" s="33"/>
      <c r="Z87" s="33"/>
      <c r="AA87" s="33"/>
      <c r="AB87" s="33"/>
      <c r="AC87" s="33"/>
      <c r="AD87" s="33"/>
      <c r="AE87" s="33"/>
    </row>
    <row r="88" spans="1:65" s="11" customFormat="1" ht="29.25" customHeight="1">
      <c r="A88" s="115"/>
      <c r="B88" s="116"/>
      <c r="C88" s="117" t="s">
        <v>121</v>
      </c>
      <c r="D88" s="118" t="s">
        <v>56</v>
      </c>
      <c r="E88" s="118" t="s">
        <v>52</v>
      </c>
      <c r="F88" s="118" t="s">
        <v>53</v>
      </c>
      <c r="G88" s="118" t="s">
        <v>122</v>
      </c>
      <c r="H88" s="118" t="s">
        <v>123</v>
      </c>
      <c r="I88" s="118" t="s">
        <v>124</v>
      </c>
      <c r="J88" s="118" t="s">
        <v>93</v>
      </c>
      <c r="K88" s="119" t="s">
        <v>125</v>
      </c>
      <c r="L88" s="120"/>
      <c r="M88" s="58" t="s">
        <v>3</v>
      </c>
      <c r="N88" s="59" t="s">
        <v>41</v>
      </c>
      <c r="O88" s="59" t="s">
        <v>126</v>
      </c>
      <c r="P88" s="59" t="s">
        <v>127</v>
      </c>
      <c r="Q88" s="59" t="s">
        <v>128</v>
      </c>
      <c r="R88" s="59" t="s">
        <v>129</v>
      </c>
      <c r="S88" s="59" t="s">
        <v>130</v>
      </c>
      <c r="T88" s="60" t="s">
        <v>131</v>
      </c>
      <c r="U88" s="115"/>
      <c r="V88" s="115"/>
      <c r="W88" s="115"/>
      <c r="X88" s="115"/>
      <c r="Y88" s="115"/>
      <c r="Z88" s="115"/>
      <c r="AA88" s="115"/>
      <c r="AB88" s="115"/>
      <c r="AC88" s="115"/>
      <c r="AD88" s="115"/>
      <c r="AE88" s="115"/>
    </row>
    <row r="89" spans="1:65" s="2" customFormat="1" ht="22.9" customHeight="1">
      <c r="A89" s="33"/>
      <c r="B89" s="34"/>
      <c r="C89" s="65" t="s">
        <v>132</v>
      </c>
      <c r="D89" s="33"/>
      <c r="E89" s="33"/>
      <c r="F89" s="33"/>
      <c r="G89" s="33"/>
      <c r="H89" s="33"/>
      <c r="I89" s="33"/>
      <c r="J89" s="121">
        <f>BK89</f>
        <v>0</v>
      </c>
      <c r="K89" s="33"/>
      <c r="L89" s="34"/>
      <c r="M89" s="61"/>
      <c r="N89" s="52"/>
      <c r="O89" s="62"/>
      <c r="P89" s="122">
        <f>P90+P108</f>
        <v>0</v>
      </c>
      <c r="Q89" s="62"/>
      <c r="R89" s="122">
        <f>R90+R108</f>
        <v>85.974644999999995</v>
      </c>
      <c r="S89" s="62"/>
      <c r="T89" s="123">
        <f>T90+T108</f>
        <v>1104.9233299999999</v>
      </c>
      <c r="U89" s="33"/>
      <c r="V89" s="33"/>
      <c r="W89" s="33"/>
      <c r="X89" s="33"/>
      <c r="Y89" s="33"/>
      <c r="Z89" s="33"/>
      <c r="AA89" s="33"/>
      <c r="AB89" s="33"/>
      <c r="AC89" s="33"/>
      <c r="AD89" s="33"/>
      <c r="AE89" s="33"/>
      <c r="AT89" s="18" t="s">
        <v>70</v>
      </c>
      <c r="AU89" s="18" t="s">
        <v>94</v>
      </c>
      <c r="BK89" s="124">
        <f>BK90+BK108</f>
        <v>0</v>
      </c>
    </row>
    <row r="90" spans="1:65" s="12" customFormat="1" ht="25.9" customHeight="1">
      <c r="B90" s="125"/>
      <c r="D90" s="126" t="s">
        <v>70</v>
      </c>
      <c r="E90" s="127" t="s">
        <v>133</v>
      </c>
      <c r="F90" s="127" t="s">
        <v>134</v>
      </c>
      <c r="I90" s="128"/>
      <c r="J90" s="129">
        <f>BK90</f>
        <v>0</v>
      </c>
      <c r="L90" s="125"/>
      <c r="M90" s="130"/>
      <c r="N90" s="131"/>
      <c r="O90" s="131"/>
      <c r="P90" s="132">
        <f>P91+P98</f>
        <v>0</v>
      </c>
      <c r="Q90" s="131"/>
      <c r="R90" s="132">
        <f>R91+R98</f>
        <v>0</v>
      </c>
      <c r="S90" s="131"/>
      <c r="T90" s="133">
        <f>T91+T98</f>
        <v>1031.31</v>
      </c>
      <c r="AR90" s="126" t="s">
        <v>15</v>
      </c>
      <c r="AT90" s="134" t="s">
        <v>70</v>
      </c>
      <c r="AU90" s="134" t="s">
        <v>71</v>
      </c>
      <c r="AY90" s="126" t="s">
        <v>135</v>
      </c>
      <c r="BK90" s="135">
        <f>BK91+BK98</f>
        <v>0</v>
      </c>
    </row>
    <row r="91" spans="1:65" s="12" customFormat="1" ht="22.9" customHeight="1">
      <c r="B91" s="125"/>
      <c r="D91" s="126" t="s">
        <v>70</v>
      </c>
      <c r="E91" s="136" t="s">
        <v>183</v>
      </c>
      <c r="F91" s="136" t="s">
        <v>606</v>
      </c>
      <c r="I91" s="128"/>
      <c r="J91" s="137">
        <f>BK91</f>
        <v>0</v>
      </c>
      <c r="L91" s="125"/>
      <c r="M91" s="130"/>
      <c r="N91" s="131"/>
      <c r="O91" s="131"/>
      <c r="P91" s="132">
        <f>P92</f>
        <v>0</v>
      </c>
      <c r="Q91" s="131"/>
      <c r="R91" s="132">
        <f>R92</f>
        <v>0</v>
      </c>
      <c r="S91" s="131"/>
      <c r="T91" s="133">
        <f>T92</f>
        <v>1031.31</v>
      </c>
      <c r="AR91" s="126" t="s">
        <v>15</v>
      </c>
      <c r="AT91" s="134" t="s">
        <v>70</v>
      </c>
      <c r="AU91" s="134" t="s">
        <v>15</v>
      </c>
      <c r="AY91" s="126" t="s">
        <v>135</v>
      </c>
      <c r="BK91" s="135">
        <f>BK92</f>
        <v>0</v>
      </c>
    </row>
    <row r="92" spans="1:65" s="12" customFormat="1" ht="20.85" customHeight="1">
      <c r="B92" s="125"/>
      <c r="D92" s="126" t="s">
        <v>70</v>
      </c>
      <c r="E92" s="136" t="s">
        <v>670</v>
      </c>
      <c r="F92" s="136" t="s">
        <v>671</v>
      </c>
      <c r="I92" s="128"/>
      <c r="J92" s="137">
        <f>BK92</f>
        <v>0</v>
      </c>
      <c r="L92" s="125"/>
      <c r="M92" s="130"/>
      <c r="N92" s="131"/>
      <c r="O92" s="131"/>
      <c r="P92" s="132">
        <f>SUM(P93:P97)</f>
        <v>0</v>
      </c>
      <c r="Q92" s="131"/>
      <c r="R92" s="132">
        <f>SUM(R93:R97)</f>
        <v>0</v>
      </c>
      <c r="S92" s="131"/>
      <c r="T92" s="133">
        <f>SUM(T93:T97)</f>
        <v>1031.31</v>
      </c>
      <c r="AR92" s="126" t="s">
        <v>15</v>
      </c>
      <c r="AT92" s="134" t="s">
        <v>70</v>
      </c>
      <c r="AU92" s="134" t="s">
        <v>79</v>
      </c>
      <c r="AY92" s="126" t="s">
        <v>135</v>
      </c>
      <c r="BK92" s="135">
        <f>SUM(BK93:BK97)</f>
        <v>0</v>
      </c>
    </row>
    <row r="93" spans="1:65" s="2" customFormat="1" ht="24.2" customHeight="1">
      <c r="A93" s="33"/>
      <c r="B93" s="138"/>
      <c r="C93" s="139" t="s">
        <v>15</v>
      </c>
      <c r="D93" s="139" t="s">
        <v>137</v>
      </c>
      <c r="E93" s="140" t="s">
        <v>1232</v>
      </c>
      <c r="F93" s="141" t="s">
        <v>1233</v>
      </c>
      <c r="G93" s="142" t="s">
        <v>152</v>
      </c>
      <c r="H93" s="143">
        <v>364.35</v>
      </c>
      <c r="I93" s="144"/>
      <c r="J93" s="145">
        <f>ROUND(I93*H93,2)</f>
        <v>0</v>
      </c>
      <c r="K93" s="141" t="s">
        <v>3</v>
      </c>
      <c r="L93" s="34"/>
      <c r="M93" s="146" t="s">
        <v>3</v>
      </c>
      <c r="N93" s="147" t="s">
        <v>42</v>
      </c>
      <c r="O93" s="54"/>
      <c r="P93" s="148">
        <f>O93*H93</f>
        <v>0</v>
      </c>
      <c r="Q93" s="148">
        <v>0</v>
      </c>
      <c r="R93" s="148">
        <f>Q93*H93</f>
        <v>0</v>
      </c>
      <c r="S93" s="148">
        <v>1.2</v>
      </c>
      <c r="T93" s="149">
        <f>S93*H93</f>
        <v>437.22</v>
      </c>
      <c r="U93" s="33"/>
      <c r="V93" s="33"/>
      <c r="W93" s="33"/>
      <c r="X93" s="33"/>
      <c r="Y93" s="33"/>
      <c r="Z93" s="33"/>
      <c r="AA93" s="33"/>
      <c r="AB93" s="33"/>
      <c r="AC93" s="33"/>
      <c r="AD93" s="33"/>
      <c r="AE93" s="33"/>
      <c r="AR93" s="150" t="s">
        <v>82</v>
      </c>
      <c r="AT93" s="150" t="s">
        <v>137</v>
      </c>
      <c r="AU93" s="150" t="s">
        <v>149</v>
      </c>
      <c r="AY93" s="18" t="s">
        <v>135</v>
      </c>
      <c r="BE93" s="151">
        <f>IF(N93="základní",J93,0)</f>
        <v>0</v>
      </c>
      <c r="BF93" s="151">
        <f>IF(N93="snížená",J93,0)</f>
        <v>0</v>
      </c>
      <c r="BG93" s="151">
        <f>IF(N93="zákl. přenesená",J93,0)</f>
        <v>0</v>
      </c>
      <c r="BH93" s="151">
        <f>IF(N93="sníž. přenesená",J93,0)</f>
        <v>0</v>
      </c>
      <c r="BI93" s="151">
        <f>IF(N93="nulová",J93,0)</f>
        <v>0</v>
      </c>
      <c r="BJ93" s="18" t="s">
        <v>15</v>
      </c>
      <c r="BK93" s="151">
        <f>ROUND(I93*H93,2)</f>
        <v>0</v>
      </c>
      <c r="BL93" s="18" t="s">
        <v>82</v>
      </c>
      <c r="BM93" s="150" t="s">
        <v>1234</v>
      </c>
    </row>
    <row r="94" spans="1:65" s="13" customFormat="1" ht="11.25">
      <c r="B94" s="157"/>
      <c r="D94" s="158" t="s">
        <v>164</v>
      </c>
      <c r="E94" s="165" t="s">
        <v>3</v>
      </c>
      <c r="F94" s="159" t="s">
        <v>1235</v>
      </c>
      <c r="H94" s="160">
        <v>364.35</v>
      </c>
      <c r="I94" s="161"/>
      <c r="L94" s="157"/>
      <c r="M94" s="162"/>
      <c r="N94" s="163"/>
      <c r="O94" s="163"/>
      <c r="P94" s="163"/>
      <c r="Q94" s="163"/>
      <c r="R94" s="163"/>
      <c r="S94" s="163"/>
      <c r="T94" s="164"/>
      <c r="AT94" s="165" t="s">
        <v>164</v>
      </c>
      <c r="AU94" s="165" t="s">
        <v>149</v>
      </c>
      <c r="AV94" s="13" t="s">
        <v>79</v>
      </c>
      <c r="AW94" s="13" t="s">
        <v>33</v>
      </c>
      <c r="AX94" s="13" t="s">
        <v>15</v>
      </c>
      <c r="AY94" s="165" t="s">
        <v>135</v>
      </c>
    </row>
    <row r="95" spans="1:65" s="2" customFormat="1" ht="33" customHeight="1">
      <c r="A95" s="33"/>
      <c r="B95" s="138"/>
      <c r="C95" s="139" t="s">
        <v>79</v>
      </c>
      <c r="D95" s="139" t="s">
        <v>137</v>
      </c>
      <c r="E95" s="140" t="s">
        <v>1236</v>
      </c>
      <c r="F95" s="141" t="s">
        <v>1237</v>
      </c>
      <c r="G95" s="142" t="s">
        <v>152</v>
      </c>
      <c r="H95" s="143">
        <v>424.35</v>
      </c>
      <c r="I95" s="144"/>
      <c r="J95" s="145">
        <f>ROUND(I95*H95,2)</f>
        <v>0</v>
      </c>
      <c r="K95" s="141" t="s">
        <v>141</v>
      </c>
      <c r="L95" s="34"/>
      <c r="M95" s="146" t="s">
        <v>3</v>
      </c>
      <c r="N95" s="147" t="s">
        <v>42</v>
      </c>
      <c r="O95" s="54"/>
      <c r="P95" s="148">
        <f>O95*H95</f>
        <v>0</v>
      </c>
      <c r="Q95" s="148">
        <v>0</v>
      </c>
      <c r="R95" s="148">
        <f>Q95*H95</f>
        <v>0</v>
      </c>
      <c r="S95" s="148">
        <v>1.4</v>
      </c>
      <c r="T95" s="149">
        <f>S95*H95</f>
        <v>594.09</v>
      </c>
      <c r="U95" s="33"/>
      <c r="V95" s="33"/>
      <c r="W95" s="33"/>
      <c r="X95" s="33"/>
      <c r="Y95" s="33"/>
      <c r="Z95" s="33"/>
      <c r="AA95" s="33"/>
      <c r="AB95" s="33"/>
      <c r="AC95" s="33"/>
      <c r="AD95" s="33"/>
      <c r="AE95" s="33"/>
      <c r="AR95" s="150" t="s">
        <v>82</v>
      </c>
      <c r="AT95" s="150" t="s">
        <v>137</v>
      </c>
      <c r="AU95" s="150" t="s">
        <v>149</v>
      </c>
      <c r="AY95" s="18" t="s">
        <v>135</v>
      </c>
      <c r="BE95" s="151">
        <f>IF(N95="základní",J95,0)</f>
        <v>0</v>
      </c>
      <c r="BF95" s="151">
        <f>IF(N95="snížená",J95,0)</f>
        <v>0</v>
      </c>
      <c r="BG95" s="151">
        <f>IF(N95="zákl. přenesená",J95,0)</f>
        <v>0</v>
      </c>
      <c r="BH95" s="151">
        <f>IF(N95="sníž. přenesená",J95,0)</f>
        <v>0</v>
      </c>
      <c r="BI95" s="151">
        <f>IF(N95="nulová",J95,0)</f>
        <v>0</v>
      </c>
      <c r="BJ95" s="18" t="s">
        <v>15</v>
      </c>
      <c r="BK95" s="151">
        <f>ROUND(I95*H95,2)</f>
        <v>0</v>
      </c>
      <c r="BL95" s="18" t="s">
        <v>82</v>
      </c>
      <c r="BM95" s="150" t="s">
        <v>1238</v>
      </c>
    </row>
    <row r="96" spans="1:65" s="2" customFormat="1" ht="11.25">
      <c r="A96" s="33"/>
      <c r="B96" s="34"/>
      <c r="C96" s="33"/>
      <c r="D96" s="152" t="s">
        <v>143</v>
      </c>
      <c r="E96" s="33"/>
      <c r="F96" s="153" t="s">
        <v>1239</v>
      </c>
      <c r="G96" s="33"/>
      <c r="H96" s="33"/>
      <c r="I96" s="154"/>
      <c r="J96" s="33"/>
      <c r="K96" s="33"/>
      <c r="L96" s="34"/>
      <c r="M96" s="155"/>
      <c r="N96" s="156"/>
      <c r="O96" s="54"/>
      <c r="P96" s="54"/>
      <c r="Q96" s="54"/>
      <c r="R96" s="54"/>
      <c r="S96" s="54"/>
      <c r="T96" s="55"/>
      <c r="U96" s="33"/>
      <c r="V96" s="33"/>
      <c r="W96" s="33"/>
      <c r="X96" s="33"/>
      <c r="Y96" s="33"/>
      <c r="Z96" s="33"/>
      <c r="AA96" s="33"/>
      <c r="AB96" s="33"/>
      <c r="AC96" s="33"/>
      <c r="AD96" s="33"/>
      <c r="AE96" s="33"/>
      <c r="AT96" s="18" t="s">
        <v>143</v>
      </c>
      <c r="AU96" s="18" t="s">
        <v>149</v>
      </c>
    </row>
    <row r="97" spans="1:65" s="13" customFormat="1" ht="11.25">
      <c r="B97" s="157"/>
      <c r="D97" s="158" t="s">
        <v>164</v>
      </c>
      <c r="E97" s="165" t="s">
        <v>3</v>
      </c>
      <c r="F97" s="159" t="s">
        <v>1240</v>
      </c>
      <c r="H97" s="160">
        <v>424.35</v>
      </c>
      <c r="I97" s="161"/>
      <c r="L97" s="157"/>
      <c r="M97" s="162"/>
      <c r="N97" s="163"/>
      <c r="O97" s="163"/>
      <c r="P97" s="163"/>
      <c r="Q97" s="163"/>
      <c r="R97" s="163"/>
      <c r="S97" s="163"/>
      <c r="T97" s="164"/>
      <c r="AT97" s="165" t="s">
        <v>164</v>
      </c>
      <c r="AU97" s="165" t="s">
        <v>149</v>
      </c>
      <c r="AV97" s="13" t="s">
        <v>79</v>
      </c>
      <c r="AW97" s="13" t="s">
        <v>33</v>
      </c>
      <c r="AX97" s="13" t="s">
        <v>15</v>
      </c>
      <c r="AY97" s="165" t="s">
        <v>135</v>
      </c>
    </row>
    <row r="98" spans="1:65" s="12" customFormat="1" ht="22.9" customHeight="1">
      <c r="B98" s="125"/>
      <c r="D98" s="126" t="s">
        <v>70</v>
      </c>
      <c r="E98" s="136" t="s">
        <v>765</v>
      </c>
      <c r="F98" s="136" t="s">
        <v>766</v>
      </c>
      <c r="I98" s="128"/>
      <c r="J98" s="137">
        <f>BK98</f>
        <v>0</v>
      </c>
      <c r="L98" s="125"/>
      <c r="M98" s="130"/>
      <c r="N98" s="131"/>
      <c r="O98" s="131"/>
      <c r="P98" s="132">
        <f>SUM(P99:P107)</f>
        <v>0</v>
      </c>
      <c r="Q98" s="131"/>
      <c r="R98" s="132">
        <f>SUM(R99:R107)</f>
        <v>0</v>
      </c>
      <c r="S98" s="131"/>
      <c r="T98" s="133">
        <f>SUM(T99:T107)</f>
        <v>0</v>
      </c>
      <c r="AR98" s="126" t="s">
        <v>15</v>
      </c>
      <c r="AT98" s="134" t="s">
        <v>70</v>
      </c>
      <c r="AU98" s="134" t="s">
        <v>15</v>
      </c>
      <c r="AY98" s="126" t="s">
        <v>135</v>
      </c>
      <c r="BK98" s="135">
        <f>SUM(BK99:BK107)</f>
        <v>0</v>
      </c>
    </row>
    <row r="99" spans="1:65" s="2" customFormat="1" ht="44.25" customHeight="1">
      <c r="A99" s="33"/>
      <c r="B99" s="138"/>
      <c r="C99" s="139" t="s">
        <v>149</v>
      </c>
      <c r="D99" s="139" t="s">
        <v>137</v>
      </c>
      <c r="E99" s="140" t="s">
        <v>768</v>
      </c>
      <c r="F99" s="141" t="s">
        <v>769</v>
      </c>
      <c r="G99" s="142" t="s">
        <v>174</v>
      </c>
      <c r="H99" s="143">
        <v>1104.923</v>
      </c>
      <c r="I99" s="144"/>
      <c r="J99" s="145">
        <f>ROUND(I99*H99,2)</f>
        <v>0</v>
      </c>
      <c r="K99" s="141" t="s">
        <v>141</v>
      </c>
      <c r="L99" s="34"/>
      <c r="M99" s="146" t="s">
        <v>3</v>
      </c>
      <c r="N99" s="147" t="s">
        <v>42</v>
      </c>
      <c r="O99" s="54"/>
      <c r="P99" s="148">
        <f>O99*H99</f>
        <v>0</v>
      </c>
      <c r="Q99" s="148">
        <v>0</v>
      </c>
      <c r="R99" s="148">
        <f>Q99*H99</f>
        <v>0</v>
      </c>
      <c r="S99" s="148">
        <v>0</v>
      </c>
      <c r="T99" s="149">
        <f>S99*H99</f>
        <v>0</v>
      </c>
      <c r="U99" s="33"/>
      <c r="V99" s="33"/>
      <c r="W99" s="33"/>
      <c r="X99" s="33"/>
      <c r="Y99" s="33"/>
      <c r="Z99" s="33"/>
      <c r="AA99" s="33"/>
      <c r="AB99" s="33"/>
      <c r="AC99" s="33"/>
      <c r="AD99" s="33"/>
      <c r="AE99" s="33"/>
      <c r="AR99" s="150" t="s">
        <v>82</v>
      </c>
      <c r="AT99" s="150" t="s">
        <v>137</v>
      </c>
      <c r="AU99" s="150" t="s">
        <v>79</v>
      </c>
      <c r="AY99" s="18" t="s">
        <v>135</v>
      </c>
      <c r="BE99" s="151">
        <f>IF(N99="základní",J99,0)</f>
        <v>0</v>
      </c>
      <c r="BF99" s="151">
        <f>IF(N99="snížená",J99,0)</f>
        <v>0</v>
      </c>
      <c r="BG99" s="151">
        <f>IF(N99="zákl. přenesená",J99,0)</f>
        <v>0</v>
      </c>
      <c r="BH99" s="151">
        <f>IF(N99="sníž. přenesená",J99,0)</f>
        <v>0</v>
      </c>
      <c r="BI99" s="151">
        <f>IF(N99="nulová",J99,0)</f>
        <v>0</v>
      </c>
      <c r="BJ99" s="18" t="s">
        <v>15</v>
      </c>
      <c r="BK99" s="151">
        <f>ROUND(I99*H99,2)</f>
        <v>0</v>
      </c>
      <c r="BL99" s="18" t="s">
        <v>82</v>
      </c>
      <c r="BM99" s="150" t="s">
        <v>1241</v>
      </c>
    </row>
    <row r="100" spans="1:65" s="2" customFormat="1" ht="11.25">
      <c r="A100" s="33"/>
      <c r="B100" s="34"/>
      <c r="C100" s="33"/>
      <c r="D100" s="152" t="s">
        <v>143</v>
      </c>
      <c r="E100" s="33"/>
      <c r="F100" s="153" t="s">
        <v>771</v>
      </c>
      <c r="G100" s="33"/>
      <c r="H100" s="33"/>
      <c r="I100" s="154"/>
      <c r="J100" s="33"/>
      <c r="K100" s="33"/>
      <c r="L100" s="34"/>
      <c r="M100" s="155"/>
      <c r="N100" s="156"/>
      <c r="O100" s="54"/>
      <c r="P100" s="54"/>
      <c r="Q100" s="54"/>
      <c r="R100" s="54"/>
      <c r="S100" s="54"/>
      <c r="T100" s="55"/>
      <c r="U100" s="33"/>
      <c r="V100" s="33"/>
      <c r="W100" s="33"/>
      <c r="X100" s="33"/>
      <c r="Y100" s="33"/>
      <c r="Z100" s="33"/>
      <c r="AA100" s="33"/>
      <c r="AB100" s="33"/>
      <c r="AC100" s="33"/>
      <c r="AD100" s="33"/>
      <c r="AE100" s="33"/>
      <c r="AT100" s="18" t="s">
        <v>143</v>
      </c>
      <c r="AU100" s="18" t="s">
        <v>79</v>
      </c>
    </row>
    <row r="101" spans="1:65" s="2" customFormat="1" ht="33" customHeight="1">
      <c r="A101" s="33"/>
      <c r="B101" s="138"/>
      <c r="C101" s="139" t="s">
        <v>82</v>
      </c>
      <c r="D101" s="139" t="s">
        <v>137</v>
      </c>
      <c r="E101" s="140" t="s">
        <v>773</v>
      </c>
      <c r="F101" s="141" t="s">
        <v>774</v>
      </c>
      <c r="G101" s="142" t="s">
        <v>174</v>
      </c>
      <c r="H101" s="143">
        <v>1104.923</v>
      </c>
      <c r="I101" s="144"/>
      <c r="J101" s="145">
        <f>ROUND(I101*H101,2)</f>
        <v>0</v>
      </c>
      <c r="K101" s="141" t="s">
        <v>141</v>
      </c>
      <c r="L101" s="34"/>
      <c r="M101" s="146" t="s">
        <v>3</v>
      </c>
      <c r="N101" s="147" t="s">
        <v>42</v>
      </c>
      <c r="O101" s="54"/>
      <c r="P101" s="148">
        <f>O101*H101</f>
        <v>0</v>
      </c>
      <c r="Q101" s="148">
        <v>0</v>
      </c>
      <c r="R101" s="148">
        <f>Q101*H101</f>
        <v>0</v>
      </c>
      <c r="S101" s="148">
        <v>0</v>
      </c>
      <c r="T101" s="149">
        <f>S101*H101</f>
        <v>0</v>
      </c>
      <c r="U101" s="33"/>
      <c r="V101" s="33"/>
      <c r="W101" s="33"/>
      <c r="X101" s="33"/>
      <c r="Y101" s="33"/>
      <c r="Z101" s="33"/>
      <c r="AA101" s="33"/>
      <c r="AB101" s="33"/>
      <c r="AC101" s="33"/>
      <c r="AD101" s="33"/>
      <c r="AE101" s="33"/>
      <c r="AR101" s="150" t="s">
        <v>82</v>
      </c>
      <c r="AT101" s="150" t="s">
        <v>137</v>
      </c>
      <c r="AU101" s="150" t="s">
        <v>79</v>
      </c>
      <c r="AY101" s="18" t="s">
        <v>135</v>
      </c>
      <c r="BE101" s="151">
        <f>IF(N101="základní",J101,0)</f>
        <v>0</v>
      </c>
      <c r="BF101" s="151">
        <f>IF(N101="snížená",J101,0)</f>
        <v>0</v>
      </c>
      <c r="BG101" s="151">
        <f>IF(N101="zákl. přenesená",J101,0)</f>
        <v>0</v>
      </c>
      <c r="BH101" s="151">
        <f>IF(N101="sníž. přenesená",J101,0)</f>
        <v>0</v>
      </c>
      <c r="BI101" s="151">
        <f>IF(N101="nulová",J101,0)</f>
        <v>0</v>
      </c>
      <c r="BJ101" s="18" t="s">
        <v>15</v>
      </c>
      <c r="BK101" s="151">
        <f>ROUND(I101*H101,2)</f>
        <v>0</v>
      </c>
      <c r="BL101" s="18" t="s">
        <v>82</v>
      </c>
      <c r="BM101" s="150" t="s">
        <v>1242</v>
      </c>
    </row>
    <row r="102" spans="1:65" s="2" customFormat="1" ht="11.25">
      <c r="A102" s="33"/>
      <c r="B102" s="34"/>
      <c r="C102" s="33"/>
      <c r="D102" s="152" t="s">
        <v>143</v>
      </c>
      <c r="E102" s="33"/>
      <c r="F102" s="153" t="s">
        <v>776</v>
      </c>
      <c r="G102" s="33"/>
      <c r="H102" s="33"/>
      <c r="I102" s="154"/>
      <c r="J102" s="33"/>
      <c r="K102" s="33"/>
      <c r="L102" s="34"/>
      <c r="M102" s="155"/>
      <c r="N102" s="156"/>
      <c r="O102" s="54"/>
      <c r="P102" s="54"/>
      <c r="Q102" s="54"/>
      <c r="R102" s="54"/>
      <c r="S102" s="54"/>
      <c r="T102" s="55"/>
      <c r="U102" s="33"/>
      <c r="V102" s="33"/>
      <c r="W102" s="33"/>
      <c r="X102" s="33"/>
      <c r="Y102" s="33"/>
      <c r="Z102" s="33"/>
      <c r="AA102" s="33"/>
      <c r="AB102" s="33"/>
      <c r="AC102" s="33"/>
      <c r="AD102" s="33"/>
      <c r="AE102" s="33"/>
      <c r="AT102" s="18" t="s">
        <v>143</v>
      </c>
      <c r="AU102" s="18" t="s">
        <v>79</v>
      </c>
    </row>
    <row r="103" spans="1:65" s="2" customFormat="1" ht="44.25" customHeight="1">
      <c r="A103" s="33"/>
      <c r="B103" s="138"/>
      <c r="C103" s="139" t="s">
        <v>159</v>
      </c>
      <c r="D103" s="139" t="s">
        <v>137</v>
      </c>
      <c r="E103" s="140" t="s">
        <v>778</v>
      </c>
      <c r="F103" s="141" t="s">
        <v>779</v>
      </c>
      <c r="G103" s="142" t="s">
        <v>174</v>
      </c>
      <c r="H103" s="143">
        <v>22098.46</v>
      </c>
      <c r="I103" s="144"/>
      <c r="J103" s="145">
        <f>ROUND(I103*H103,2)</f>
        <v>0</v>
      </c>
      <c r="K103" s="141" t="s">
        <v>141</v>
      </c>
      <c r="L103" s="34"/>
      <c r="M103" s="146" t="s">
        <v>3</v>
      </c>
      <c r="N103" s="147" t="s">
        <v>42</v>
      </c>
      <c r="O103" s="54"/>
      <c r="P103" s="148">
        <f>O103*H103</f>
        <v>0</v>
      </c>
      <c r="Q103" s="148">
        <v>0</v>
      </c>
      <c r="R103" s="148">
        <f>Q103*H103</f>
        <v>0</v>
      </c>
      <c r="S103" s="148">
        <v>0</v>
      </c>
      <c r="T103" s="149">
        <f>S103*H103</f>
        <v>0</v>
      </c>
      <c r="U103" s="33"/>
      <c r="V103" s="33"/>
      <c r="W103" s="33"/>
      <c r="X103" s="33"/>
      <c r="Y103" s="33"/>
      <c r="Z103" s="33"/>
      <c r="AA103" s="33"/>
      <c r="AB103" s="33"/>
      <c r="AC103" s="33"/>
      <c r="AD103" s="33"/>
      <c r="AE103" s="33"/>
      <c r="AR103" s="150" t="s">
        <v>82</v>
      </c>
      <c r="AT103" s="150" t="s">
        <v>137</v>
      </c>
      <c r="AU103" s="150" t="s">
        <v>79</v>
      </c>
      <c r="AY103" s="18" t="s">
        <v>135</v>
      </c>
      <c r="BE103" s="151">
        <f>IF(N103="základní",J103,0)</f>
        <v>0</v>
      </c>
      <c r="BF103" s="151">
        <f>IF(N103="snížená",J103,0)</f>
        <v>0</v>
      </c>
      <c r="BG103" s="151">
        <f>IF(N103="zákl. přenesená",J103,0)</f>
        <v>0</v>
      </c>
      <c r="BH103" s="151">
        <f>IF(N103="sníž. přenesená",J103,0)</f>
        <v>0</v>
      </c>
      <c r="BI103" s="151">
        <f>IF(N103="nulová",J103,0)</f>
        <v>0</v>
      </c>
      <c r="BJ103" s="18" t="s">
        <v>15</v>
      </c>
      <c r="BK103" s="151">
        <f>ROUND(I103*H103,2)</f>
        <v>0</v>
      </c>
      <c r="BL103" s="18" t="s">
        <v>82</v>
      </c>
      <c r="BM103" s="150" t="s">
        <v>1243</v>
      </c>
    </row>
    <row r="104" spans="1:65" s="2" customFormat="1" ht="11.25">
      <c r="A104" s="33"/>
      <c r="B104" s="34"/>
      <c r="C104" s="33"/>
      <c r="D104" s="152" t="s">
        <v>143</v>
      </c>
      <c r="E104" s="33"/>
      <c r="F104" s="153" t="s">
        <v>781</v>
      </c>
      <c r="G104" s="33"/>
      <c r="H104" s="33"/>
      <c r="I104" s="154"/>
      <c r="J104" s="33"/>
      <c r="K104" s="33"/>
      <c r="L104" s="34"/>
      <c r="M104" s="155"/>
      <c r="N104" s="156"/>
      <c r="O104" s="54"/>
      <c r="P104" s="54"/>
      <c r="Q104" s="54"/>
      <c r="R104" s="54"/>
      <c r="S104" s="54"/>
      <c r="T104" s="55"/>
      <c r="U104" s="33"/>
      <c r="V104" s="33"/>
      <c r="W104" s="33"/>
      <c r="X104" s="33"/>
      <c r="Y104" s="33"/>
      <c r="Z104" s="33"/>
      <c r="AA104" s="33"/>
      <c r="AB104" s="33"/>
      <c r="AC104" s="33"/>
      <c r="AD104" s="33"/>
      <c r="AE104" s="33"/>
      <c r="AT104" s="18" t="s">
        <v>143</v>
      </c>
      <c r="AU104" s="18" t="s">
        <v>79</v>
      </c>
    </row>
    <row r="105" spans="1:65" s="13" customFormat="1" ht="11.25">
      <c r="B105" s="157"/>
      <c r="D105" s="158" t="s">
        <v>164</v>
      </c>
      <c r="F105" s="159" t="s">
        <v>1244</v>
      </c>
      <c r="H105" s="160">
        <v>22098.46</v>
      </c>
      <c r="I105" s="161"/>
      <c r="L105" s="157"/>
      <c r="M105" s="162"/>
      <c r="N105" s="163"/>
      <c r="O105" s="163"/>
      <c r="P105" s="163"/>
      <c r="Q105" s="163"/>
      <c r="R105" s="163"/>
      <c r="S105" s="163"/>
      <c r="T105" s="164"/>
      <c r="AT105" s="165" t="s">
        <v>164</v>
      </c>
      <c r="AU105" s="165" t="s">
        <v>79</v>
      </c>
      <c r="AV105" s="13" t="s">
        <v>79</v>
      </c>
      <c r="AW105" s="13" t="s">
        <v>4</v>
      </c>
      <c r="AX105" s="13" t="s">
        <v>15</v>
      </c>
      <c r="AY105" s="165" t="s">
        <v>135</v>
      </c>
    </row>
    <row r="106" spans="1:65" s="2" customFormat="1" ht="44.25" customHeight="1">
      <c r="A106" s="33"/>
      <c r="B106" s="138"/>
      <c r="C106" s="139" t="s">
        <v>166</v>
      </c>
      <c r="D106" s="139" t="s">
        <v>137</v>
      </c>
      <c r="E106" s="140" t="s">
        <v>784</v>
      </c>
      <c r="F106" s="141" t="s">
        <v>785</v>
      </c>
      <c r="G106" s="142" t="s">
        <v>174</v>
      </c>
      <c r="H106" s="143">
        <v>1104.923</v>
      </c>
      <c r="I106" s="144"/>
      <c r="J106" s="145">
        <f>ROUND(I106*H106,2)</f>
        <v>0</v>
      </c>
      <c r="K106" s="141" t="s">
        <v>141</v>
      </c>
      <c r="L106" s="34"/>
      <c r="M106" s="146" t="s">
        <v>3</v>
      </c>
      <c r="N106" s="147" t="s">
        <v>42</v>
      </c>
      <c r="O106" s="54"/>
      <c r="P106" s="148">
        <f>O106*H106</f>
        <v>0</v>
      </c>
      <c r="Q106" s="148">
        <v>0</v>
      </c>
      <c r="R106" s="148">
        <f>Q106*H106</f>
        <v>0</v>
      </c>
      <c r="S106" s="148">
        <v>0</v>
      </c>
      <c r="T106" s="149">
        <f>S106*H106</f>
        <v>0</v>
      </c>
      <c r="U106" s="33"/>
      <c r="V106" s="33"/>
      <c r="W106" s="33"/>
      <c r="X106" s="33"/>
      <c r="Y106" s="33"/>
      <c r="Z106" s="33"/>
      <c r="AA106" s="33"/>
      <c r="AB106" s="33"/>
      <c r="AC106" s="33"/>
      <c r="AD106" s="33"/>
      <c r="AE106" s="33"/>
      <c r="AR106" s="150" t="s">
        <v>82</v>
      </c>
      <c r="AT106" s="150" t="s">
        <v>137</v>
      </c>
      <c r="AU106" s="150" t="s">
        <v>79</v>
      </c>
      <c r="AY106" s="18" t="s">
        <v>135</v>
      </c>
      <c r="BE106" s="151">
        <f>IF(N106="základní",J106,0)</f>
        <v>0</v>
      </c>
      <c r="BF106" s="151">
        <f>IF(N106="snížená",J106,0)</f>
        <v>0</v>
      </c>
      <c r="BG106" s="151">
        <f>IF(N106="zákl. přenesená",J106,0)</f>
        <v>0</v>
      </c>
      <c r="BH106" s="151">
        <f>IF(N106="sníž. přenesená",J106,0)</f>
        <v>0</v>
      </c>
      <c r="BI106" s="151">
        <f>IF(N106="nulová",J106,0)</f>
        <v>0</v>
      </c>
      <c r="BJ106" s="18" t="s">
        <v>15</v>
      </c>
      <c r="BK106" s="151">
        <f>ROUND(I106*H106,2)</f>
        <v>0</v>
      </c>
      <c r="BL106" s="18" t="s">
        <v>82</v>
      </c>
      <c r="BM106" s="150" t="s">
        <v>1245</v>
      </c>
    </row>
    <row r="107" spans="1:65" s="2" customFormat="1" ht="11.25">
      <c r="A107" s="33"/>
      <c r="B107" s="34"/>
      <c r="C107" s="33"/>
      <c r="D107" s="152" t="s">
        <v>143</v>
      </c>
      <c r="E107" s="33"/>
      <c r="F107" s="153" t="s">
        <v>787</v>
      </c>
      <c r="G107" s="33"/>
      <c r="H107" s="33"/>
      <c r="I107" s="154"/>
      <c r="J107" s="33"/>
      <c r="K107" s="33"/>
      <c r="L107" s="34"/>
      <c r="M107" s="155"/>
      <c r="N107" s="156"/>
      <c r="O107" s="54"/>
      <c r="P107" s="54"/>
      <c r="Q107" s="54"/>
      <c r="R107" s="54"/>
      <c r="S107" s="54"/>
      <c r="T107" s="55"/>
      <c r="U107" s="33"/>
      <c r="V107" s="33"/>
      <c r="W107" s="33"/>
      <c r="X107" s="33"/>
      <c r="Y107" s="33"/>
      <c r="Z107" s="33"/>
      <c r="AA107" s="33"/>
      <c r="AB107" s="33"/>
      <c r="AC107" s="33"/>
      <c r="AD107" s="33"/>
      <c r="AE107" s="33"/>
      <c r="AT107" s="18" t="s">
        <v>143</v>
      </c>
      <c r="AU107" s="18" t="s">
        <v>79</v>
      </c>
    </row>
    <row r="108" spans="1:65" s="12" customFormat="1" ht="25.9" customHeight="1">
      <c r="B108" s="125"/>
      <c r="D108" s="126" t="s">
        <v>70</v>
      </c>
      <c r="E108" s="127" t="s">
        <v>795</v>
      </c>
      <c r="F108" s="127" t="s">
        <v>796</v>
      </c>
      <c r="I108" s="128"/>
      <c r="J108" s="129">
        <f>BK108</f>
        <v>0</v>
      </c>
      <c r="L108" s="125"/>
      <c r="M108" s="130"/>
      <c r="N108" s="131"/>
      <c r="O108" s="131"/>
      <c r="P108" s="132">
        <f>P109+P128+P171+P180+P185</f>
        <v>0</v>
      </c>
      <c r="Q108" s="131"/>
      <c r="R108" s="132">
        <f>R109+R128+R171+R180+R185</f>
        <v>85.974644999999995</v>
      </c>
      <c r="S108" s="131"/>
      <c r="T108" s="133">
        <f>T109+T128+T171+T180+T185</f>
        <v>73.613329999999991</v>
      </c>
      <c r="AR108" s="126" t="s">
        <v>79</v>
      </c>
      <c r="AT108" s="134" t="s">
        <v>70</v>
      </c>
      <c r="AU108" s="134" t="s">
        <v>71</v>
      </c>
      <c r="AY108" s="126" t="s">
        <v>135</v>
      </c>
      <c r="BK108" s="135">
        <f>BK109+BK128+BK171+BK180+BK185</f>
        <v>0</v>
      </c>
    </row>
    <row r="109" spans="1:65" s="12" customFormat="1" ht="22.9" customHeight="1">
      <c r="B109" s="125"/>
      <c r="D109" s="126" t="s">
        <v>70</v>
      </c>
      <c r="E109" s="136" t="s">
        <v>1246</v>
      </c>
      <c r="F109" s="136" t="s">
        <v>1247</v>
      </c>
      <c r="I109" s="128"/>
      <c r="J109" s="137">
        <f>BK109</f>
        <v>0</v>
      </c>
      <c r="L109" s="125"/>
      <c r="M109" s="130"/>
      <c r="N109" s="131"/>
      <c r="O109" s="131"/>
      <c r="P109" s="132">
        <f>SUM(P110:P127)</f>
        <v>0</v>
      </c>
      <c r="Q109" s="131"/>
      <c r="R109" s="132">
        <f>SUM(R110:R127)</f>
        <v>49.668759999999999</v>
      </c>
      <c r="S109" s="131"/>
      <c r="T109" s="133">
        <f>SUM(T110:T127)</f>
        <v>56.862899999999996</v>
      </c>
      <c r="AR109" s="126" t="s">
        <v>79</v>
      </c>
      <c r="AT109" s="134" t="s">
        <v>70</v>
      </c>
      <c r="AU109" s="134" t="s">
        <v>15</v>
      </c>
      <c r="AY109" s="126" t="s">
        <v>135</v>
      </c>
      <c r="BK109" s="135">
        <f>SUM(BK110:BK127)</f>
        <v>0</v>
      </c>
    </row>
    <row r="110" spans="1:65" s="2" customFormat="1" ht="33" customHeight="1">
      <c r="A110" s="33"/>
      <c r="B110" s="138"/>
      <c r="C110" s="139" t="s">
        <v>171</v>
      </c>
      <c r="D110" s="139" t="s">
        <v>137</v>
      </c>
      <c r="E110" s="140" t="s">
        <v>1248</v>
      </c>
      <c r="F110" s="141" t="s">
        <v>1249</v>
      </c>
      <c r="G110" s="142" t="s">
        <v>140</v>
      </c>
      <c r="H110" s="143">
        <v>2829</v>
      </c>
      <c r="I110" s="144"/>
      <c r="J110" s="145">
        <f>ROUND(I110*H110,2)</f>
        <v>0</v>
      </c>
      <c r="K110" s="141" t="s">
        <v>141</v>
      </c>
      <c r="L110" s="34"/>
      <c r="M110" s="146" t="s">
        <v>3</v>
      </c>
      <c r="N110" s="147" t="s">
        <v>42</v>
      </c>
      <c r="O110" s="54"/>
      <c r="P110" s="148">
        <f>O110*H110</f>
        <v>0</v>
      </c>
      <c r="Q110" s="148">
        <v>0</v>
      </c>
      <c r="R110" s="148">
        <f>Q110*H110</f>
        <v>0</v>
      </c>
      <c r="S110" s="148">
        <v>1.6500000000000001E-2</v>
      </c>
      <c r="T110" s="149">
        <f>S110*H110</f>
        <v>46.6785</v>
      </c>
      <c r="U110" s="33"/>
      <c r="V110" s="33"/>
      <c r="W110" s="33"/>
      <c r="X110" s="33"/>
      <c r="Y110" s="33"/>
      <c r="Z110" s="33"/>
      <c r="AA110" s="33"/>
      <c r="AB110" s="33"/>
      <c r="AC110" s="33"/>
      <c r="AD110" s="33"/>
      <c r="AE110" s="33"/>
      <c r="AR110" s="150" t="s">
        <v>226</v>
      </c>
      <c r="AT110" s="150" t="s">
        <v>137</v>
      </c>
      <c r="AU110" s="150" t="s">
        <v>79</v>
      </c>
      <c r="AY110" s="18" t="s">
        <v>135</v>
      </c>
      <c r="BE110" s="151">
        <f>IF(N110="základní",J110,0)</f>
        <v>0</v>
      </c>
      <c r="BF110" s="151">
        <f>IF(N110="snížená",J110,0)</f>
        <v>0</v>
      </c>
      <c r="BG110" s="151">
        <f>IF(N110="zákl. přenesená",J110,0)</f>
        <v>0</v>
      </c>
      <c r="BH110" s="151">
        <f>IF(N110="sníž. přenesená",J110,0)</f>
        <v>0</v>
      </c>
      <c r="BI110" s="151">
        <f>IF(N110="nulová",J110,0)</f>
        <v>0</v>
      </c>
      <c r="BJ110" s="18" t="s">
        <v>15</v>
      </c>
      <c r="BK110" s="151">
        <f>ROUND(I110*H110,2)</f>
        <v>0</v>
      </c>
      <c r="BL110" s="18" t="s">
        <v>226</v>
      </c>
      <c r="BM110" s="150" t="s">
        <v>1250</v>
      </c>
    </row>
    <row r="111" spans="1:65" s="2" customFormat="1" ht="11.25">
      <c r="A111" s="33"/>
      <c r="B111" s="34"/>
      <c r="C111" s="33"/>
      <c r="D111" s="152" t="s">
        <v>143</v>
      </c>
      <c r="E111" s="33"/>
      <c r="F111" s="153" t="s">
        <v>1251</v>
      </c>
      <c r="G111" s="33"/>
      <c r="H111" s="33"/>
      <c r="I111" s="154"/>
      <c r="J111" s="33"/>
      <c r="K111" s="33"/>
      <c r="L111" s="34"/>
      <c r="M111" s="155"/>
      <c r="N111" s="156"/>
      <c r="O111" s="54"/>
      <c r="P111" s="54"/>
      <c r="Q111" s="54"/>
      <c r="R111" s="54"/>
      <c r="S111" s="54"/>
      <c r="T111" s="55"/>
      <c r="U111" s="33"/>
      <c r="V111" s="33"/>
      <c r="W111" s="33"/>
      <c r="X111" s="33"/>
      <c r="Y111" s="33"/>
      <c r="Z111" s="33"/>
      <c r="AA111" s="33"/>
      <c r="AB111" s="33"/>
      <c r="AC111" s="33"/>
      <c r="AD111" s="33"/>
      <c r="AE111" s="33"/>
      <c r="AT111" s="18" t="s">
        <v>143</v>
      </c>
      <c r="AU111" s="18" t="s">
        <v>79</v>
      </c>
    </row>
    <row r="112" spans="1:65" s="2" customFormat="1" ht="16.5" customHeight="1">
      <c r="A112" s="33"/>
      <c r="B112" s="138"/>
      <c r="C112" s="139" t="s">
        <v>178</v>
      </c>
      <c r="D112" s="139" t="s">
        <v>137</v>
      </c>
      <c r="E112" s="140" t="s">
        <v>1252</v>
      </c>
      <c r="F112" s="141" t="s">
        <v>1253</v>
      </c>
      <c r="G112" s="142" t="s">
        <v>140</v>
      </c>
      <c r="H112" s="143">
        <v>2829</v>
      </c>
      <c r="I112" s="144"/>
      <c r="J112" s="145">
        <f>ROUND(I112*H112,2)</f>
        <v>0</v>
      </c>
      <c r="K112" s="141" t="s">
        <v>3</v>
      </c>
      <c r="L112" s="34"/>
      <c r="M112" s="146" t="s">
        <v>3</v>
      </c>
      <c r="N112" s="147" t="s">
        <v>42</v>
      </c>
      <c r="O112" s="54"/>
      <c r="P112" s="148">
        <f>O112*H112</f>
        <v>0</v>
      </c>
      <c r="Q112" s="148">
        <v>0</v>
      </c>
      <c r="R112" s="148">
        <f>Q112*H112</f>
        <v>0</v>
      </c>
      <c r="S112" s="148">
        <v>0</v>
      </c>
      <c r="T112" s="149">
        <f>S112*H112</f>
        <v>0</v>
      </c>
      <c r="U112" s="33"/>
      <c r="V112" s="33"/>
      <c r="W112" s="33"/>
      <c r="X112" s="33"/>
      <c r="Y112" s="33"/>
      <c r="Z112" s="33"/>
      <c r="AA112" s="33"/>
      <c r="AB112" s="33"/>
      <c r="AC112" s="33"/>
      <c r="AD112" s="33"/>
      <c r="AE112" s="33"/>
      <c r="AR112" s="150" t="s">
        <v>226</v>
      </c>
      <c r="AT112" s="150" t="s">
        <v>137</v>
      </c>
      <c r="AU112" s="150" t="s">
        <v>79</v>
      </c>
      <c r="AY112" s="18" t="s">
        <v>135</v>
      </c>
      <c r="BE112" s="151">
        <f>IF(N112="základní",J112,0)</f>
        <v>0</v>
      </c>
      <c r="BF112" s="151">
        <f>IF(N112="snížená",J112,0)</f>
        <v>0</v>
      </c>
      <c r="BG112" s="151">
        <f>IF(N112="zákl. přenesená",J112,0)</f>
        <v>0</v>
      </c>
      <c r="BH112" s="151">
        <f>IF(N112="sníž. přenesená",J112,0)</f>
        <v>0</v>
      </c>
      <c r="BI112" s="151">
        <f>IF(N112="nulová",J112,0)</f>
        <v>0</v>
      </c>
      <c r="BJ112" s="18" t="s">
        <v>15</v>
      </c>
      <c r="BK112" s="151">
        <f>ROUND(I112*H112,2)</f>
        <v>0</v>
      </c>
      <c r="BL112" s="18" t="s">
        <v>226</v>
      </c>
      <c r="BM112" s="150" t="s">
        <v>1254</v>
      </c>
    </row>
    <row r="113" spans="1:65" s="2" customFormat="1" ht="24.2" customHeight="1">
      <c r="A113" s="33"/>
      <c r="B113" s="138"/>
      <c r="C113" s="139" t="s">
        <v>183</v>
      </c>
      <c r="D113" s="139" t="s">
        <v>137</v>
      </c>
      <c r="E113" s="140" t="s">
        <v>1255</v>
      </c>
      <c r="F113" s="141" t="s">
        <v>1256</v>
      </c>
      <c r="G113" s="142" t="s">
        <v>140</v>
      </c>
      <c r="H113" s="143">
        <v>2829</v>
      </c>
      <c r="I113" s="144"/>
      <c r="J113" s="145">
        <f>ROUND(I113*H113,2)</f>
        <v>0</v>
      </c>
      <c r="K113" s="141" t="s">
        <v>3</v>
      </c>
      <c r="L113" s="34"/>
      <c r="M113" s="146" t="s">
        <v>3</v>
      </c>
      <c r="N113" s="147" t="s">
        <v>42</v>
      </c>
      <c r="O113" s="54"/>
      <c r="P113" s="148">
        <f>O113*H113</f>
        <v>0</v>
      </c>
      <c r="Q113" s="148">
        <v>0</v>
      </c>
      <c r="R113" s="148">
        <f>Q113*H113</f>
        <v>0</v>
      </c>
      <c r="S113" s="148">
        <v>0</v>
      </c>
      <c r="T113" s="149">
        <f>S113*H113</f>
        <v>0</v>
      </c>
      <c r="U113" s="33"/>
      <c r="V113" s="33"/>
      <c r="W113" s="33"/>
      <c r="X113" s="33"/>
      <c r="Y113" s="33"/>
      <c r="Z113" s="33"/>
      <c r="AA113" s="33"/>
      <c r="AB113" s="33"/>
      <c r="AC113" s="33"/>
      <c r="AD113" s="33"/>
      <c r="AE113" s="33"/>
      <c r="AR113" s="150" t="s">
        <v>226</v>
      </c>
      <c r="AT113" s="150" t="s">
        <v>137</v>
      </c>
      <c r="AU113" s="150" t="s">
        <v>79</v>
      </c>
      <c r="AY113" s="18" t="s">
        <v>135</v>
      </c>
      <c r="BE113" s="151">
        <f>IF(N113="základní",J113,0)</f>
        <v>0</v>
      </c>
      <c r="BF113" s="151">
        <f>IF(N113="snížená",J113,0)</f>
        <v>0</v>
      </c>
      <c r="BG113" s="151">
        <f>IF(N113="zákl. přenesená",J113,0)</f>
        <v>0</v>
      </c>
      <c r="BH113" s="151">
        <f>IF(N113="sníž. přenesená",J113,0)</f>
        <v>0</v>
      </c>
      <c r="BI113" s="151">
        <f>IF(N113="nulová",J113,0)</f>
        <v>0</v>
      </c>
      <c r="BJ113" s="18" t="s">
        <v>15</v>
      </c>
      <c r="BK113" s="151">
        <f>ROUND(I113*H113,2)</f>
        <v>0</v>
      </c>
      <c r="BL113" s="18" t="s">
        <v>226</v>
      </c>
      <c r="BM113" s="150" t="s">
        <v>1257</v>
      </c>
    </row>
    <row r="114" spans="1:65" s="2" customFormat="1" ht="55.5" customHeight="1">
      <c r="A114" s="33"/>
      <c r="B114" s="138"/>
      <c r="C114" s="166" t="s">
        <v>189</v>
      </c>
      <c r="D114" s="166" t="s">
        <v>184</v>
      </c>
      <c r="E114" s="167" t="s">
        <v>1258</v>
      </c>
      <c r="F114" s="168" t="s">
        <v>1259</v>
      </c>
      <c r="G114" s="169" t="s">
        <v>140</v>
      </c>
      <c r="H114" s="170">
        <v>3297.2</v>
      </c>
      <c r="I114" s="171"/>
      <c r="J114" s="172">
        <f>ROUND(I114*H114,2)</f>
        <v>0</v>
      </c>
      <c r="K114" s="168" t="s">
        <v>3</v>
      </c>
      <c r="L114" s="173"/>
      <c r="M114" s="174" t="s">
        <v>3</v>
      </c>
      <c r="N114" s="175" t="s">
        <v>42</v>
      </c>
      <c r="O114" s="54"/>
      <c r="P114" s="148">
        <f>O114*H114</f>
        <v>0</v>
      </c>
      <c r="Q114" s="148">
        <v>4.0000000000000001E-3</v>
      </c>
      <c r="R114" s="148">
        <f>Q114*H114</f>
        <v>13.188799999999999</v>
      </c>
      <c r="S114" s="148">
        <v>0</v>
      </c>
      <c r="T114" s="149">
        <f>S114*H114</f>
        <v>0</v>
      </c>
      <c r="U114" s="33"/>
      <c r="V114" s="33"/>
      <c r="W114" s="33"/>
      <c r="X114" s="33"/>
      <c r="Y114" s="33"/>
      <c r="Z114" s="33"/>
      <c r="AA114" s="33"/>
      <c r="AB114" s="33"/>
      <c r="AC114" s="33"/>
      <c r="AD114" s="33"/>
      <c r="AE114" s="33"/>
      <c r="AR114" s="150" t="s">
        <v>384</v>
      </c>
      <c r="AT114" s="150" t="s">
        <v>184</v>
      </c>
      <c r="AU114" s="150" t="s">
        <v>79</v>
      </c>
      <c r="AY114" s="18" t="s">
        <v>135</v>
      </c>
      <c r="BE114" s="151">
        <f>IF(N114="základní",J114,0)</f>
        <v>0</v>
      </c>
      <c r="BF114" s="151">
        <f>IF(N114="snížená",J114,0)</f>
        <v>0</v>
      </c>
      <c r="BG114" s="151">
        <f>IF(N114="zákl. přenesená",J114,0)</f>
        <v>0</v>
      </c>
      <c r="BH114" s="151">
        <f>IF(N114="sníž. přenesená",J114,0)</f>
        <v>0</v>
      </c>
      <c r="BI114" s="151">
        <f>IF(N114="nulová",J114,0)</f>
        <v>0</v>
      </c>
      <c r="BJ114" s="18" t="s">
        <v>15</v>
      </c>
      <c r="BK114" s="151">
        <f>ROUND(I114*H114,2)</f>
        <v>0</v>
      </c>
      <c r="BL114" s="18" t="s">
        <v>226</v>
      </c>
      <c r="BM114" s="150" t="s">
        <v>1260</v>
      </c>
    </row>
    <row r="115" spans="1:65" s="13" customFormat="1" ht="11.25">
      <c r="B115" s="157"/>
      <c r="D115" s="158" t="s">
        <v>164</v>
      </c>
      <c r="F115" s="159" t="s">
        <v>1261</v>
      </c>
      <c r="H115" s="160">
        <v>3297.2</v>
      </c>
      <c r="I115" s="161"/>
      <c r="L115" s="157"/>
      <c r="M115" s="162"/>
      <c r="N115" s="163"/>
      <c r="O115" s="163"/>
      <c r="P115" s="163"/>
      <c r="Q115" s="163"/>
      <c r="R115" s="163"/>
      <c r="S115" s="163"/>
      <c r="T115" s="164"/>
      <c r="AT115" s="165" t="s">
        <v>164</v>
      </c>
      <c r="AU115" s="165" t="s">
        <v>79</v>
      </c>
      <c r="AV115" s="13" t="s">
        <v>79</v>
      </c>
      <c r="AW115" s="13" t="s">
        <v>4</v>
      </c>
      <c r="AX115" s="13" t="s">
        <v>15</v>
      </c>
      <c r="AY115" s="165" t="s">
        <v>135</v>
      </c>
    </row>
    <row r="116" spans="1:65" s="2" customFormat="1" ht="24.2" customHeight="1">
      <c r="A116" s="33"/>
      <c r="B116" s="138"/>
      <c r="C116" s="139" t="s">
        <v>194</v>
      </c>
      <c r="D116" s="139" t="s">
        <v>137</v>
      </c>
      <c r="E116" s="140" t="s">
        <v>1262</v>
      </c>
      <c r="F116" s="141" t="s">
        <v>1263</v>
      </c>
      <c r="G116" s="142" t="s">
        <v>140</v>
      </c>
      <c r="H116" s="143">
        <v>2829</v>
      </c>
      <c r="I116" s="144"/>
      <c r="J116" s="145">
        <f>ROUND(I116*H116,2)</f>
        <v>0</v>
      </c>
      <c r="K116" s="141" t="s">
        <v>141</v>
      </c>
      <c r="L116" s="34"/>
      <c r="M116" s="146" t="s">
        <v>3</v>
      </c>
      <c r="N116" s="147" t="s">
        <v>42</v>
      </c>
      <c r="O116" s="54"/>
      <c r="P116" s="148">
        <f>O116*H116</f>
        <v>0</v>
      </c>
      <c r="Q116" s="148">
        <v>8.8000000000000003E-4</v>
      </c>
      <c r="R116" s="148">
        <f>Q116*H116</f>
        <v>2.4895200000000002</v>
      </c>
      <c r="S116" s="148">
        <v>0</v>
      </c>
      <c r="T116" s="149">
        <f>S116*H116</f>
        <v>0</v>
      </c>
      <c r="U116" s="33"/>
      <c r="V116" s="33"/>
      <c r="W116" s="33"/>
      <c r="X116" s="33"/>
      <c r="Y116" s="33"/>
      <c r="Z116" s="33"/>
      <c r="AA116" s="33"/>
      <c r="AB116" s="33"/>
      <c r="AC116" s="33"/>
      <c r="AD116" s="33"/>
      <c r="AE116" s="33"/>
      <c r="AR116" s="150" t="s">
        <v>226</v>
      </c>
      <c r="AT116" s="150" t="s">
        <v>137</v>
      </c>
      <c r="AU116" s="150" t="s">
        <v>79</v>
      </c>
      <c r="AY116" s="18" t="s">
        <v>135</v>
      </c>
      <c r="BE116" s="151">
        <f>IF(N116="základní",J116,0)</f>
        <v>0</v>
      </c>
      <c r="BF116" s="151">
        <f>IF(N116="snížená",J116,0)</f>
        <v>0</v>
      </c>
      <c r="BG116" s="151">
        <f>IF(N116="zákl. přenesená",J116,0)</f>
        <v>0</v>
      </c>
      <c r="BH116" s="151">
        <f>IF(N116="sníž. přenesená",J116,0)</f>
        <v>0</v>
      </c>
      <c r="BI116" s="151">
        <f>IF(N116="nulová",J116,0)</f>
        <v>0</v>
      </c>
      <c r="BJ116" s="18" t="s">
        <v>15</v>
      </c>
      <c r="BK116" s="151">
        <f>ROUND(I116*H116,2)</f>
        <v>0</v>
      </c>
      <c r="BL116" s="18" t="s">
        <v>226</v>
      </c>
      <c r="BM116" s="150" t="s">
        <v>1264</v>
      </c>
    </row>
    <row r="117" spans="1:65" s="2" customFormat="1" ht="11.25">
      <c r="A117" s="33"/>
      <c r="B117" s="34"/>
      <c r="C117" s="33"/>
      <c r="D117" s="152" t="s">
        <v>143</v>
      </c>
      <c r="E117" s="33"/>
      <c r="F117" s="153" t="s">
        <v>1265</v>
      </c>
      <c r="G117" s="33"/>
      <c r="H117" s="33"/>
      <c r="I117" s="154"/>
      <c r="J117" s="33"/>
      <c r="K117" s="33"/>
      <c r="L117" s="34"/>
      <c r="M117" s="155"/>
      <c r="N117" s="156"/>
      <c r="O117" s="54"/>
      <c r="P117" s="54"/>
      <c r="Q117" s="54"/>
      <c r="R117" s="54"/>
      <c r="S117" s="54"/>
      <c r="T117" s="55"/>
      <c r="U117" s="33"/>
      <c r="V117" s="33"/>
      <c r="W117" s="33"/>
      <c r="X117" s="33"/>
      <c r="Y117" s="33"/>
      <c r="Z117" s="33"/>
      <c r="AA117" s="33"/>
      <c r="AB117" s="33"/>
      <c r="AC117" s="33"/>
      <c r="AD117" s="33"/>
      <c r="AE117" s="33"/>
      <c r="AT117" s="18" t="s">
        <v>143</v>
      </c>
      <c r="AU117" s="18" t="s">
        <v>79</v>
      </c>
    </row>
    <row r="118" spans="1:65" s="2" customFormat="1" ht="49.15" customHeight="1">
      <c r="A118" s="33"/>
      <c r="B118" s="138"/>
      <c r="C118" s="166" t="s">
        <v>200</v>
      </c>
      <c r="D118" s="166" t="s">
        <v>184</v>
      </c>
      <c r="E118" s="167" t="s">
        <v>1266</v>
      </c>
      <c r="F118" s="168" t="s">
        <v>1267</v>
      </c>
      <c r="G118" s="169" t="s">
        <v>140</v>
      </c>
      <c r="H118" s="170">
        <v>3297.2</v>
      </c>
      <c r="I118" s="171"/>
      <c r="J118" s="172">
        <f>ROUND(I118*H118,2)</f>
        <v>0</v>
      </c>
      <c r="K118" s="168" t="s">
        <v>141</v>
      </c>
      <c r="L118" s="173"/>
      <c r="M118" s="174" t="s">
        <v>3</v>
      </c>
      <c r="N118" s="175" t="s">
        <v>42</v>
      </c>
      <c r="O118" s="54"/>
      <c r="P118" s="148">
        <f>O118*H118</f>
        <v>0</v>
      </c>
      <c r="Q118" s="148">
        <v>5.3E-3</v>
      </c>
      <c r="R118" s="148">
        <f>Q118*H118</f>
        <v>17.475159999999999</v>
      </c>
      <c r="S118" s="148">
        <v>0</v>
      </c>
      <c r="T118" s="149">
        <f>S118*H118</f>
        <v>0</v>
      </c>
      <c r="U118" s="33"/>
      <c r="V118" s="33"/>
      <c r="W118" s="33"/>
      <c r="X118" s="33"/>
      <c r="Y118" s="33"/>
      <c r="Z118" s="33"/>
      <c r="AA118" s="33"/>
      <c r="AB118" s="33"/>
      <c r="AC118" s="33"/>
      <c r="AD118" s="33"/>
      <c r="AE118" s="33"/>
      <c r="AR118" s="150" t="s">
        <v>384</v>
      </c>
      <c r="AT118" s="150" t="s">
        <v>184</v>
      </c>
      <c r="AU118" s="150" t="s">
        <v>79</v>
      </c>
      <c r="AY118" s="18" t="s">
        <v>135</v>
      </c>
      <c r="BE118" s="151">
        <f>IF(N118="základní",J118,0)</f>
        <v>0</v>
      </c>
      <c r="BF118" s="151">
        <f>IF(N118="snížená",J118,0)</f>
        <v>0</v>
      </c>
      <c r="BG118" s="151">
        <f>IF(N118="zákl. přenesená",J118,0)</f>
        <v>0</v>
      </c>
      <c r="BH118" s="151">
        <f>IF(N118="sníž. přenesená",J118,0)</f>
        <v>0</v>
      </c>
      <c r="BI118" s="151">
        <f>IF(N118="nulová",J118,0)</f>
        <v>0</v>
      </c>
      <c r="BJ118" s="18" t="s">
        <v>15</v>
      </c>
      <c r="BK118" s="151">
        <f>ROUND(I118*H118,2)</f>
        <v>0</v>
      </c>
      <c r="BL118" s="18" t="s">
        <v>226</v>
      </c>
      <c r="BM118" s="150" t="s">
        <v>1268</v>
      </c>
    </row>
    <row r="119" spans="1:65" s="13" customFormat="1" ht="11.25">
      <c r="B119" s="157"/>
      <c r="D119" s="158" t="s">
        <v>164</v>
      </c>
      <c r="F119" s="159" t="s">
        <v>1261</v>
      </c>
      <c r="H119" s="160">
        <v>3297.2</v>
      </c>
      <c r="I119" s="161"/>
      <c r="L119" s="157"/>
      <c r="M119" s="162"/>
      <c r="N119" s="163"/>
      <c r="O119" s="163"/>
      <c r="P119" s="163"/>
      <c r="Q119" s="163"/>
      <c r="R119" s="163"/>
      <c r="S119" s="163"/>
      <c r="T119" s="164"/>
      <c r="AT119" s="165" t="s">
        <v>164</v>
      </c>
      <c r="AU119" s="165" t="s">
        <v>79</v>
      </c>
      <c r="AV119" s="13" t="s">
        <v>79</v>
      </c>
      <c r="AW119" s="13" t="s">
        <v>4</v>
      </c>
      <c r="AX119" s="13" t="s">
        <v>15</v>
      </c>
      <c r="AY119" s="165" t="s">
        <v>135</v>
      </c>
    </row>
    <row r="120" spans="1:65" s="2" customFormat="1" ht="24.2" customHeight="1">
      <c r="A120" s="33"/>
      <c r="B120" s="138"/>
      <c r="C120" s="139" t="s">
        <v>205</v>
      </c>
      <c r="D120" s="139" t="s">
        <v>137</v>
      </c>
      <c r="E120" s="140" t="s">
        <v>1269</v>
      </c>
      <c r="F120" s="141" t="s">
        <v>1270</v>
      </c>
      <c r="G120" s="142" t="s">
        <v>140</v>
      </c>
      <c r="H120" s="143">
        <v>2829</v>
      </c>
      <c r="I120" s="144"/>
      <c r="J120" s="145">
        <f>ROUND(I120*H120,2)</f>
        <v>0</v>
      </c>
      <c r="K120" s="141" t="s">
        <v>141</v>
      </c>
      <c r="L120" s="34"/>
      <c r="M120" s="146" t="s">
        <v>3</v>
      </c>
      <c r="N120" s="147" t="s">
        <v>42</v>
      </c>
      <c r="O120" s="54"/>
      <c r="P120" s="148">
        <f>O120*H120</f>
        <v>0</v>
      </c>
      <c r="Q120" s="148">
        <v>3.6000000000000002E-4</v>
      </c>
      <c r="R120" s="148">
        <f>Q120*H120</f>
        <v>1.01844</v>
      </c>
      <c r="S120" s="148">
        <v>0</v>
      </c>
      <c r="T120" s="149">
        <f>S120*H120</f>
        <v>0</v>
      </c>
      <c r="U120" s="33"/>
      <c r="V120" s="33"/>
      <c r="W120" s="33"/>
      <c r="X120" s="33"/>
      <c r="Y120" s="33"/>
      <c r="Z120" s="33"/>
      <c r="AA120" s="33"/>
      <c r="AB120" s="33"/>
      <c r="AC120" s="33"/>
      <c r="AD120" s="33"/>
      <c r="AE120" s="33"/>
      <c r="AR120" s="150" t="s">
        <v>226</v>
      </c>
      <c r="AT120" s="150" t="s">
        <v>137</v>
      </c>
      <c r="AU120" s="150" t="s">
        <v>79</v>
      </c>
      <c r="AY120" s="18" t="s">
        <v>135</v>
      </c>
      <c r="BE120" s="151">
        <f>IF(N120="základní",J120,0)</f>
        <v>0</v>
      </c>
      <c r="BF120" s="151">
        <f>IF(N120="snížená",J120,0)</f>
        <v>0</v>
      </c>
      <c r="BG120" s="151">
        <f>IF(N120="zákl. přenesená",J120,0)</f>
        <v>0</v>
      </c>
      <c r="BH120" s="151">
        <f>IF(N120="sníž. přenesená",J120,0)</f>
        <v>0</v>
      </c>
      <c r="BI120" s="151">
        <f>IF(N120="nulová",J120,0)</f>
        <v>0</v>
      </c>
      <c r="BJ120" s="18" t="s">
        <v>15</v>
      </c>
      <c r="BK120" s="151">
        <f>ROUND(I120*H120,2)</f>
        <v>0</v>
      </c>
      <c r="BL120" s="18" t="s">
        <v>226</v>
      </c>
      <c r="BM120" s="150" t="s">
        <v>1271</v>
      </c>
    </row>
    <row r="121" spans="1:65" s="2" customFormat="1" ht="11.25">
      <c r="A121" s="33"/>
      <c r="B121" s="34"/>
      <c r="C121" s="33"/>
      <c r="D121" s="152" t="s">
        <v>143</v>
      </c>
      <c r="E121" s="33"/>
      <c r="F121" s="153" t="s">
        <v>1272</v>
      </c>
      <c r="G121" s="33"/>
      <c r="H121" s="33"/>
      <c r="I121" s="154"/>
      <c r="J121" s="33"/>
      <c r="K121" s="33"/>
      <c r="L121" s="34"/>
      <c r="M121" s="155"/>
      <c r="N121" s="156"/>
      <c r="O121" s="54"/>
      <c r="P121" s="54"/>
      <c r="Q121" s="54"/>
      <c r="R121" s="54"/>
      <c r="S121" s="54"/>
      <c r="T121" s="55"/>
      <c r="U121" s="33"/>
      <c r="V121" s="33"/>
      <c r="W121" s="33"/>
      <c r="X121" s="33"/>
      <c r="Y121" s="33"/>
      <c r="Z121" s="33"/>
      <c r="AA121" s="33"/>
      <c r="AB121" s="33"/>
      <c r="AC121" s="33"/>
      <c r="AD121" s="33"/>
      <c r="AE121" s="33"/>
      <c r="AT121" s="18" t="s">
        <v>143</v>
      </c>
      <c r="AU121" s="18" t="s">
        <v>79</v>
      </c>
    </row>
    <row r="122" spans="1:65" s="2" customFormat="1" ht="55.5" customHeight="1">
      <c r="A122" s="33"/>
      <c r="B122" s="138"/>
      <c r="C122" s="166" t="s">
        <v>216</v>
      </c>
      <c r="D122" s="166" t="s">
        <v>184</v>
      </c>
      <c r="E122" s="167" t="s">
        <v>1273</v>
      </c>
      <c r="F122" s="168" t="s">
        <v>1274</v>
      </c>
      <c r="G122" s="169" t="s">
        <v>140</v>
      </c>
      <c r="H122" s="170">
        <v>3297.2</v>
      </c>
      <c r="I122" s="171"/>
      <c r="J122" s="172">
        <f>ROUND(I122*H122,2)</f>
        <v>0</v>
      </c>
      <c r="K122" s="168" t="s">
        <v>141</v>
      </c>
      <c r="L122" s="173"/>
      <c r="M122" s="174" t="s">
        <v>3</v>
      </c>
      <c r="N122" s="175" t="s">
        <v>42</v>
      </c>
      <c r="O122" s="54"/>
      <c r="P122" s="148">
        <f>O122*H122</f>
        <v>0</v>
      </c>
      <c r="Q122" s="148">
        <v>4.7000000000000002E-3</v>
      </c>
      <c r="R122" s="148">
        <f>Q122*H122</f>
        <v>15.496840000000001</v>
      </c>
      <c r="S122" s="148">
        <v>0</v>
      </c>
      <c r="T122" s="149">
        <f>S122*H122</f>
        <v>0</v>
      </c>
      <c r="U122" s="33"/>
      <c r="V122" s="33"/>
      <c r="W122" s="33"/>
      <c r="X122" s="33"/>
      <c r="Y122" s="33"/>
      <c r="Z122" s="33"/>
      <c r="AA122" s="33"/>
      <c r="AB122" s="33"/>
      <c r="AC122" s="33"/>
      <c r="AD122" s="33"/>
      <c r="AE122" s="33"/>
      <c r="AR122" s="150" t="s">
        <v>384</v>
      </c>
      <c r="AT122" s="150" t="s">
        <v>184</v>
      </c>
      <c r="AU122" s="150" t="s">
        <v>79</v>
      </c>
      <c r="AY122" s="18" t="s">
        <v>135</v>
      </c>
      <c r="BE122" s="151">
        <f>IF(N122="základní",J122,0)</f>
        <v>0</v>
      </c>
      <c r="BF122" s="151">
        <f>IF(N122="snížená",J122,0)</f>
        <v>0</v>
      </c>
      <c r="BG122" s="151">
        <f>IF(N122="zákl. přenesená",J122,0)</f>
        <v>0</v>
      </c>
      <c r="BH122" s="151">
        <f>IF(N122="sníž. přenesená",J122,0)</f>
        <v>0</v>
      </c>
      <c r="BI122" s="151">
        <f>IF(N122="nulová",J122,0)</f>
        <v>0</v>
      </c>
      <c r="BJ122" s="18" t="s">
        <v>15</v>
      </c>
      <c r="BK122" s="151">
        <f>ROUND(I122*H122,2)</f>
        <v>0</v>
      </c>
      <c r="BL122" s="18" t="s">
        <v>226</v>
      </c>
      <c r="BM122" s="150" t="s">
        <v>1275</v>
      </c>
    </row>
    <row r="123" spans="1:65" s="13" customFormat="1" ht="11.25">
      <c r="B123" s="157"/>
      <c r="D123" s="158" t="s">
        <v>164</v>
      </c>
      <c r="F123" s="159" t="s">
        <v>1261</v>
      </c>
      <c r="H123" s="160">
        <v>3297.2</v>
      </c>
      <c r="I123" s="161"/>
      <c r="L123" s="157"/>
      <c r="M123" s="162"/>
      <c r="N123" s="163"/>
      <c r="O123" s="163"/>
      <c r="P123" s="163"/>
      <c r="Q123" s="163"/>
      <c r="R123" s="163"/>
      <c r="S123" s="163"/>
      <c r="T123" s="164"/>
      <c r="AT123" s="165" t="s">
        <v>164</v>
      </c>
      <c r="AU123" s="165" t="s">
        <v>79</v>
      </c>
      <c r="AV123" s="13" t="s">
        <v>79</v>
      </c>
      <c r="AW123" s="13" t="s">
        <v>4</v>
      </c>
      <c r="AX123" s="13" t="s">
        <v>15</v>
      </c>
      <c r="AY123" s="165" t="s">
        <v>135</v>
      </c>
    </row>
    <row r="124" spans="1:65" s="2" customFormat="1" ht="44.25" customHeight="1">
      <c r="A124" s="33"/>
      <c r="B124" s="138"/>
      <c r="C124" s="139" t="s">
        <v>9</v>
      </c>
      <c r="D124" s="139" t="s">
        <v>137</v>
      </c>
      <c r="E124" s="140" t="s">
        <v>1276</v>
      </c>
      <c r="F124" s="141" t="s">
        <v>1277</v>
      </c>
      <c r="G124" s="142" t="s">
        <v>140</v>
      </c>
      <c r="H124" s="143">
        <v>2829</v>
      </c>
      <c r="I124" s="144"/>
      <c r="J124" s="145">
        <f>ROUND(I124*H124,2)</f>
        <v>0</v>
      </c>
      <c r="K124" s="141" t="s">
        <v>141</v>
      </c>
      <c r="L124" s="34"/>
      <c r="M124" s="146" t="s">
        <v>3</v>
      </c>
      <c r="N124" s="147" t="s">
        <v>42</v>
      </c>
      <c r="O124" s="54"/>
      <c r="P124" s="148">
        <f>O124*H124</f>
        <v>0</v>
      </c>
      <c r="Q124" s="148">
        <v>0</v>
      </c>
      <c r="R124" s="148">
        <f>Q124*H124</f>
        <v>0</v>
      </c>
      <c r="S124" s="148">
        <v>3.5999999999999999E-3</v>
      </c>
      <c r="T124" s="149">
        <f>S124*H124</f>
        <v>10.1844</v>
      </c>
      <c r="U124" s="33"/>
      <c r="V124" s="33"/>
      <c r="W124" s="33"/>
      <c r="X124" s="33"/>
      <c r="Y124" s="33"/>
      <c r="Z124" s="33"/>
      <c r="AA124" s="33"/>
      <c r="AB124" s="33"/>
      <c r="AC124" s="33"/>
      <c r="AD124" s="33"/>
      <c r="AE124" s="33"/>
      <c r="AR124" s="150" t="s">
        <v>82</v>
      </c>
      <c r="AT124" s="150" t="s">
        <v>137</v>
      </c>
      <c r="AU124" s="150" t="s">
        <v>79</v>
      </c>
      <c r="AY124" s="18" t="s">
        <v>135</v>
      </c>
      <c r="BE124" s="151">
        <f>IF(N124="základní",J124,0)</f>
        <v>0</v>
      </c>
      <c r="BF124" s="151">
        <f>IF(N124="snížená",J124,0)</f>
        <v>0</v>
      </c>
      <c r="BG124" s="151">
        <f>IF(N124="zákl. přenesená",J124,0)</f>
        <v>0</v>
      </c>
      <c r="BH124" s="151">
        <f>IF(N124="sníž. přenesená",J124,0)</f>
        <v>0</v>
      </c>
      <c r="BI124" s="151">
        <f>IF(N124="nulová",J124,0)</f>
        <v>0</v>
      </c>
      <c r="BJ124" s="18" t="s">
        <v>15</v>
      </c>
      <c r="BK124" s="151">
        <f>ROUND(I124*H124,2)</f>
        <v>0</v>
      </c>
      <c r="BL124" s="18" t="s">
        <v>82</v>
      </c>
      <c r="BM124" s="150" t="s">
        <v>1278</v>
      </c>
    </row>
    <row r="125" spans="1:65" s="2" customFormat="1" ht="11.25">
      <c r="A125" s="33"/>
      <c r="B125" s="34"/>
      <c r="C125" s="33"/>
      <c r="D125" s="152" t="s">
        <v>143</v>
      </c>
      <c r="E125" s="33"/>
      <c r="F125" s="153" t="s">
        <v>1279</v>
      </c>
      <c r="G125" s="33"/>
      <c r="H125" s="33"/>
      <c r="I125" s="154"/>
      <c r="J125" s="33"/>
      <c r="K125" s="33"/>
      <c r="L125" s="34"/>
      <c r="M125" s="155"/>
      <c r="N125" s="156"/>
      <c r="O125" s="54"/>
      <c r="P125" s="54"/>
      <c r="Q125" s="54"/>
      <c r="R125" s="54"/>
      <c r="S125" s="54"/>
      <c r="T125" s="55"/>
      <c r="U125" s="33"/>
      <c r="V125" s="33"/>
      <c r="W125" s="33"/>
      <c r="X125" s="33"/>
      <c r="Y125" s="33"/>
      <c r="Z125" s="33"/>
      <c r="AA125" s="33"/>
      <c r="AB125" s="33"/>
      <c r="AC125" s="33"/>
      <c r="AD125" s="33"/>
      <c r="AE125" s="33"/>
      <c r="AT125" s="18" t="s">
        <v>143</v>
      </c>
      <c r="AU125" s="18" t="s">
        <v>79</v>
      </c>
    </row>
    <row r="126" spans="1:65" s="2" customFormat="1" ht="49.15" customHeight="1">
      <c r="A126" s="33"/>
      <c r="B126" s="138"/>
      <c r="C126" s="139" t="s">
        <v>226</v>
      </c>
      <c r="D126" s="139" t="s">
        <v>137</v>
      </c>
      <c r="E126" s="140" t="s">
        <v>1280</v>
      </c>
      <c r="F126" s="141" t="s">
        <v>1281</v>
      </c>
      <c r="G126" s="142" t="s">
        <v>174</v>
      </c>
      <c r="H126" s="143">
        <v>49.668999999999997</v>
      </c>
      <c r="I126" s="144"/>
      <c r="J126" s="145">
        <f>ROUND(I126*H126,2)</f>
        <v>0</v>
      </c>
      <c r="K126" s="141" t="s">
        <v>141</v>
      </c>
      <c r="L126" s="34"/>
      <c r="M126" s="146" t="s">
        <v>3</v>
      </c>
      <c r="N126" s="147" t="s">
        <v>42</v>
      </c>
      <c r="O126" s="54"/>
      <c r="P126" s="148">
        <f>O126*H126</f>
        <v>0</v>
      </c>
      <c r="Q126" s="148">
        <v>0</v>
      </c>
      <c r="R126" s="148">
        <f>Q126*H126</f>
        <v>0</v>
      </c>
      <c r="S126" s="148">
        <v>0</v>
      </c>
      <c r="T126" s="149">
        <f>S126*H126</f>
        <v>0</v>
      </c>
      <c r="U126" s="33"/>
      <c r="V126" s="33"/>
      <c r="W126" s="33"/>
      <c r="X126" s="33"/>
      <c r="Y126" s="33"/>
      <c r="Z126" s="33"/>
      <c r="AA126" s="33"/>
      <c r="AB126" s="33"/>
      <c r="AC126" s="33"/>
      <c r="AD126" s="33"/>
      <c r="AE126" s="33"/>
      <c r="AR126" s="150" t="s">
        <v>226</v>
      </c>
      <c r="AT126" s="150" t="s">
        <v>137</v>
      </c>
      <c r="AU126" s="150" t="s">
        <v>79</v>
      </c>
      <c r="AY126" s="18" t="s">
        <v>135</v>
      </c>
      <c r="BE126" s="151">
        <f>IF(N126="základní",J126,0)</f>
        <v>0</v>
      </c>
      <c r="BF126" s="151">
        <f>IF(N126="snížená",J126,0)</f>
        <v>0</v>
      </c>
      <c r="BG126" s="151">
        <f>IF(N126="zákl. přenesená",J126,0)</f>
        <v>0</v>
      </c>
      <c r="BH126" s="151">
        <f>IF(N126="sníž. přenesená",J126,0)</f>
        <v>0</v>
      </c>
      <c r="BI126" s="151">
        <f>IF(N126="nulová",J126,0)</f>
        <v>0</v>
      </c>
      <c r="BJ126" s="18" t="s">
        <v>15</v>
      </c>
      <c r="BK126" s="151">
        <f>ROUND(I126*H126,2)</f>
        <v>0</v>
      </c>
      <c r="BL126" s="18" t="s">
        <v>226</v>
      </c>
      <c r="BM126" s="150" t="s">
        <v>1282</v>
      </c>
    </row>
    <row r="127" spans="1:65" s="2" customFormat="1" ht="11.25">
      <c r="A127" s="33"/>
      <c r="B127" s="34"/>
      <c r="C127" s="33"/>
      <c r="D127" s="152" t="s">
        <v>143</v>
      </c>
      <c r="E127" s="33"/>
      <c r="F127" s="153" t="s">
        <v>1283</v>
      </c>
      <c r="G127" s="33"/>
      <c r="H127" s="33"/>
      <c r="I127" s="154"/>
      <c r="J127" s="33"/>
      <c r="K127" s="33"/>
      <c r="L127" s="34"/>
      <c r="M127" s="155"/>
      <c r="N127" s="156"/>
      <c r="O127" s="54"/>
      <c r="P127" s="54"/>
      <c r="Q127" s="54"/>
      <c r="R127" s="54"/>
      <c r="S127" s="54"/>
      <c r="T127" s="55"/>
      <c r="U127" s="33"/>
      <c r="V127" s="33"/>
      <c r="W127" s="33"/>
      <c r="X127" s="33"/>
      <c r="Y127" s="33"/>
      <c r="Z127" s="33"/>
      <c r="AA127" s="33"/>
      <c r="AB127" s="33"/>
      <c r="AC127" s="33"/>
      <c r="AD127" s="33"/>
      <c r="AE127" s="33"/>
      <c r="AT127" s="18" t="s">
        <v>143</v>
      </c>
      <c r="AU127" s="18" t="s">
        <v>79</v>
      </c>
    </row>
    <row r="128" spans="1:65" s="12" customFormat="1" ht="22.9" customHeight="1">
      <c r="B128" s="125"/>
      <c r="D128" s="126" t="s">
        <v>70</v>
      </c>
      <c r="E128" s="136" t="s">
        <v>815</v>
      </c>
      <c r="F128" s="136" t="s">
        <v>816</v>
      </c>
      <c r="I128" s="128"/>
      <c r="J128" s="137">
        <f>BK128</f>
        <v>0</v>
      </c>
      <c r="L128" s="125"/>
      <c r="M128" s="130"/>
      <c r="N128" s="131"/>
      <c r="O128" s="131"/>
      <c r="P128" s="132">
        <f>SUM(P129:P170)</f>
        <v>0</v>
      </c>
      <c r="Q128" s="131"/>
      <c r="R128" s="132">
        <f>SUM(R129:R170)</f>
        <v>30.188414999999996</v>
      </c>
      <c r="S128" s="131"/>
      <c r="T128" s="133">
        <f>SUM(T129:T170)</f>
        <v>14.852250000000002</v>
      </c>
      <c r="AR128" s="126" t="s">
        <v>79</v>
      </c>
      <c r="AT128" s="134" t="s">
        <v>70</v>
      </c>
      <c r="AU128" s="134" t="s">
        <v>15</v>
      </c>
      <c r="AY128" s="126" t="s">
        <v>135</v>
      </c>
      <c r="BK128" s="135">
        <f>SUM(BK129:BK170)</f>
        <v>0</v>
      </c>
    </row>
    <row r="129" spans="1:65" s="2" customFormat="1" ht="49.15" customHeight="1">
      <c r="A129" s="33"/>
      <c r="B129" s="138"/>
      <c r="C129" s="139" t="s">
        <v>231</v>
      </c>
      <c r="D129" s="139" t="s">
        <v>137</v>
      </c>
      <c r="E129" s="140" t="s">
        <v>1284</v>
      </c>
      <c r="F129" s="141" t="s">
        <v>1285</v>
      </c>
      <c r="G129" s="142" t="s">
        <v>140</v>
      </c>
      <c r="H129" s="143">
        <v>2829</v>
      </c>
      <c r="I129" s="144"/>
      <c r="J129" s="145">
        <f>ROUND(I129*H129,2)</f>
        <v>0</v>
      </c>
      <c r="K129" s="141" t="s">
        <v>141</v>
      </c>
      <c r="L129" s="34"/>
      <c r="M129" s="146" t="s">
        <v>3</v>
      </c>
      <c r="N129" s="147" t="s">
        <v>42</v>
      </c>
      <c r="O129" s="54"/>
      <c r="P129" s="148">
        <f>O129*H129</f>
        <v>0</v>
      </c>
      <c r="Q129" s="148">
        <v>0</v>
      </c>
      <c r="R129" s="148">
        <f>Q129*H129</f>
        <v>0</v>
      </c>
      <c r="S129" s="148">
        <v>5.2500000000000003E-3</v>
      </c>
      <c r="T129" s="149">
        <f>S129*H129</f>
        <v>14.852250000000002</v>
      </c>
      <c r="U129" s="33"/>
      <c r="V129" s="33"/>
      <c r="W129" s="33"/>
      <c r="X129" s="33"/>
      <c r="Y129" s="33"/>
      <c r="Z129" s="33"/>
      <c r="AA129" s="33"/>
      <c r="AB129" s="33"/>
      <c r="AC129" s="33"/>
      <c r="AD129" s="33"/>
      <c r="AE129" s="33"/>
      <c r="AR129" s="150" t="s">
        <v>226</v>
      </c>
      <c r="AT129" s="150" t="s">
        <v>137</v>
      </c>
      <c r="AU129" s="150" t="s">
        <v>79</v>
      </c>
      <c r="AY129" s="18" t="s">
        <v>135</v>
      </c>
      <c r="BE129" s="151">
        <f>IF(N129="základní",J129,0)</f>
        <v>0</v>
      </c>
      <c r="BF129" s="151">
        <f>IF(N129="snížená",J129,0)</f>
        <v>0</v>
      </c>
      <c r="BG129" s="151">
        <f>IF(N129="zákl. přenesená",J129,0)</f>
        <v>0</v>
      </c>
      <c r="BH129" s="151">
        <f>IF(N129="sníž. přenesená",J129,0)</f>
        <v>0</v>
      </c>
      <c r="BI129" s="151">
        <f>IF(N129="nulová",J129,0)</f>
        <v>0</v>
      </c>
      <c r="BJ129" s="18" t="s">
        <v>15</v>
      </c>
      <c r="BK129" s="151">
        <f>ROUND(I129*H129,2)</f>
        <v>0</v>
      </c>
      <c r="BL129" s="18" t="s">
        <v>226</v>
      </c>
      <c r="BM129" s="150" t="s">
        <v>1286</v>
      </c>
    </row>
    <row r="130" spans="1:65" s="2" customFormat="1" ht="11.25">
      <c r="A130" s="33"/>
      <c r="B130" s="34"/>
      <c r="C130" s="33"/>
      <c r="D130" s="152" t="s">
        <v>143</v>
      </c>
      <c r="E130" s="33"/>
      <c r="F130" s="153" t="s">
        <v>1287</v>
      </c>
      <c r="G130" s="33"/>
      <c r="H130" s="33"/>
      <c r="I130" s="154"/>
      <c r="J130" s="33"/>
      <c r="K130" s="33"/>
      <c r="L130" s="34"/>
      <c r="M130" s="155"/>
      <c r="N130" s="156"/>
      <c r="O130" s="54"/>
      <c r="P130" s="54"/>
      <c r="Q130" s="54"/>
      <c r="R130" s="54"/>
      <c r="S130" s="54"/>
      <c r="T130" s="55"/>
      <c r="U130" s="33"/>
      <c r="V130" s="33"/>
      <c r="W130" s="33"/>
      <c r="X130" s="33"/>
      <c r="Y130" s="33"/>
      <c r="Z130" s="33"/>
      <c r="AA130" s="33"/>
      <c r="AB130" s="33"/>
      <c r="AC130" s="33"/>
      <c r="AD130" s="33"/>
      <c r="AE130" s="33"/>
      <c r="AT130" s="18" t="s">
        <v>143</v>
      </c>
      <c r="AU130" s="18" t="s">
        <v>79</v>
      </c>
    </row>
    <row r="131" spans="1:65" s="2" customFormat="1" ht="33" customHeight="1">
      <c r="A131" s="33"/>
      <c r="B131" s="138"/>
      <c r="C131" s="139" t="s">
        <v>236</v>
      </c>
      <c r="D131" s="139" t="s">
        <v>137</v>
      </c>
      <c r="E131" s="140" t="s">
        <v>1288</v>
      </c>
      <c r="F131" s="141" t="s">
        <v>1289</v>
      </c>
      <c r="G131" s="142" t="s">
        <v>239</v>
      </c>
      <c r="H131" s="143">
        <v>660</v>
      </c>
      <c r="I131" s="144"/>
      <c r="J131" s="145">
        <f>ROUND(I131*H131,2)</f>
        <v>0</v>
      </c>
      <c r="K131" s="141" t="s">
        <v>141</v>
      </c>
      <c r="L131" s="34"/>
      <c r="M131" s="146" t="s">
        <v>3</v>
      </c>
      <c r="N131" s="147" t="s">
        <v>42</v>
      </c>
      <c r="O131" s="54"/>
      <c r="P131" s="148">
        <f>O131*H131</f>
        <v>0</v>
      </c>
      <c r="Q131" s="148">
        <v>3.0000000000000001E-5</v>
      </c>
      <c r="R131" s="148">
        <f>Q131*H131</f>
        <v>1.9800000000000002E-2</v>
      </c>
      <c r="S131" s="148">
        <v>0</v>
      </c>
      <c r="T131" s="149">
        <f>S131*H131</f>
        <v>0</v>
      </c>
      <c r="U131" s="33"/>
      <c r="V131" s="33"/>
      <c r="W131" s="33"/>
      <c r="X131" s="33"/>
      <c r="Y131" s="33"/>
      <c r="Z131" s="33"/>
      <c r="AA131" s="33"/>
      <c r="AB131" s="33"/>
      <c r="AC131" s="33"/>
      <c r="AD131" s="33"/>
      <c r="AE131" s="33"/>
      <c r="AR131" s="150" t="s">
        <v>226</v>
      </c>
      <c r="AT131" s="150" t="s">
        <v>137</v>
      </c>
      <c r="AU131" s="150" t="s">
        <v>79</v>
      </c>
      <c r="AY131" s="18" t="s">
        <v>135</v>
      </c>
      <c r="BE131" s="151">
        <f>IF(N131="základní",J131,0)</f>
        <v>0</v>
      </c>
      <c r="BF131" s="151">
        <f>IF(N131="snížená",J131,0)</f>
        <v>0</v>
      </c>
      <c r="BG131" s="151">
        <f>IF(N131="zákl. přenesená",J131,0)</f>
        <v>0</v>
      </c>
      <c r="BH131" s="151">
        <f>IF(N131="sníž. přenesená",J131,0)</f>
        <v>0</v>
      </c>
      <c r="BI131" s="151">
        <f>IF(N131="nulová",J131,0)</f>
        <v>0</v>
      </c>
      <c r="BJ131" s="18" t="s">
        <v>15</v>
      </c>
      <c r="BK131" s="151">
        <f>ROUND(I131*H131,2)</f>
        <v>0</v>
      </c>
      <c r="BL131" s="18" t="s">
        <v>226</v>
      </c>
      <c r="BM131" s="150" t="s">
        <v>1290</v>
      </c>
    </row>
    <row r="132" spans="1:65" s="2" customFormat="1" ht="11.25">
      <c r="A132" s="33"/>
      <c r="B132" s="34"/>
      <c r="C132" s="33"/>
      <c r="D132" s="152" t="s">
        <v>143</v>
      </c>
      <c r="E132" s="33"/>
      <c r="F132" s="153" t="s">
        <v>1291</v>
      </c>
      <c r="G132" s="33"/>
      <c r="H132" s="33"/>
      <c r="I132" s="154"/>
      <c r="J132" s="33"/>
      <c r="K132" s="33"/>
      <c r="L132" s="34"/>
      <c r="M132" s="155"/>
      <c r="N132" s="156"/>
      <c r="O132" s="54"/>
      <c r="P132" s="54"/>
      <c r="Q132" s="54"/>
      <c r="R132" s="54"/>
      <c r="S132" s="54"/>
      <c r="T132" s="55"/>
      <c r="U132" s="33"/>
      <c r="V132" s="33"/>
      <c r="W132" s="33"/>
      <c r="X132" s="33"/>
      <c r="Y132" s="33"/>
      <c r="Z132" s="33"/>
      <c r="AA132" s="33"/>
      <c r="AB132" s="33"/>
      <c r="AC132" s="33"/>
      <c r="AD132" s="33"/>
      <c r="AE132" s="33"/>
      <c r="AT132" s="18" t="s">
        <v>143</v>
      </c>
      <c r="AU132" s="18" t="s">
        <v>79</v>
      </c>
    </row>
    <row r="133" spans="1:65" s="14" customFormat="1" ht="11.25">
      <c r="B133" s="176"/>
      <c r="D133" s="158" t="s">
        <v>164</v>
      </c>
      <c r="E133" s="177" t="s">
        <v>3</v>
      </c>
      <c r="F133" s="178" t="s">
        <v>1292</v>
      </c>
      <c r="H133" s="177" t="s">
        <v>3</v>
      </c>
      <c r="I133" s="179"/>
      <c r="L133" s="176"/>
      <c r="M133" s="180"/>
      <c r="N133" s="181"/>
      <c r="O133" s="181"/>
      <c r="P133" s="181"/>
      <c r="Q133" s="181"/>
      <c r="R133" s="181"/>
      <c r="S133" s="181"/>
      <c r="T133" s="182"/>
      <c r="AT133" s="177" t="s">
        <v>164</v>
      </c>
      <c r="AU133" s="177" t="s">
        <v>79</v>
      </c>
      <c r="AV133" s="14" t="s">
        <v>15</v>
      </c>
      <c r="AW133" s="14" t="s">
        <v>33</v>
      </c>
      <c r="AX133" s="14" t="s">
        <v>71</v>
      </c>
      <c r="AY133" s="177" t="s">
        <v>135</v>
      </c>
    </row>
    <row r="134" spans="1:65" s="13" customFormat="1" ht="11.25">
      <c r="B134" s="157"/>
      <c r="D134" s="158" t="s">
        <v>164</v>
      </c>
      <c r="E134" s="165" t="s">
        <v>3</v>
      </c>
      <c r="F134" s="159" t="s">
        <v>1293</v>
      </c>
      <c r="H134" s="160">
        <v>82</v>
      </c>
      <c r="I134" s="161"/>
      <c r="L134" s="157"/>
      <c r="M134" s="162"/>
      <c r="N134" s="163"/>
      <c r="O134" s="163"/>
      <c r="P134" s="163"/>
      <c r="Q134" s="163"/>
      <c r="R134" s="163"/>
      <c r="S134" s="163"/>
      <c r="T134" s="164"/>
      <c r="AT134" s="165" t="s">
        <v>164</v>
      </c>
      <c r="AU134" s="165" t="s">
        <v>79</v>
      </c>
      <c r="AV134" s="13" t="s">
        <v>79</v>
      </c>
      <c r="AW134" s="13" t="s">
        <v>33</v>
      </c>
      <c r="AX134" s="13" t="s">
        <v>71</v>
      </c>
      <c r="AY134" s="165" t="s">
        <v>135</v>
      </c>
    </row>
    <row r="135" spans="1:65" s="13" customFormat="1" ht="11.25">
      <c r="B135" s="157"/>
      <c r="D135" s="158" t="s">
        <v>164</v>
      </c>
      <c r="E135" s="165" t="s">
        <v>3</v>
      </c>
      <c r="F135" s="159" t="s">
        <v>1294</v>
      </c>
      <c r="H135" s="160">
        <v>8</v>
      </c>
      <c r="I135" s="161"/>
      <c r="L135" s="157"/>
      <c r="M135" s="162"/>
      <c r="N135" s="163"/>
      <c r="O135" s="163"/>
      <c r="P135" s="163"/>
      <c r="Q135" s="163"/>
      <c r="R135" s="163"/>
      <c r="S135" s="163"/>
      <c r="T135" s="164"/>
      <c r="AT135" s="165" t="s">
        <v>164</v>
      </c>
      <c r="AU135" s="165" t="s">
        <v>79</v>
      </c>
      <c r="AV135" s="13" t="s">
        <v>79</v>
      </c>
      <c r="AW135" s="13" t="s">
        <v>33</v>
      </c>
      <c r="AX135" s="13" t="s">
        <v>71</v>
      </c>
      <c r="AY135" s="165" t="s">
        <v>135</v>
      </c>
    </row>
    <row r="136" spans="1:65" s="14" customFormat="1" ht="11.25">
      <c r="B136" s="176"/>
      <c r="D136" s="158" t="s">
        <v>164</v>
      </c>
      <c r="E136" s="177" t="s">
        <v>3</v>
      </c>
      <c r="F136" s="178" t="s">
        <v>1295</v>
      </c>
      <c r="H136" s="177" t="s">
        <v>3</v>
      </c>
      <c r="I136" s="179"/>
      <c r="L136" s="176"/>
      <c r="M136" s="180"/>
      <c r="N136" s="181"/>
      <c r="O136" s="181"/>
      <c r="P136" s="181"/>
      <c r="Q136" s="181"/>
      <c r="R136" s="181"/>
      <c r="S136" s="181"/>
      <c r="T136" s="182"/>
      <c r="AT136" s="177" t="s">
        <v>164</v>
      </c>
      <c r="AU136" s="177" t="s">
        <v>79</v>
      </c>
      <c r="AV136" s="14" t="s">
        <v>15</v>
      </c>
      <c r="AW136" s="14" t="s">
        <v>33</v>
      </c>
      <c r="AX136" s="14" t="s">
        <v>71</v>
      </c>
      <c r="AY136" s="177" t="s">
        <v>135</v>
      </c>
    </row>
    <row r="137" spans="1:65" s="13" customFormat="1" ht="11.25">
      <c r="B137" s="157"/>
      <c r="D137" s="158" t="s">
        <v>164</v>
      </c>
      <c r="E137" s="165" t="s">
        <v>3</v>
      </c>
      <c r="F137" s="159" t="s">
        <v>1296</v>
      </c>
      <c r="H137" s="160">
        <v>264</v>
      </c>
      <c r="I137" s="161"/>
      <c r="L137" s="157"/>
      <c r="M137" s="162"/>
      <c r="N137" s="163"/>
      <c r="O137" s="163"/>
      <c r="P137" s="163"/>
      <c r="Q137" s="163"/>
      <c r="R137" s="163"/>
      <c r="S137" s="163"/>
      <c r="T137" s="164"/>
      <c r="AT137" s="165" t="s">
        <v>164</v>
      </c>
      <c r="AU137" s="165" t="s">
        <v>79</v>
      </c>
      <c r="AV137" s="13" t="s">
        <v>79</v>
      </c>
      <c r="AW137" s="13" t="s">
        <v>33</v>
      </c>
      <c r="AX137" s="13" t="s">
        <v>71</v>
      </c>
      <c r="AY137" s="165" t="s">
        <v>135</v>
      </c>
    </row>
    <row r="138" spans="1:65" s="13" customFormat="1" ht="11.25">
      <c r="B138" s="157"/>
      <c r="D138" s="158" t="s">
        <v>164</v>
      </c>
      <c r="E138" s="165" t="s">
        <v>3</v>
      </c>
      <c r="F138" s="159" t="s">
        <v>1297</v>
      </c>
      <c r="H138" s="160">
        <v>78</v>
      </c>
      <c r="I138" s="161"/>
      <c r="L138" s="157"/>
      <c r="M138" s="162"/>
      <c r="N138" s="163"/>
      <c r="O138" s="163"/>
      <c r="P138" s="163"/>
      <c r="Q138" s="163"/>
      <c r="R138" s="163"/>
      <c r="S138" s="163"/>
      <c r="T138" s="164"/>
      <c r="AT138" s="165" t="s">
        <v>164</v>
      </c>
      <c r="AU138" s="165" t="s">
        <v>79</v>
      </c>
      <c r="AV138" s="13" t="s">
        <v>79</v>
      </c>
      <c r="AW138" s="13" t="s">
        <v>33</v>
      </c>
      <c r="AX138" s="13" t="s">
        <v>71</v>
      </c>
      <c r="AY138" s="165" t="s">
        <v>135</v>
      </c>
    </row>
    <row r="139" spans="1:65" s="13" customFormat="1" ht="11.25">
      <c r="B139" s="157"/>
      <c r="D139" s="158" t="s">
        <v>164</v>
      </c>
      <c r="E139" s="165" t="s">
        <v>3</v>
      </c>
      <c r="F139" s="159" t="s">
        <v>1298</v>
      </c>
      <c r="H139" s="160">
        <v>228</v>
      </c>
      <c r="I139" s="161"/>
      <c r="L139" s="157"/>
      <c r="M139" s="162"/>
      <c r="N139" s="163"/>
      <c r="O139" s="163"/>
      <c r="P139" s="163"/>
      <c r="Q139" s="163"/>
      <c r="R139" s="163"/>
      <c r="S139" s="163"/>
      <c r="T139" s="164"/>
      <c r="AT139" s="165" t="s">
        <v>164</v>
      </c>
      <c r="AU139" s="165" t="s">
        <v>79</v>
      </c>
      <c r="AV139" s="13" t="s">
        <v>79</v>
      </c>
      <c r="AW139" s="13" t="s">
        <v>33</v>
      </c>
      <c r="AX139" s="13" t="s">
        <v>71</v>
      </c>
      <c r="AY139" s="165" t="s">
        <v>135</v>
      </c>
    </row>
    <row r="140" spans="1:65" s="15" customFormat="1" ht="11.25">
      <c r="B140" s="183"/>
      <c r="D140" s="158" t="s">
        <v>164</v>
      </c>
      <c r="E140" s="184" t="s">
        <v>3</v>
      </c>
      <c r="F140" s="185" t="s">
        <v>215</v>
      </c>
      <c r="H140" s="186">
        <v>660</v>
      </c>
      <c r="I140" s="187"/>
      <c r="L140" s="183"/>
      <c r="M140" s="188"/>
      <c r="N140" s="189"/>
      <c r="O140" s="189"/>
      <c r="P140" s="189"/>
      <c r="Q140" s="189"/>
      <c r="R140" s="189"/>
      <c r="S140" s="189"/>
      <c r="T140" s="190"/>
      <c r="AT140" s="184" t="s">
        <v>164</v>
      </c>
      <c r="AU140" s="184" t="s">
        <v>79</v>
      </c>
      <c r="AV140" s="15" t="s">
        <v>82</v>
      </c>
      <c r="AW140" s="15" t="s">
        <v>33</v>
      </c>
      <c r="AX140" s="15" t="s">
        <v>15</v>
      </c>
      <c r="AY140" s="184" t="s">
        <v>135</v>
      </c>
    </row>
    <row r="141" spans="1:65" s="2" customFormat="1" ht="24.2" customHeight="1">
      <c r="A141" s="33"/>
      <c r="B141" s="138"/>
      <c r="C141" s="166" t="s">
        <v>242</v>
      </c>
      <c r="D141" s="166" t="s">
        <v>184</v>
      </c>
      <c r="E141" s="167" t="s">
        <v>1299</v>
      </c>
      <c r="F141" s="168" t="s">
        <v>1300</v>
      </c>
      <c r="G141" s="169" t="s">
        <v>239</v>
      </c>
      <c r="H141" s="170">
        <v>693</v>
      </c>
      <c r="I141" s="171"/>
      <c r="J141" s="172">
        <f>ROUND(I141*H141,2)</f>
        <v>0</v>
      </c>
      <c r="K141" s="168" t="s">
        <v>141</v>
      </c>
      <c r="L141" s="173"/>
      <c r="M141" s="174" t="s">
        <v>3</v>
      </c>
      <c r="N141" s="175" t="s">
        <v>42</v>
      </c>
      <c r="O141" s="54"/>
      <c r="P141" s="148">
        <f>O141*H141</f>
        <v>0</v>
      </c>
      <c r="Q141" s="148">
        <v>9.6000000000000002E-4</v>
      </c>
      <c r="R141" s="148">
        <f>Q141*H141</f>
        <v>0.66527999999999998</v>
      </c>
      <c r="S141" s="148">
        <v>0</v>
      </c>
      <c r="T141" s="149">
        <f>S141*H141</f>
        <v>0</v>
      </c>
      <c r="U141" s="33"/>
      <c r="V141" s="33"/>
      <c r="W141" s="33"/>
      <c r="X141" s="33"/>
      <c r="Y141" s="33"/>
      <c r="Z141" s="33"/>
      <c r="AA141" s="33"/>
      <c r="AB141" s="33"/>
      <c r="AC141" s="33"/>
      <c r="AD141" s="33"/>
      <c r="AE141" s="33"/>
      <c r="AR141" s="150" t="s">
        <v>384</v>
      </c>
      <c r="AT141" s="150" t="s">
        <v>184</v>
      </c>
      <c r="AU141" s="150" t="s">
        <v>79</v>
      </c>
      <c r="AY141" s="18" t="s">
        <v>135</v>
      </c>
      <c r="BE141" s="151">
        <f>IF(N141="základní",J141,0)</f>
        <v>0</v>
      </c>
      <c r="BF141" s="151">
        <f>IF(N141="snížená",J141,0)</f>
        <v>0</v>
      </c>
      <c r="BG141" s="151">
        <f>IF(N141="zákl. přenesená",J141,0)</f>
        <v>0</v>
      </c>
      <c r="BH141" s="151">
        <f>IF(N141="sníž. přenesená",J141,0)</f>
        <v>0</v>
      </c>
      <c r="BI141" s="151">
        <f>IF(N141="nulová",J141,0)</f>
        <v>0</v>
      </c>
      <c r="BJ141" s="18" t="s">
        <v>15</v>
      </c>
      <c r="BK141" s="151">
        <f>ROUND(I141*H141,2)</f>
        <v>0</v>
      </c>
      <c r="BL141" s="18" t="s">
        <v>226</v>
      </c>
      <c r="BM141" s="150" t="s">
        <v>1301</v>
      </c>
    </row>
    <row r="142" spans="1:65" s="13" customFormat="1" ht="11.25">
      <c r="B142" s="157"/>
      <c r="D142" s="158" t="s">
        <v>164</v>
      </c>
      <c r="F142" s="159" t="s">
        <v>1302</v>
      </c>
      <c r="H142" s="160">
        <v>693</v>
      </c>
      <c r="I142" s="161"/>
      <c r="L142" s="157"/>
      <c r="M142" s="162"/>
      <c r="N142" s="163"/>
      <c r="O142" s="163"/>
      <c r="P142" s="163"/>
      <c r="Q142" s="163"/>
      <c r="R142" s="163"/>
      <c r="S142" s="163"/>
      <c r="T142" s="164"/>
      <c r="AT142" s="165" t="s">
        <v>164</v>
      </c>
      <c r="AU142" s="165" t="s">
        <v>79</v>
      </c>
      <c r="AV142" s="13" t="s">
        <v>79</v>
      </c>
      <c r="AW142" s="13" t="s">
        <v>4</v>
      </c>
      <c r="AX142" s="13" t="s">
        <v>15</v>
      </c>
      <c r="AY142" s="165" t="s">
        <v>135</v>
      </c>
    </row>
    <row r="143" spans="1:65" s="2" customFormat="1" ht="44.25" customHeight="1">
      <c r="A143" s="33"/>
      <c r="B143" s="138"/>
      <c r="C143" s="139" t="s">
        <v>247</v>
      </c>
      <c r="D143" s="139" t="s">
        <v>137</v>
      </c>
      <c r="E143" s="140" t="s">
        <v>1303</v>
      </c>
      <c r="F143" s="141" t="s">
        <v>1304</v>
      </c>
      <c r="G143" s="142" t="s">
        <v>140</v>
      </c>
      <c r="H143" s="143">
        <v>2429</v>
      </c>
      <c r="I143" s="144"/>
      <c r="J143" s="145">
        <f>ROUND(I143*H143,2)</f>
        <v>0</v>
      </c>
      <c r="K143" s="141" t="s">
        <v>141</v>
      </c>
      <c r="L143" s="34"/>
      <c r="M143" s="146" t="s">
        <v>3</v>
      </c>
      <c r="N143" s="147" t="s">
        <v>42</v>
      </c>
      <c r="O143" s="54"/>
      <c r="P143" s="148">
        <f>O143*H143</f>
        <v>0</v>
      </c>
      <c r="Q143" s="148">
        <v>5.8E-4</v>
      </c>
      <c r="R143" s="148">
        <f>Q143*H143</f>
        <v>1.40882</v>
      </c>
      <c r="S143" s="148">
        <v>0</v>
      </c>
      <c r="T143" s="149">
        <f>S143*H143</f>
        <v>0</v>
      </c>
      <c r="U143" s="33"/>
      <c r="V143" s="33"/>
      <c r="W143" s="33"/>
      <c r="X143" s="33"/>
      <c r="Y143" s="33"/>
      <c r="Z143" s="33"/>
      <c r="AA143" s="33"/>
      <c r="AB143" s="33"/>
      <c r="AC143" s="33"/>
      <c r="AD143" s="33"/>
      <c r="AE143" s="33"/>
      <c r="AR143" s="150" t="s">
        <v>226</v>
      </c>
      <c r="AT143" s="150" t="s">
        <v>137</v>
      </c>
      <c r="AU143" s="150" t="s">
        <v>79</v>
      </c>
      <c r="AY143" s="18" t="s">
        <v>135</v>
      </c>
      <c r="BE143" s="151">
        <f>IF(N143="základní",J143,0)</f>
        <v>0</v>
      </c>
      <c r="BF143" s="151">
        <f>IF(N143="snížená",J143,0)</f>
        <v>0</v>
      </c>
      <c r="BG143" s="151">
        <f>IF(N143="zákl. přenesená",J143,0)</f>
        <v>0</v>
      </c>
      <c r="BH143" s="151">
        <f>IF(N143="sníž. přenesená",J143,0)</f>
        <v>0</v>
      </c>
      <c r="BI143" s="151">
        <f>IF(N143="nulová",J143,0)</f>
        <v>0</v>
      </c>
      <c r="BJ143" s="18" t="s">
        <v>15</v>
      </c>
      <c r="BK143" s="151">
        <f>ROUND(I143*H143,2)</f>
        <v>0</v>
      </c>
      <c r="BL143" s="18" t="s">
        <v>226</v>
      </c>
      <c r="BM143" s="150" t="s">
        <v>1305</v>
      </c>
    </row>
    <row r="144" spans="1:65" s="2" customFormat="1" ht="11.25">
      <c r="A144" s="33"/>
      <c r="B144" s="34"/>
      <c r="C144" s="33"/>
      <c r="D144" s="152" t="s">
        <v>143</v>
      </c>
      <c r="E144" s="33"/>
      <c r="F144" s="153" t="s">
        <v>1306</v>
      </c>
      <c r="G144" s="33"/>
      <c r="H144" s="33"/>
      <c r="I144" s="154"/>
      <c r="J144" s="33"/>
      <c r="K144" s="33"/>
      <c r="L144" s="34"/>
      <c r="M144" s="155"/>
      <c r="N144" s="156"/>
      <c r="O144" s="54"/>
      <c r="P144" s="54"/>
      <c r="Q144" s="54"/>
      <c r="R144" s="54"/>
      <c r="S144" s="54"/>
      <c r="T144" s="55"/>
      <c r="U144" s="33"/>
      <c r="V144" s="33"/>
      <c r="W144" s="33"/>
      <c r="X144" s="33"/>
      <c r="Y144" s="33"/>
      <c r="Z144" s="33"/>
      <c r="AA144" s="33"/>
      <c r="AB144" s="33"/>
      <c r="AC144" s="33"/>
      <c r="AD144" s="33"/>
      <c r="AE144" s="33"/>
      <c r="AT144" s="18" t="s">
        <v>143</v>
      </c>
      <c r="AU144" s="18" t="s">
        <v>79</v>
      </c>
    </row>
    <row r="145" spans="1:65" s="2" customFormat="1" ht="16.5" customHeight="1">
      <c r="A145" s="33"/>
      <c r="B145" s="138"/>
      <c r="C145" s="166" t="s">
        <v>8</v>
      </c>
      <c r="D145" s="166" t="s">
        <v>184</v>
      </c>
      <c r="E145" s="167" t="s">
        <v>1307</v>
      </c>
      <c r="F145" s="168" t="s">
        <v>1308</v>
      </c>
      <c r="G145" s="169" t="s">
        <v>140</v>
      </c>
      <c r="H145" s="170">
        <v>2550.4499999999998</v>
      </c>
      <c r="I145" s="171"/>
      <c r="J145" s="172">
        <f>ROUND(I145*H145,2)</f>
        <v>0</v>
      </c>
      <c r="K145" s="168" t="s">
        <v>3</v>
      </c>
      <c r="L145" s="173"/>
      <c r="M145" s="174" t="s">
        <v>3</v>
      </c>
      <c r="N145" s="175" t="s">
        <v>42</v>
      </c>
      <c r="O145" s="54"/>
      <c r="P145" s="148">
        <f>O145*H145</f>
        <v>0</v>
      </c>
      <c r="Q145" s="148">
        <v>6.0000000000000001E-3</v>
      </c>
      <c r="R145" s="148">
        <f>Q145*H145</f>
        <v>15.3027</v>
      </c>
      <c r="S145" s="148">
        <v>0</v>
      </c>
      <c r="T145" s="149">
        <f>S145*H145</f>
        <v>0</v>
      </c>
      <c r="U145" s="33"/>
      <c r="V145" s="33"/>
      <c r="W145" s="33"/>
      <c r="X145" s="33"/>
      <c r="Y145" s="33"/>
      <c r="Z145" s="33"/>
      <c r="AA145" s="33"/>
      <c r="AB145" s="33"/>
      <c r="AC145" s="33"/>
      <c r="AD145" s="33"/>
      <c r="AE145" s="33"/>
      <c r="AR145" s="150" t="s">
        <v>384</v>
      </c>
      <c r="AT145" s="150" t="s">
        <v>184</v>
      </c>
      <c r="AU145" s="150" t="s">
        <v>79</v>
      </c>
      <c r="AY145" s="18" t="s">
        <v>135</v>
      </c>
      <c r="BE145" s="151">
        <f>IF(N145="základní",J145,0)</f>
        <v>0</v>
      </c>
      <c r="BF145" s="151">
        <f>IF(N145="snížená",J145,0)</f>
        <v>0</v>
      </c>
      <c r="BG145" s="151">
        <f>IF(N145="zákl. přenesená",J145,0)</f>
        <v>0</v>
      </c>
      <c r="BH145" s="151">
        <f>IF(N145="sníž. přenesená",J145,0)</f>
        <v>0</v>
      </c>
      <c r="BI145" s="151">
        <f>IF(N145="nulová",J145,0)</f>
        <v>0</v>
      </c>
      <c r="BJ145" s="18" t="s">
        <v>15</v>
      </c>
      <c r="BK145" s="151">
        <f>ROUND(I145*H145,2)</f>
        <v>0</v>
      </c>
      <c r="BL145" s="18" t="s">
        <v>226</v>
      </c>
      <c r="BM145" s="150" t="s">
        <v>1309</v>
      </c>
    </row>
    <row r="146" spans="1:65" s="13" customFormat="1" ht="11.25">
      <c r="B146" s="157"/>
      <c r="D146" s="158" t="s">
        <v>164</v>
      </c>
      <c r="F146" s="159" t="s">
        <v>1310</v>
      </c>
      <c r="H146" s="160">
        <v>2550.4499999999998</v>
      </c>
      <c r="I146" s="161"/>
      <c r="L146" s="157"/>
      <c r="M146" s="162"/>
      <c r="N146" s="163"/>
      <c r="O146" s="163"/>
      <c r="P146" s="163"/>
      <c r="Q146" s="163"/>
      <c r="R146" s="163"/>
      <c r="S146" s="163"/>
      <c r="T146" s="164"/>
      <c r="AT146" s="165" t="s">
        <v>164</v>
      </c>
      <c r="AU146" s="165" t="s">
        <v>79</v>
      </c>
      <c r="AV146" s="13" t="s">
        <v>79</v>
      </c>
      <c r="AW146" s="13" t="s">
        <v>4</v>
      </c>
      <c r="AX146" s="13" t="s">
        <v>15</v>
      </c>
      <c r="AY146" s="165" t="s">
        <v>135</v>
      </c>
    </row>
    <row r="147" spans="1:65" s="2" customFormat="1" ht="44.25" customHeight="1">
      <c r="A147" s="33"/>
      <c r="B147" s="138"/>
      <c r="C147" s="139" t="s">
        <v>258</v>
      </c>
      <c r="D147" s="139" t="s">
        <v>137</v>
      </c>
      <c r="E147" s="140" t="s">
        <v>1311</v>
      </c>
      <c r="F147" s="141" t="s">
        <v>1312</v>
      </c>
      <c r="G147" s="142" t="s">
        <v>140</v>
      </c>
      <c r="H147" s="143">
        <v>2429</v>
      </c>
      <c r="I147" s="144"/>
      <c r="J147" s="145">
        <f>ROUND(I147*H147,2)</f>
        <v>0</v>
      </c>
      <c r="K147" s="141" t="s">
        <v>141</v>
      </c>
      <c r="L147" s="34"/>
      <c r="M147" s="146" t="s">
        <v>3</v>
      </c>
      <c r="N147" s="147" t="s">
        <v>42</v>
      </c>
      <c r="O147" s="54"/>
      <c r="P147" s="148">
        <f>O147*H147</f>
        <v>0</v>
      </c>
      <c r="Q147" s="148">
        <v>1E-4</v>
      </c>
      <c r="R147" s="148">
        <f>Q147*H147</f>
        <v>0.2429</v>
      </c>
      <c r="S147" s="148">
        <v>0</v>
      </c>
      <c r="T147" s="149">
        <f>S147*H147</f>
        <v>0</v>
      </c>
      <c r="U147" s="33"/>
      <c r="V147" s="33"/>
      <c r="W147" s="33"/>
      <c r="X147" s="33"/>
      <c r="Y147" s="33"/>
      <c r="Z147" s="33"/>
      <c r="AA147" s="33"/>
      <c r="AB147" s="33"/>
      <c r="AC147" s="33"/>
      <c r="AD147" s="33"/>
      <c r="AE147" s="33"/>
      <c r="AR147" s="150" t="s">
        <v>226</v>
      </c>
      <c r="AT147" s="150" t="s">
        <v>137</v>
      </c>
      <c r="AU147" s="150" t="s">
        <v>79</v>
      </c>
      <c r="AY147" s="18" t="s">
        <v>135</v>
      </c>
      <c r="BE147" s="151">
        <f>IF(N147="základní",J147,0)</f>
        <v>0</v>
      </c>
      <c r="BF147" s="151">
        <f>IF(N147="snížená",J147,0)</f>
        <v>0</v>
      </c>
      <c r="BG147" s="151">
        <f>IF(N147="zákl. přenesená",J147,0)</f>
        <v>0</v>
      </c>
      <c r="BH147" s="151">
        <f>IF(N147="sníž. přenesená",J147,0)</f>
        <v>0</v>
      </c>
      <c r="BI147" s="151">
        <f>IF(N147="nulová",J147,0)</f>
        <v>0</v>
      </c>
      <c r="BJ147" s="18" t="s">
        <v>15</v>
      </c>
      <c r="BK147" s="151">
        <f>ROUND(I147*H147,2)</f>
        <v>0</v>
      </c>
      <c r="BL147" s="18" t="s">
        <v>226</v>
      </c>
      <c r="BM147" s="150" t="s">
        <v>1313</v>
      </c>
    </row>
    <row r="148" spans="1:65" s="2" customFormat="1" ht="11.25">
      <c r="A148" s="33"/>
      <c r="B148" s="34"/>
      <c r="C148" s="33"/>
      <c r="D148" s="152" t="s">
        <v>143</v>
      </c>
      <c r="E148" s="33"/>
      <c r="F148" s="153" t="s">
        <v>1314</v>
      </c>
      <c r="G148" s="33"/>
      <c r="H148" s="33"/>
      <c r="I148" s="154"/>
      <c r="J148" s="33"/>
      <c r="K148" s="33"/>
      <c r="L148" s="34"/>
      <c r="M148" s="155"/>
      <c r="N148" s="156"/>
      <c r="O148" s="54"/>
      <c r="P148" s="54"/>
      <c r="Q148" s="54"/>
      <c r="R148" s="54"/>
      <c r="S148" s="54"/>
      <c r="T148" s="55"/>
      <c r="U148" s="33"/>
      <c r="V148" s="33"/>
      <c r="W148" s="33"/>
      <c r="X148" s="33"/>
      <c r="Y148" s="33"/>
      <c r="Z148" s="33"/>
      <c r="AA148" s="33"/>
      <c r="AB148" s="33"/>
      <c r="AC148" s="33"/>
      <c r="AD148" s="33"/>
      <c r="AE148" s="33"/>
      <c r="AT148" s="18" t="s">
        <v>143</v>
      </c>
      <c r="AU148" s="18" t="s">
        <v>79</v>
      </c>
    </row>
    <row r="149" spans="1:65" s="2" customFormat="1" ht="33" customHeight="1">
      <c r="A149" s="33"/>
      <c r="B149" s="138"/>
      <c r="C149" s="139" t="s">
        <v>263</v>
      </c>
      <c r="D149" s="139" t="s">
        <v>137</v>
      </c>
      <c r="E149" s="140" t="s">
        <v>1315</v>
      </c>
      <c r="F149" s="141" t="s">
        <v>1316</v>
      </c>
      <c r="G149" s="142" t="s">
        <v>140</v>
      </c>
      <c r="H149" s="143">
        <v>2429</v>
      </c>
      <c r="I149" s="144"/>
      <c r="J149" s="145">
        <f>ROUND(I149*H149,2)</f>
        <v>0</v>
      </c>
      <c r="K149" s="141" t="s">
        <v>141</v>
      </c>
      <c r="L149" s="34"/>
      <c r="M149" s="146" t="s">
        <v>3</v>
      </c>
      <c r="N149" s="147" t="s">
        <v>42</v>
      </c>
      <c r="O149" s="54"/>
      <c r="P149" s="148">
        <f>O149*H149</f>
        <v>0</v>
      </c>
      <c r="Q149" s="148">
        <v>5.8E-4</v>
      </c>
      <c r="R149" s="148">
        <f>Q149*H149</f>
        <v>1.40882</v>
      </c>
      <c r="S149" s="148">
        <v>0</v>
      </c>
      <c r="T149" s="149">
        <f>S149*H149</f>
        <v>0</v>
      </c>
      <c r="U149" s="33"/>
      <c r="V149" s="33"/>
      <c r="W149" s="33"/>
      <c r="X149" s="33"/>
      <c r="Y149" s="33"/>
      <c r="Z149" s="33"/>
      <c r="AA149" s="33"/>
      <c r="AB149" s="33"/>
      <c r="AC149" s="33"/>
      <c r="AD149" s="33"/>
      <c r="AE149" s="33"/>
      <c r="AR149" s="150" t="s">
        <v>226</v>
      </c>
      <c r="AT149" s="150" t="s">
        <v>137</v>
      </c>
      <c r="AU149" s="150" t="s">
        <v>79</v>
      </c>
      <c r="AY149" s="18" t="s">
        <v>135</v>
      </c>
      <c r="BE149" s="151">
        <f>IF(N149="základní",J149,0)</f>
        <v>0</v>
      </c>
      <c r="BF149" s="151">
        <f>IF(N149="snížená",J149,0)</f>
        <v>0</v>
      </c>
      <c r="BG149" s="151">
        <f>IF(N149="zákl. přenesená",J149,0)</f>
        <v>0</v>
      </c>
      <c r="BH149" s="151">
        <f>IF(N149="sníž. přenesená",J149,0)</f>
        <v>0</v>
      </c>
      <c r="BI149" s="151">
        <f>IF(N149="nulová",J149,0)</f>
        <v>0</v>
      </c>
      <c r="BJ149" s="18" t="s">
        <v>15</v>
      </c>
      <c r="BK149" s="151">
        <f>ROUND(I149*H149,2)</f>
        <v>0</v>
      </c>
      <c r="BL149" s="18" t="s">
        <v>226</v>
      </c>
      <c r="BM149" s="150" t="s">
        <v>1317</v>
      </c>
    </row>
    <row r="150" spans="1:65" s="2" customFormat="1" ht="11.25">
      <c r="A150" s="33"/>
      <c r="B150" s="34"/>
      <c r="C150" s="33"/>
      <c r="D150" s="152" t="s">
        <v>143</v>
      </c>
      <c r="E150" s="33"/>
      <c r="F150" s="153" t="s">
        <v>1318</v>
      </c>
      <c r="G150" s="33"/>
      <c r="H150" s="33"/>
      <c r="I150" s="154"/>
      <c r="J150" s="33"/>
      <c r="K150" s="33"/>
      <c r="L150" s="34"/>
      <c r="M150" s="155"/>
      <c r="N150" s="156"/>
      <c r="O150" s="54"/>
      <c r="P150" s="54"/>
      <c r="Q150" s="54"/>
      <c r="R150" s="54"/>
      <c r="S150" s="54"/>
      <c r="T150" s="55"/>
      <c r="U150" s="33"/>
      <c r="V150" s="33"/>
      <c r="W150" s="33"/>
      <c r="X150" s="33"/>
      <c r="Y150" s="33"/>
      <c r="Z150" s="33"/>
      <c r="AA150" s="33"/>
      <c r="AB150" s="33"/>
      <c r="AC150" s="33"/>
      <c r="AD150" s="33"/>
      <c r="AE150" s="33"/>
      <c r="AT150" s="18" t="s">
        <v>143</v>
      </c>
      <c r="AU150" s="18" t="s">
        <v>79</v>
      </c>
    </row>
    <row r="151" spans="1:65" s="2" customFormat="1" ht="16.5" customHeight="1">
      <c r="A151" s="33"/>
      <c r="B151" s="138"/>
      <c r="C151" s="166" t="s">
        <v>268</v>
      </c>
      <c r="D151" s="166" t="s">
        <v>184</v>
      </c>
      <c r="E151" s="167" t="s">
        <v>1319</v>
      </c>
      <c r="F151" s="168" t="s">
        <v>1320</v>
      </c>
      <c r="G151" s="169" t="s">
        <v>152</v>
      </c>
      <c r="H151" s="170">
        <v>382.56799999999998</v>
      </c>
      <c r="I151" s="171"/>
      <c r="J151" s="172">
        <f>ROUND(I151*H151,2)</f>
        <v>0</v>
      </c>
      <c r="K151" s="168" t="s">
        <v>3</v>
      </c>
      <c r="L151" s="173"/>
      <c r="M151" s="174" t="s">
        <v>3</v>
      </c>
      <c r="N151" s="175" t="s">
        <v>42</v>
      </c>
      <c r="O151" s="54"/>
      <c r="P151" s="148">
        <f>O151*H151</f>
        <v>0</v>
      </c>
      <c r="Q151" s="148">
        <v>2.6249999999999999E-2</v>
      </c>
      <c r="R151" s="148">
        <f>Q151*H151</f>
        <v>10.042409999999999</v>
      </c>
      <c r="S151" s="148">
        <v>0</v>
      </c>
      <c r="T151" s="149">
        <f>S151*H151</f>
        <v>0</v>
      </c>
      <c r="U151" s="33"/>
      <c r="V151" s="33"/>
      <c r="W151" s="33"/>
      <c r="X151" s="33"/>
      <c r="Y151" s="33"/>
      <c r="Z151" s="33"/>
      <c r="AA151" s="33"/>
      <c r="AB151" s="33"/>
      <c r="AC151" s="33"/>
      <c r="AD151" s="33"/>
      <c r="AE151" s="33"/>
      <c r="AR151" s="150" t="s">
        <v>384</v>
      </c>
      <c r="AT151" s="150" t="s">
        <v>184</v>
      </c>
      <c r="AU151" s="150" t="s">
        <v>79</v>
      </c>
      <c r="AY151" s="18" t="s">
        <v>135</v>
      </c>
      <c r="BE151" s="151">
        <f>IF(N151="základní",J151,0)</f>
        <v>0</v>
      </c>
      <c r="BF151" s="151">
        <f>IF(N151="snížená",J151,0)</f>
        <v>0</v>
      </c>
      <c r="BG151" s="151">
        <f>IF(N151="zákl. přenesená",J151,0)</f>
        <v>0</v>
      </c>
      <c r="BH151" s="151">
        <f>IF(N151="sníž. přenesená",J151,0)</f>
        <v>0</v>
      </c>
      <c r="BI151" s="151">
        <f>IF(N151="nulová",J151,0)</f>
        <v>0</v>
      </c>
      <c r="BJ151" s="18" t="s">
        <v>15</v>
      </c>
      <c r="BK151" s="151">
        <f>ROUND(I151*H151,2)</f>
        <v>0</v>
      </c>
      <c r="BL151" s="18" t="s">
        <v>226</v>
      </c>
      <c r="BM151" s="150" t="s">
        <v>1321</v>
      </c>
    </row>
    <row r="152" spans="1:65" s="13" customFormat="1" ht="11.25">
      <c r="B152" s="157"/>
      <c r="D152" s="158" t="s">
        <v>164</v>
      </c>
      <c r="E152" s="165" t="s">
        <v>3</v>
      </c>
      <c r="F152" s="159" t="s">
        <v>1235</v>
      </c>
      <c r="H152" s="160">
        <v>364.35</v>
      </c>
      <c r="I152" s="161"/>
      <c r="L152" s="157"/>
      <c r="M152" s="162"/>
      <c r="N152" s="163"/>
      <c r="O152" s="163"/>
      <c r="P152" s="163"/>
      <c r="Q152" s="163"/>
      <c r="R152" s="163"/>
      <c r="S152" s="163"/>
      <c r="T152" s="164"/>
      <c r="AT152" s="165" t="s">
        <v>164</v>
      </c>
      <c r="AU152" s="165" t="s">
        <v>79</v>
      </c>
      <c r="AV152" s="13" t="s">
        <v>79</v>
      </c>
      <c r="AW152" s="13" t="s">
        <v>33</v>
      </c>
      <c r="AX152" s="13" t="s">
        <v>15</v>
      </c>
      <c r="AY152" s="165" t="s">
        <v>135</v>
      </c>
    </row>
    <row r="153" spans="1:65" s="13" customFormat="1" ht="11.25">
      <c r="B153" s="157"/>
      <c r="D153" s="158" t="s">
        <v>164</v>
      </c>
      <c r="F153" s="159" t="s">
        <v>1322</v>
      </c>
      <c r="H153" s="160">
        <v>382.56799999999998</v>
      </c>
      <c r="I153" s="161"/>
      <c r="L153" s="157"/>
      <c r="M153" s="162"/>
      <c r="N153" s="163"/>
      <c r="O153" s="163"/>
      <c r="P153" s="163"/>
      <c r="Q153" s="163"/>
      <c r="R153" s="163"/>
      <c r="S153" s="163"/>
      <c r="T153" s="164"/>
      <c r="AT153" s="165" t="s">
        <v>164</v>
      </c>
      <c r="AU153" s="165" t="s">
        <v>79</v>
      </c>
      <c r="AV153" s="13" t="s">
        <v>79</v>
      </c>
      <c r="AW153" s="13" t="s">
        <v>4</v>
      </c>
      <c r="AX153" s="13" t="s">
        <v>15</v>
      </c>
      <c r="AY153" s="165" t="s">
        <v>135</v>
      </c>
    </row>
    <row r="154" spans="1:65" s="2" customFormat="1" ht="49.15" customHeight="1">
      <c r="A154" s="33"/>
      <c r="B154" s="138"/>
      <c r="C154" s="139" t="s">
        <v>273</v>
      </c>
      <c r="D154" s="139" t="s">
        <v>137</v>
      </c>
      <c r="E154" s="140" t="s">
        <v>1323</v>
      </c>
      <c r="F154" s="141" t="s">
        <v>1324</v>
      </c>
      <c r="G154" s="142" t="s">
        <v>140</v>
      </c>
      <c r="H154" s="143">
        <v>346</v>
      </c>
      <c r="I154" s="144"/>
      <c r="J154" s="145">
        <f>ROUND(I154*H154,2)</f>
        <v>0</v>
      </c>
      <c r="K154" s="141" t="s">
        <v>141</v>
      </c>
      <c r="L154" s="34"/>
      <c r="M154" s="146" t="s">
        <v>3</v>
      </c>
      <c r="N154" s="147" t="s">
        <v>42</v>
      </c>
      <c r="O154" s="54"/>
      <c r="P154" s="148">
        <f>O154*H154</f>
        <v>0</v>
      </c>
      <c r="Q154" s="148">
        <v>1.9000000000000001E-4</v>
      </c>
      <c r="R154" s="148">
        <f>Q154*H154</f>
        <v>6.5740000000000007E-2</v>
      </c>
      <c r="S154" s="148">
        <v>0</v>
      </c>
      <c r="T154" s="149">
        <f>S154*H154</f>
        <v>0</v>
      </c>
      <c r="U154" s="33"/>
      <c r="V154" s="33"/>
      <c r="W154" s="33"/>
      <c r="X154" s="33"/>
      <c r="Y154" s="33"/>
      <c r="Z154" s="33"/>
      <c r="AA154" s="33"/>
      <c r="AB154" s="33"/>
      <c r="AC154" s="33"/>
      <c r="AD154" s="33"/>
      <c r="AE154" s="33"/>
      <c r="AR154" s="150" t="s">
        <v>226</v>
      </c>
      <c r="AT154" s="150" t="s">
        <v>137</v>
      </c>
      <c r="AU154" s="150" t="s">
        <v>79</v>
      </c>
      <c r="AY154" s="18" t="s">
        <v>135</v>
      </c>
      <c r="BE154" s="151">
        <f>IF(N154="základní",J154,0)</f>
        <v>0</v>
      </c>
      <c r="BF154" s="151">
        <f>IF(N154="snížená",J154,0)</f>
        <v>0</v>
      </c>
      <c r="BG154" s="151">
        <f>IF(N154="zákl. přenesená",J154,0)</f>
        <v>0</v>
      </c>
      <c r="BH154" s="151">
        <f>IF(N154="sníž. přenesená",J154,0)</f>
        <v>0</v>
      </c>
      <c r="BI154" s="151">
        <f>IF(N154="nulová",J154,0)</f>
        <v>0</v>
      </c>
      <c r="BJ154" s="18" t="s">
        <v>15</v>
      </c>
      <c r="BK154" s="151">
        <f>ROUND(I154*H154,2)</f>
        <v>0</v>
      </c>
      <c r="BL154" s="18" t="s">
        <v>226</v>
      </c>
      <c r="BM154" s="150" t="s">
        <v>1325</v>
      </c>
    </row>
    <row r="155" spans="1:65" s="2" customFormat="1" ht="11.25">
      <c r="A155" s="33"/>
      <c r="B155" s="34"/>
      <c r="C155" s="33"/>
      <c r="D155" s="152" t="s">
        <v>143</v>
      </c>
      <c r="E155" s="33"/>
      <c r="F155" s="153" t="s">
        <v>1326</v>
      </c>
      <c r="G155" s="33"/>
      <c r="H155" s="33"/>
      <c r="I155" s="154"/>
      <c r="J155" s="33"/>
      <c r="K155" s="33"/>
      <c r="L155" s="34"/>
      <c r="M155" s="155"/>
      <c r="N155" s="156"/>
      <c r="O155" s="54"/>
      <c r="P155" s="54"/>
      <c r="Q155" s="54"/>
      <c r="R155" s="54"/>
      <c r="S155" s="54"/>
      <c r="T155" s="55"/>
      <c r="U155" s="33"/>
      <c r="V155" s="33"/>
      <c r="W155" s="33"/>
      <c r="X155" s="33"/>
      <c r="Y155" s="33"/>
      <c r="Z155" s="33"/>
      <c r="AA155" s="33"/>
      <c r="AB155" s="33"/>
      <c r="AC155" s="33"/>
      <c r="AD155" s="33"/>
      <c r="AE155" s="33"/>
      <c r="AT155" s="18" t="s">
        <v>143</v>
      </c>
      <c r="AU155" s="18" t="s">
        <v>79</v>
      </c>
    </row>
    <row r="156" spans="1:65" s="14" customFormat="1" ht="11.25">
      <c r="B156" s="176"/>
      <c r="D156" s="158" t="s">
        <v>164</v>
      </c>
      <c r="E156" s="177" t="s">
        <v>3</v>
      </c>
      <c r="F156" s="178" t="s">
        <v>1292</v>
      </c>
      <c r="H156" s="177" t="s">
        <v>3</v>
      </c>
      <c r="I156" s="179"/>
      <c r="L156" s="176"/>
      <c r="M156" s="180"/>
      <c r="N156" s="181"/>
      <c r="O156" s="181"/>
      <c r="P156" s="181"/>
      <c r="Q156" s="181"/>
      <c r="R156" s="181"/>
      <c r="S156" s="181"/>
      <c r="T156" s="182"/>
      <c r="AT156" s="177" t="s">
        <v>164</v>
      </c>
      <c r="AU156" s="177" t="s">
        <v>79</v>
      </c>
      <c r="AV156" s="14" t="s">
        <v>15</v>
      </c>
      <c r="AW156" s="14" t="s">
        <v>33</v>
      </c>
      <c r="AX156" s="14" t="s">
        <v>71</v>
      </c>
      <c r="AY156" s="177" t="s">
        <v>135</v>
      </c>
    </row>
    <row r="157" spans="1:65" s="13" customFormat="1" ht="11.25">
      <c r="B157" s="157"/>
      <c r="D157" s="158" t="s">
        <v>164</v>
      </c>
      <c r="E157" s="165" t="s">
        <v>3</v>
      </c>
      <c r="F157" s="159" t="s">
        <v>1327</v>
      </c>
      <c r="H157" s="160">
        <v>82</v>
      </c>
      <c r="I157" s="161"/>
      <c r="L157" s="157"/>
      <c r="M157" s="162"/>
      <c r="N157" s="163"/>
      <c r="O157" s="163"/>
      <c r="P157" s="163"/>
      <c r="Q157" s="163"/>
      <c r="R157" s="163"/>
      <c r="S157" s="163"/>
      <c r="T157" s="164"/>
      <c r="AT157" s="165" t="s">
        <v>164</v>
      </c>
      <c r="AU157" s="165" t="s">
        <v>79</v>
      </c>
      <c r="AV157" s="13" t="s">
        <v>79</v>
      </c>
      <c r="AW157" s="13" t="s">
        <v>33</v>
      </c>
      <c r="AX157" s="13" t="s">
        <v>71</v>
      </c>
      <c r="AY157" s="165" t="s">
        <v>135</v>
      </c>
    </row>
    <row r="158" spans="1:65" s="14" customFormat="1" ht="11.25">
      <c r="B158" s="176"/>
      <c r="D158" s="158" t="s">
        <v>164</v>
      </c>
      <c r="E158" s="177" t="s">
        <v>3</v>
      </c>
      <c r="F158" s="178" t="s">
        <v>1295</v>
      </c>
      <c r="H158" s="177" t="s">
        <v>3</v>
      </c>
      <c r="I158" s="179"/>
      <c r="L158" s="176"/>
      <c r="M158" s="180"/>
      <c r="N158" s="181"/>
      <c r="O158" s="181"/>
      <c r="P158" s="181"/>
      <c r="Q158" s="181"/>
      <c r="R158" s="181"/>
      <c r="S158" s="181"/>
      <c r="T158" s="182"/>
      <c r="AT158" s="177" t="s">
        <v>164</v>
      </c>
      <c r="AU158" s="177" t="s">
        <v>79</v>
      </c>
      <c r="AV158" s="14" t="s">
        <v>15</v>
      </c>
      <c r="AW158" s="14" t="s">
        <v>33</v>
      </c>
      <c r="AX158" s="14" t="s">
        <v>71</v>
      </c>
      <c r="AY158" s="177" t="s">
        <v>135</v>
      </c>
    </row>
    <row r="159" spans="1:65" s="13" customFormat="1" ht="11.25">
      <c r="B159" s="157"/>
      <c r="D159" s="158" t="s">
        <v>164</v>
      </c>
      <c r="E159" s="165" t="s">
        <v>3</v>
      </c>
      <c r="F159" s="159" t="s">
        <v>1328</v>
      </c>
      <c r="H159" s="160">
        <v>264</v>
      </c>
      <c r="I159" s="161"/>
      <c r="L159" s="157"/>
      <c r="M159" s="162"/>
      <c r="N159" s="163"/>
      <c r="O159" s="163"/>
      <c r="P159" s="163"/>
      <c r="Q159" s="163"/>
      <c r="R159" s="163"/>
      <c r="S159" s="163"/>
      <c r="T159" s="164"/>
      <c r="AT159" s="165" t="s">
        <v>164</v>
      </c>
      <c r="AU159" s="165" t="s">
        <v>79</v>
      </c>
      <c r="AV159" s="13" t="s">
        <v>79</v>
      </c>
      <c r="AW159" s="13" t="s">
        <v>33</v>
      </c>
      <c r="AX159" s="13" t="s">
        <v>71</v>
      </c>
      <c r="AY159" s="165" t="s">
        <v>135</v>
      </c>
    </row>
    <row r="160" spans="1:65" s="15" customFormat="1" ht="11.25">
      <c r="B160" s="183"/>
      <c r="D160" s="158" t="s">
        <v>164</v>
      </c>
      <c r="E160" s="184" t="s">
        <v>3</v>
      </c>
      <c r="F160" s="185" t="s">
        <v>215</v>
      </c>
      <c r="H160" s="186">
        <v>346</v>
      </c>
      <c r="I160" s="187"/>
      <c r="L160" s="183"/>
      <c r="M160" s="188"/>
      <c r="N160" s="189"/>
      <c r="O160" s="189"/>
      <c r="P160" s="189"/>
      <c r="Q160" s="189"/>
      <c r="R160" s="189"/>
      <c r="S160" s="189"/>
      <c r="T160" s="190"/>
      <c r="AT160" s="184" t="s">
        <v>164</v>
      </c>
      <c r="AU160" s="184" t="s">
        <v>79</v>
      </c>
      <c r="AV160" s="15" t="s">
        <v>82</v>
      </c>
      <c r="AW160" s="15" t="s">
        <v>33</v>
      </c>
      <c r="AX160" s="15" t="s">
        <v>15</v>
      </c>
      <c r="AY160" s="184" t="s">
        <v>135</v>
      </c>
    </row>
    <row r="161" spans="1:65" s="2" customFormat="1" ht="24.2" customHeight="1">
      <c r="A161" s="33"/>
      <c r="B161" s="138"/>
      <c r="C161" s="166" t="s">
        <v>278</v>
      </c>
      <c r="D161" s="166" t="s">
        <v>184</v>
      </c>
      <c r="E161" s="167" t="s">
        <v>1329</v>
      </c>
      <c r="F161" s="168" t="s">
        <v>1330</v>
      </c>
      <c r="G161" s="169" t="s">
        <v>140</v>
      </c>
      <c r="H161" s="170">
        <v>363.3</v>
      </c>
      <c r="I161" s="171"/>
      <c r="J161" s="172">
        <f>ROUND(I161*H161,2)</f>
        <v>0</v>
      </c>
      <c r="K161" s="168" t="s">
        <v>141</v>
      </c>
      <c r="L161" s="173"/>
      <c r="M161" s="174" t="s">
        <v>3</v>
      </c>
      <c r="N161" s="175" t="s">
        <v>42</v>
      </c>
      <c r="O161" s="54"/>
      <c r="P161" s="148">
        <f>O161*H161</f>
        <v>0</v>
      </c>
      <c r="Q161" s="148">
        <v>2E-3</v>
      </c>
      <c r="R161" s="148">
        <f>Q161*H161</f>
        <v>0.72660000000000002</v>
      </c>
      <c r="S161" s="148">
        <v>0</v>
      </c>
      <c r="T161" s="149">
        <f>S161*H161</f>
        <v>0</v>
      </c>
      <c r="U161" s="33"/>
      <c r="V161" s="33"/>
      <c r="W161" s="33"/>
      <c r="X161" s="33"/>
      <c r="Y161" s="33"/>
      <c r="Z161" s="33"/>
      <c r="AA161" s="33"/>
      <c r="AB161" s="33"/>
      <c r="AC161" s="33"/>
      <c r="AD161" s="33"/>
      <c r="AE161" s="33"/>
      <c r="AR161" s="150" t="s">
        <v>384</v>
      </c>
      <c r="AT161" s="150" t="s">
        <v>184</v>
      </c>
      <c r="AU161" s="150" t="s">
        <v>79</v>
      </c>
      <c r="AY161" s="18" t="s">
        <v>135</v>
      </c>
      <c r="BE161" s="151">
        <f>IF(N161="základní",J161,0)</f>
        <v>0</v>
      </c>
      <c r="BF161" s="151">
        <f>IF(N161="snížená",J161,0)</f>
        <v>0</v>
      </c>
      <c r="BG161" s="151">
        <f>IF(N161="zákl. přenesená",J161,0)</f>
        <v>0</v>
      </c>
      <c r="BH161" s="151">
        <f>IF(N161="sníž. přenesená",J161,0)</f>
        <v>0</v>
      </c>
      <c r="BI161" s="151">
        <f>IF(N161="nulová",J161,0)</f>
        <v>0</v>
      </c>
      <c r="BJ161" s="18" t="s">
        <v>15</v>
      </c>
      <c r="BK161" s="151">
        <f>ROUND(I161*H161,2)</f>
        <v>0</v>
      </c>
      <c r="BL161" s="18" t="s">
        <v>226</v>
      </c>
      <c r="BM161" s="150" t="s">
        <v>1331</v>
      </c>
    </row>
    <row r="162" spans="1:65" s="13" customFormat="1" ht="11.25">
      <c r="B162" s="157"/>
      <c r="D162" s="158" t="s">
        <v>164</v>
      </c>
      <c r="F162" s="159" t="s">
        <v>1332</v>
      </c>
      <c r="H162" s="160">
        <v>363.3</v>
      </c>
      <c r="I162" s="161"/>
      <c r="L162" s="157"/>
      <c r="M162" s="162"/>
      <c r="N162" s="163"/>
      <c r="O162" s="163"/>
      <c r="P162" s="163"/>
      <c r="Q162" s="163"/>
      <c r="R162" s="163"/>
      <c r="S162" s="163"/>
      <c r="T162" s="164"/>
      <c r="AT162" s="165" t="s">
        <v>164</v>
      </c>
      <c r="AU162" s="165" t="s">
        <v>79</v>
      </c>
      <c r="AV162" s="13" t="s">
        <v>79</v>
      </c>
      <c r="AW162" s="13" t="s">
        <v>4</v>
      </c>
      <c r="AX162" s="13" t="s">
        <v>15</v>
      </c>
      <c r="AY162" s="165" t="s">
        <v>135</v>
      </c>
    </row>
    <row r="163" spans="1:65" s="2" customFormat="1" ht="49.15" customHeight="1">
      <c r="A163" s="33"/>
      <c r="B163" s="138"/>
      <c r="C163" s="139" t="s">
        <v>322</v>
      </c>
      <c r="D163" s="139" t="s">
        <v>137</v>
      </c>
      <c r="E163" s="140" t="s">
        <v>1323</v>
      </c>
      <c r="F163" s="141" t="s">
        <v>1324</v>
      </c>
      <c r="G163" s="142" t="s">
        <v>140</v>
      </c>
      <c r="H163" s="143">
        <v>173</v>
      </c>
      <c r="I163" s="144"/>
      <c r="J163" s="145">
        <f>ROUND(I163*H163,2)</f>
        <v>0</v>
      </c>
      <c r="K163" s="141" t="s">
        <v>141</v>
      </c>
      <c r="L163" s="34"/>
      <c r="M163" s="146" t="s">
        <v>3</v>
      </c>
      <c r="N163" s="147" t="s">
        <v>42</v>
      </c>
      <c r="O163" s="54"/>
      <c r="P163" s="148">
        <f>O163*H163</f>
        <v>0</v>
      </c>
      <c r="Q163" s="148">
        <v>1.9000000000000001E-4</v>
      </c>
      <c r="R163" s="148">
        <f>Q163*H163</f>
        <v>3.2870000000000003E-2</v>
      </c>
      <c r="S163" s="148">
        <v>0</v>
      </c>
      <c r="T163" s="149">
        <f>S163*H163</f>
        <v>0</v>
      </c>
      <c r="U163" s="33"/>
      <c r="V163" s="33"/>
      <c r="W163" s="33"/>
      <c r="X163" s="33"/>
      <c r="Y163" s="33"/>
      <c r="Z163" s="33"/>
      <c r="AA163" s="33"/>
      <c r="AB163" s="33"/>
      <c r="AC163" s="33"/>
      <c r="AD163" s="33"/>
      <c r="AE163" s="33"/>
      <c r="AR163" s="150" t="s">
        <v>226</v>
      </c>
      <c r="AT163" s="150" t="s">
        <v>137</v>
      </c>
      <c r="AU163" s="150" t="s">
        <v>79</v>
      </c>
      <c r="AY163" s="18" t="s">
        <v>135</v>
      </c>
      <c r="BE163" s="151">
        <f>IF(N163="základní",J163,0)</f>
        <v>0</v>
      </c>
      <c r="BF163" s="151">
        <f>IF(N163="snížená",J163,0)</f>
        <v>0</v>
      </c>
      <c r="BG163" s="151">
        <f>IF(N163="zákl. přenesená",J163,0)</f>
        <v>0</v>
      </c>
      <c r="BH163" s="151">
        <f>IF(N163="sníž. přenesená",J163,0)</f>
        <v>0</v>
      </c>
      <c r="BI163" s="151">
        <f>IF(N163="nulová",J163,0)</f>
        <v>0</v>
      </c>
      <c r="BJ163" s="18" t="s">
        <v>15</v>
      </c>
      <c r="BK163" s="151">
        <f>ROUND(I163*H163,2)</f>
        <v>0</v>
      </c>
      <c r="BL163" s="18" t="s">
        <v>226</v>
      </c>
      <c r="BM163" s="150" t="s">
        <v>1333</v>
      </c>
    </row>
    <row r="164" spans="1:65" s="2" customFormat="1" ht="11.25">
      <c r="A164" s="33"/>
      <c r="B164" s="34"/>
      <c r="C164" s="33"/>
      <c r="D164" s="152" t="s">
        <v>143</v>
      </c>
      <c r="E164" s="33"/>
      <c r="F164" s="153" t="s">
        <v>1326</v>
      </c>
      <c r="G164" s="33"/>
      <c r="H164" s="33"/>
      <c r="I164" s="154"/>
      <c r="J164" s="33"/>
      <c r="K164" s="33"/>
      <c r="L164" s="34"/>
      <c r="M164" s="155"/>
      <c r="N164" s="156"/>
      <c r="O164" s="54"/>
      <c r="P164" s="54"/>
      <c r="Q164" s="54"/>
      <c r="R164" s="54"/>
      <c r="S164" s="54"/>
      <c r="T164" s="55"/>
      <c r="U164" s="33"/>
      <c r="V164" s="33"/>
      <c r="W164" s="33"/>
      <c r="X164" s="33"/>
      <c r="Y164" s="33"/>
      <c r="Z164" s="33"/>
      <c r="AA164" s="33"/>
      <c r="AB164" s="33"/>
      <c r="AC164" s="33"/>
      <c r="AD164" s="33"/>
      <c r="AE164" s="33"/>
      <c r="AT164" s="18" t="s">
        <v>143</v>
      </c>
      <c r="AU164" s="18" t="s">
        <v>79</v>
      </c>
    </row>
    <row r="165" spans="1:65" s="14" customFormat="1" ht="11.25">
      <c r="B165" s="176"/>
      <c r="D165" s="158" t="s">
        <v>164</v>
      </c>
      <c r="E165" s="177" t="s">
        <v>3</v>
      </c>
      <c r="F165" s="178" t="s">
        <v>1334</v>
      </c>
      <c r="H165" s="177" t="s">
        <v>3</v>
      </c>
      <c r="I165" s="179"/>
      <c r="L165" s="176"/>
      <c r="M165" s="180"/>
      <c r="N165" s="181"/>
      <c r="O165" s="181"/>
      <c r="P165" s="181"/>
      <c r="Q165" s="181"/>
      <c r="R165" s="181"/>
      <c r="S165" s="181"/>
      <c r="T165" s="182"/>
      <c r="AT165" s="177" t="s">
        <v>164</v>
      </c>
      <c r="AU165" s="177" t="s">
        <v>79</v>
      </c>
      <c r="AV165" s="14" t="s">
        <v>15</v>
      </c>
      <c r="AW165" s="14" t="s">
        <v>33</v>
      </c>
      <c r="AX165" s="14" t="s">
        <v>71</v>
      </c>
      <c r="AY165" s="177" t="s">
        <v>135</v>
      </c>
    </row>
    <row r="166" spans="1:65" s="13" customFormat="1" ht="11.25">
      <c r="B166" s="157"/>
      <c r="D166" s="158" t="s">
        <v>164</v>
      </c>
      <c r="E166" s="165" t="s">
        <v>3</v>
      </c>
      <c r="F166" s="159" t="s">
        <v>1335</v>
      </c>
      <c r="H166" s="160">
        <v>173</v>
      </c>
      <c r="I166" s="161"/>
      <c r="L166" s="157"/>
      <c r="M166" s="162"/>
      <c r="N166" s="163"/>
      <c r="O166" s="163"/>
      <c r="P166" s="163"/>
      <c r="Q166" s="163"/>
      <c r="R166" s="163"/>
      <c r="S166" s="163"/>
      <c r="T166" s="164"/>
      <c r="AT166" s="165" t="s">
        <v>164</v>
      </c>
      <c r="AU166" s="165" t="s">
        <v>79</v>
      </c>
      <c r="AV166" s="13" t="s">
        <v>79</v>
      </c>
      <c r="AW166" s="13" t="s">
        <v>33</v>
      </c>
      <c r="AX166" s="13" t="s">
        <v>15</v>
      </c>
      <c r="AY166" s="165" t="s">
        <v>135</v>
      </c>
    </row>
    <row r="167" spans="1:65" s="2" customFormat="1" ht="24.2" customHeight="1">
      <c r="A167" s="33"/>
      <c r="B167" s="138"/>
      <c r="C167" s="166" t="s">
        <v>327</v>
      </c>
      <c r="D167" s="166" t="s">
        <v>184</v>
      </c>
      <c r="E167" s="167" t="s">
        <v>823</v>
      </c>
      <c r="F167" s="168" t="s">
        <v>824</v>
      </c>
      <c r="G167" s="169" t="s">
        <v>140</v>
      </c>
      <c r="H167" s="170">
        <v>181.65</v>
      </c>
      <c r="I167" s="171"/>
      <c r="J167" s="172">
        <f>ROUND(I167*H167,2)</f>
        <v>0</v>
      </c>
      <c r="K167" s="168" t="s">
        <v>141</v>
      </c>
      <c r="L167" s="173"/>
      <c r="M167" s="174" t="s">
        <v>3</v>
      </c>
      <c r="N167" s="175" t="s">
        <v>42</v>
      </c>
      <c r="O167" s="54"/>
      <c r="P167" s="148">
        <f>O167*H167</f>
        <v>0</v>
      </c>
      <c r="Q167" s="148">
        <v>1.5E-3</v>
      </c>
      <c r="R167" s="148">
        <f>Q167*H167</f>
        <v>0.27247500000000002</v>
      </c>
      <c r="S167" s="148">
        <v>0</v>
      </c>
      <c r="T167" s="149">
        <f>S167*H167</f>
        <v>0</v>
      </c>
      <c r="U167" s="33"/>
      <c r="V167" s="33"/>
      <c r="W167" s="33"/>
      <c r="X167" s="33"/>
      <c r="Y167" s="33"/>
      <c r="Z167" s="33"/>
      <c r="AA167" s="33"/>
      <c r="AB167" s="33"/>
      <c r="AC167" s="33"/>
      <c r="AD167" s="33"/>
      <c r="AE167" s="33"/>
      <c r="AR167" s="150" t="s">
        <v>384</v>
      </c>
      <c r="AT167" s="150" t="s">
        <v>184</v>
      </c>
      <c r="AU167" s="150" t="s">
        <v>79</v>
      </c>
      <c r="AY167" s="18" t="s">
        <v>135</v>
      </c>
      <c r="BE167" s="151">
        <f>IF(N167="základní",J167,0)</f>
        <v>0</v>
      </c>
      <c r="BF167" s="151">
        <f>IF(N167="snížená",J167,0)</f>
        <v>0</v>
      </c>
      <c r="BG167" s="151">
        <f>IF(N167="zákl. přenesená",J167,0)</f>
        <v>0</v>
      </c>
      <c r="BH167" s="151">
        <f>IF(N167="sníž. přenesená",J167,0)</f>
        <v>0</v>
      </c>
      <c r="BI167" s="151">
        <f>IF(N167="nulová",J167,0)</f>
        <v>0</v>
      </c>
      <c r="BJ167" s="18" t="s">
        <v>15</v>
      </c>
      <c r="BK167" s="151">
        <f>ROUND(I167*H167,2)</f>
        <v>0</v>
      </c>
      <c r="BL167" s="18" t="s">
        <v>226</v>
      </c>
      <c r="BM167" s="150" t="s">
        <v>1336</v>
      </c>
    </row>
    <row r="168" spans="1:65" s="13" customFormat="1" ht="11.25">
      <c r="B168" s="157"/>
      <c r="D168" s="158" t="s">
        <v>164</v>
      </c>
      <c r="F168" s="159" t="s">
        <v>1337</v>
      </c>
      <c r="H168" s="160">
        <v>181.65</v>
      </c>
      <c r="I168" s="161"/>
      <c r="L168" s="157"/>
      <c r="M168" s="162"/>
      <c r="N168" s="163"/>
      <c r="O168" s="163"/>
      <c r="P168" s="163"/>
      <c r="Q168" s="163"/>
      <c r="R168" s="163"/>
      <c r="S168" s="163"/>
      <c r="T168" s="164"/>
      <c r="AT168" s="165" t="s">
        <v>164</v>
      </c>
      <c r="AU168" s="165" t="s">
        <v>79</v>
      </c>
      <c r="AV168" s="13" t="s">
        <v>79</v>
      </c>
      <c r="AW168" s="13" t="s">
        <v>4</v>
      </c>
      <c r="AX168" s="13" t="s">
        <v>15</v>
      </c>
      <c r="AY168" s="165" t="s">
        <v>135</v>
      </c>
    </row>
    <row r="169" spans="1:65" s="2" customFormat="1" ht="49.15" customHeight="1">
      <c r="A169" s="33"/>
      <c r="B169" s="138"/>
      <c r="C169" s="139" t="s">
        <v>332</v>
      </c>
      <c r="D169" s="139" t="s">
        <v>137</v>
      </c>
      <c r="E169" s="140" t="s">
        <v>1338</v>
      </c>
      <c r="F169" s="141" t="s">
        <v>1339</v>
      </c>
      <c r="G169" s="142" t="s">
        <v>174</v>
      </c>
      <c r="H169" s="143">
        <v>30.187999999999999</v>
      </c>
      <c r="I169" s="144"/>
      <c r="J169" s="145">
        <f>ROUND(I169*H169,2)</f>
        <v>0</v>
      </c>
      <c r="K169" s="141" t="s">
        <v>141</v>
      </c>
      <c r="L169" s="34"/>
      <c r="M169" s="146" t="s">
        <v>3</v>
      </c>
      <c r="N169" s="147" t="s">
        <v>42</v>
      </c>
      <c r="O169" s="54"/>
      <c r="P169" s="148">
        <f>O169*H169</f>
        <v>0</v>
      </c>
      <c r="Q169" s="148">
        <v>0</v>
      </c>
      <c r="R169" s="148">
        <f>Q169*H169</f>
        <v>0</v>
      </c>
      <c r="S169" s="148">
        <v>0</v>
      </c>
      <c r="T169" s="149">
        <f>S169*H169</f>
        <v>0</v>
      </c>
      <c r="U169" s="33"/>
      <c r="V169" s="33"/>
      <c r="W169" s="33"/>
      <c r="X169" s="33"/>
      <c r="Y169" s="33"/>
      <c r="Z169" s="33"/>
      <c r="AA169" s="33"/>
      <c r="AB169" s="33"/>
      <c r="AC169" s="33"/>
      <c r="AD169" s="33"/>
      <c r="AE169" s="33"/>
      <c r="AR169" s="150" t="s">
        <v>226</v>
      </c>
      <c r="AT169" s="150" t="s">
        <v>137</v>
      </c>
      <c r="AU169" s="150" t="s">
        <v>79</v>
      </c>
      <c r="AY169" s="18" t="s">
        <v>135</v>
      </c>
      <c r="BE169" s="151">
        <f>IF(N169="základní",J169,0)</f>
        <v>0</v>
      </c>
      <c r="BF169" s="151">
        <f>IF(N169="snížená",J169,0)</f>
        <v>0</v>
      </c>
      <c r="BG169" s="151">
        <f>IF(N169="zákl. přenesená",J169,0)</f>
        <v>0</v>
      </c>
      <c r="BH169" s="151">
        <f>IF(N169="sníž. přenesená",J169,0)</f>
        <v>0</v>
      </c>
      <c r="BI169" s="151">
        <f>IF(N169="nulová",J169,0)</f>
        <v>0</v>
      </c>
      <c r="BJ169" s="18" t="s">
        <v>15</v>
      </c>
      <c r="BK169" s="151">
        <f>ROUND(I169*H169,2)</f>
        <v>0</v>
      </c>
      <c r="BL169" s="18" t="s">
        <v>226</v>
      </c>
      <c r="BM169" s="150" t="s">
        <v>1340</v>
      </c>
    </row>
    <row r="170" spans="1:65" s="2" customFormat="1" ht="11.25">
      <c r="A170" s="33"/>
      <c r="B170" s="34"/>
      <c r="C170" s="33"/>
      <c r="D170" s="152" t="s">
        <v>143</v>
      </c>
      <c r="E170" s="33"/>
      <c r="F170" s="153" t="s">
        <v>1341</v>
      </c>
      <c r="G170" s="33"/>
      <c r="H170" s="33"/>
      <c r="I170" s="154"/>
      <c r="J170" s="33"/>
      <c r="K170" s="33"/>
      <c r="L170" s="34"/>
      <c r="M170" s="155"/>
      <c r="N170" s="156"/>
      <c r="O170" s="54"/>
      <c r="P170" s="54"/>
      <c r="Q170" s="54"/>
      <c r="R170" s="54"/>
      <c r="S170" s="54"/>
      <c r="T170" s="55"/>
      <c r="U170" s="33"/>
      <c r="V170" s="33"/>
      <c r="W170" s="33"/>
      <c r="X170" s="33"/>
      <c r="Y170" s="33"/>
      <c r="Z170" s="33"/>
      <c r="AA170" s="33"/>
      <c r="AB170" s="33"/>
      <c r="AC170" s="33"/>
      <c r="AD170" s="33"/>
      <c r="AE170" s="33"/>
      <c r="AT170" s="18" t="s">
        <v>143</v>
      </c>
      <c r="AU170" s="18" t="s">
        <v>79</v>
      </c>
    </row>
    <row r="171" spans="1:65" s="12" customFormat="1" ht="22.9" customHeight="1">
      <c r="B171" s="125"/>
      <c r="D171" s="126" t="s">
        <v>70</v>
      </c>
      <c r="E171" s="136" t="s">
        <v>1342</v>
      </c>
      <c r="F171" s="136" t="s">
        <v>1343</v>
      </c>
      <c r="I171" s="128"/>
      <c r="J171" s="137">
        <f>BK171</f>
        <v>0</v>
      </c>
      <c r="L171" s="125"/>
      <c r="M171" s="130"/>
      <c r="N171" s="131"/>
      <c r="O171" s="131"/>
      <c r="P171" s="132">
        <f>SUM(P172:P179)</f>
        <v>0</v>
      </c>
      <c r="Q171" s="131"/>
      <c r="R171" s="132">
        <f>SUM(R172:R179)</f>
        <v>1.602E-2</v>
      </c>
      <c r="S171" s="131"/>
      <c r="T171" s="133">
        <f>SUM(T172:T179)</f>
        <v>0.13841999999999999</v>
      </c>
      <c r="AR171" s="126" t="s">
        <v>79</v>
      </c>
      <c r="AT171" s="134" t="s">
        <v>70</v>
      </c>
      <c r="AU171" s="134" t="s">
        <v>15</v>
      </c>
      <c r="AY171" s="126" t="s">
        <v>135</v>
      </c>
      <c r="BK171" s="135">
        <f>SUM(BK172:BK179)</f>
        <v>0</v>
      </c>
    </row>
    <row r="172" spans="1:65" s="2" customFormat="1" ht="24.2" customHeight="1">
      <c r="A172" s="33"/>
      <c r="B172" s="138"/>
      <c r="C172" s="139" t="s">
        <v>356</v>
      </c>
      <c r="D172" s="139" t="s">
        <v>137</v>
      </c>
      <c r="E172" s="140" t="s">
        <v>1344</v>
      </c>
      <c r="F172" s="141" t="s">
        <v>1345</v>
      </c>
      <c r="G172" s="142" t="s">
        <v>197</v>
      </c>
      <c r="H172" s="143">
        <v>6</v>
      </c>
      <c r="I172" s="144"/>
      <c r="J172" s="145">
        <f>ROUND(I172*H172,2)</f>
        <v>0</v>
      </c>
      <c r="K172" s="141" t="s">
        <v>141</v>
      </c>
      <c r="L172" s="34"/>
      <c r="M172" s="146" t="s">
        <v>3</v>
      </c>
      <c r="N172" s="147" t="s">
        <v>42</v>
      </c>
      <c r="O172" s="54"/>
      <c r="P172" s="148">
        <f>O172*H172</f>
        <v>0</v>
      </c>
      <c r="Q172" s="148">
        <v>0</v>
      </c>
      <c r="R172" s="148">
        <f>Q172*H172</f>
        <v>0</v>
      </c>
      <c r="S172" s="148">
        <v>2.307E-2</v>
      </c>
      <c r="T172" s="149">
        <f>S172*H172</f>
        <v>0.13841999999999999</v>
      </c>
      <c r="U172" s="33"/>
      <c r="V172" s="33"/>
      <c r="W172" s="33"/>
      <c r="X172" s="33"/>
      <c r="Y172" s="33"/>
      <c r="Z172" s="33"/>
      <c r="AA172" s="33"/>
      <c r="AB172" s="33"/>
      <c r="AC172" s="33"/>
      <c r="AD172" s="33"/>
      <c r="AE172" s="33"/>
      <c r="AR172" s="150" t="s">
        <v>226</v>
      </c>
      <c r="AT172" s="150" t="s">
        <v>137</v>
      </c>
      <c r="AU172" s="150" t="s">
        <v>79</v>
      </c>
      <c r="AY172" s="18" t="s">
        <v>135</v>
      </c>
      <c r="BE172" s="151">
        <f>IF(N172="základní",J172,0)</f>
        <v>0</v>
      </c>
      <c r="BF172" s="151">
        <f>IF(N172="snížená",J172,0)</f>
        <v>0</v>
      </c>
      <c r="BG172" s="151">
        <f>IF(N172="zákl. přenesená",J172,0)</f>
        <v>0</v>
      </c>
      <c r="BH172" s="151">
        <f>IF(N172="sníž. přenesená",J172,0)</f>
        <v>0</v>
      </c>
      <c r="BI172" s="151">
        <f>IF(N172="nulová",J172,0)</f>
        <v>0</v>
      </c>
      <c r="BJ172" s="18" t="s">
        <v>15</v>
      </c>
      <c r="BK172" s="151">
        <f>ROUND(I172*H172,2)</f>
        <v>0</v>
      </c>
      <c r="BL172" s="18" t="s">
        <v>226</v>
      </c>
      <c r="BM172" s="150" t="s">
        <v>1346</v>
      </c>
    </row>
    <row r="173" spans="1:65" s="2" customFormat="1" ht="11.25">
      <c r="A173" s="33"/>
      <c r="B173" s="34"/>
      <c r="C173" s="33"/>
      <c r="D173" s="152" t="s">
        <v>143</v>
      </c>
      <c r="E173" s="33"/>
      <c r="F173" s="153" t="s">
        <v>1347</v>
      </c>
      <c r="G173" s="33"/>
      <c r="H173" s="33"/>
      <c r="I173" s="154"/>
      <c r="J173" s="33"/>
      <c r="K173" s="33"/>
      <c r="L173" s="34"/>
      <c r="M173" s="155"/>
      <c r="N173" s="156"/>
      <c r="O173" s="54"/>
      <c r="P173" s="54"/>
      <c r="Q173" s="54"/>
      <c r="R173" s="54"/>
      <c r="S173" s="54"/>
      <c r="T173" s="55"/>
      <c r="U173" s="33"/>
      <c r="V173" s="33"/>
      <c r="W173" s="33"/>
      <c r="X173" s="33"/>
      <c r="Y173" s="33"/>
      <c r="Z173" s="33"/>
      <c r="AA173" s="33"/>
      <c r="AB173" s="33"/>
      <c r="AC173" s="33"/>
      <c r="AD173" s="33"/>
      <c r="AE173" s="33"/>
      <c r="AT173" s="18" t="s">
        <v>143</v>
      </c>
      <c r="AU173" s="18" t="s">
        <v>79</v>
      </c>
    </row>
    <row r="174" spans="1:65" s="2" customFormat="1" ht="24.2" customHeight="1">
      <c r="A174" s="33"/>
      <c r="B174" s="138"/>
      <c r="C174" s="139" t="s">
        <v>360</v>
      </c>
      <c r="D174" s="139" t="s">
        <v>137</v>
      </c>
      <c r="E174" s="140" t="s">
        <v>1348</v>
      </c>
      <c r="F174" s="141" t="s">
        <v>1349</v>
      </c>
      <c r="G174" s="142" t="s">
        <v>197</v>
      </c>
      <c r="H174" s="143">
        <v>6</v>
      </c>
      <c r="I174" s="144"/>
      <c r="J174" s="145">
        <f>ROUND(I174*H174,2)</f>
        <v>0</v>
      </c>
      <c r="K174" s="141" t="s">
        <v>141</v>
      </c>
      <c r="L174" s="34"/>
      <c r="M174" s="146" t="s">
        <v>3</v>
      </c>
      <c r="N174" s="147" t="s">
        <v>42</v>
      </c>
      <c r="O174" s="54"/>
      <c r="P174" s="148">
        <f>O174*H174</f>
        <v>0</v>
      </c>
      <c r="Q174" s="148">
        <v>2.6700000000000001E-3</v>
      </c>
      <c r="R174" s="148">
        <f>Q174*H174</f>
        <v>1.602E-2</v>
      </c>
      <c r="S174" s="148">
        <v>0</v>
      </c>
      <c r="T174" s="149">
        <f>S174*H174</f>
        <v>0</v>
      </c>
      <c r="U174" s="33"/>
      <c r="V174" s="33"/>
      <c r="W174" s="33"/>
      <c r="X174" s="33"/>
      <c r="Y174" s="33"/>
      <c r="Z174" s="33"/>
      <c r="AA174" s="33"/>
      <c r="AB174" s="33"/>
      <c r="AC174" s="33"/>
      <c r="AD174" s="33"/>
      <c r="AE174" s="33"/>
      <c r="AR174" s="150" t="s">
        <v>226</v>
      </c>
      <c r="AT174" s="150" t="s">
        <v>137</v>
      </c>
      <c r="AU174" s="150" t="s">
        <v>79</v>
      </c>
      <c r="AY174" s="18" t="s">
        <v>135</v>
      </c>
      <c r="BE174" s="151">
        <f>IF(N174="základní",J174,0)</f>
        <v>0</v>
      </c>
      <c r="BF174" s="151">
        <f>IF(N174="snížená",J174,0)</f>
        <v>0</v>
      </c>
      <c r="BG174" s="151">
        <f>IF(N174="zákl. přenesená",J174,0)</f>
        <v>0</v>
      </c>
      <c r="BH174" s="151">
        <f>IF(N174="sníž. přenesená",J174,0)</f>
        <v>0</v>
      </c>
      <c r="BI174" s="151">
        <f>IF(N174="nulová",J174,0)</f>
        <v>0</v>
      </c>
      <c r="BJ174" s="18" t="s">
        <v>15</v>
      </c>
      <c r="BK174" s="151">
        <f>ROUND(I174*H174,2)</f>
        <v>0</v>
      </c>
      <c r="BL174" s="18" t="s">
        <v>226</v>
      </c>
      <c r="BM174" s="150" t="s">
        <v>1350</v>
      </c>
    </row>
    <row r="175" spans="1:65" s="2" customFormat="1" ht="11.25">
      <c r="A175" s="33"/>
      <c r="B175" s="34"/>
      <c r="C175" s="33"/>
      <c r="D175" s="152" t="s">
        <v>143</v>
      </c>
      <c r="E175" s="33"/>
      <c r="F175" s="153" t="s">
        <v>1351</v>
      </c>
      <c r="G175" s="33"/>
      <c r="H175" s="33"/>
      <c r="I175" s="154"/>
      <c r="J175" s="33"/>
      <c r="K175" s="33"/>
      <c r="L175" s="34"/>
      <c r="M175" s="155"/>
      <c r="N175" s="156"/>
      <c r="O175" s="54"/>
      <c r="P175" s="54"/>
      <c r="Q175" s="54"/>
      <c r="R175" s="54"/>
      <c r="S175" s="54"/>
      <c r="T175" s="55"/>
      <c r="U175" s="33"/>
      <c r="V175" s="33"/>
      <c r="W175" s="33"/>
      <c r="X175" s="33"/>
      <c r="Y175" s="33"/>
      <c r="Z175" s="33"/>
      <c r="AA175" s="33"/>
      <c r="AB175" s="33"/>
      <c r="AC175" s="33"/>
      <c r="AD175" s="33"/>
      <c r="AE175" s="33"/>
      <c r="AT175" s="18" t="s">
        <v>143</v>
      </c>
      <c r="AU175" s="18" t="s">
        <v>79</v>
      </c>
    </row>
    <row r="176" spans="1:65" s="2" customFormat="1" ht="16.5" customHeight="1">
      <c r="A176" s="33"/>
      <c r="B176" s="138"/>
      <c r="C176" s="139" t="s">
        <v>384</v>
      </c>
      <c r="D176" s="139" t="s">
        <v>137</v>
      </c>
      <c r="E176" s="140" t="s">
        <v>1352</v>
      </c>
      <c r="F176" s="141" t="s">
        <v>1353</v>
      </c>
      <c r="G176" s="142" t="s">
        <v>197</v>
      </c>
      <c r="H176" s="143">
        <v>16</v>
      </c>
      <c r="I176" s="144"/>
      <c r="J176" s="145">
        <f>ROUND(I176*H176,2)</f>
        <v>0</v>
      </c>
      <c r="K176" s="141" t="s">
        <v>3</v>
      </c>
      <c r="L176" s="34"/>
      <c r="M176" s="146" t="s">
        <v>3</v>
      </c>
      <c r="N176" s="147" t="s">
        <v>42</v>
      </c>
      <c r="O176" s="54"/>
      <c r="P176" s="148">
        <f>O176*H176</f>
        <v>0</v>
      </c>
      <c r="Q176" s="148">
        <v>0</v>
      </c>
      <c r="R176" s="148">
        <f>Q176*H176</f>
        <v>0</v>
      </c>
      <c r="S176" s="148">
        <v>0</v>
      </c>
      <c r="T176" s="149">
        <f>S176*H176</f>
        <v>0</v>
      </c>
      <c r="U176" s="33"/>
      <c r="V176" s="33"/>
      <c r="W176" s="33"/>
      <c r="X176" s="33"/>
      <c r="Y176" s="33"/>
      <c r="Z176" s="33"/>
      <c r="AA176" s="33"/>
      <c r="AB176" s="33"/>
      <c r="AC176" s="33"/>
      <c r="AD176" s="33"/>
      <c r="AE176" s="33"/>
      <c r="AR176" s="150" t="s">
        <v>226</v>
      </c>
      <c r="AT176" s="150" t="s">
        <v>137</v>
      </c>
      <c r="AU176" s="150" t="s">
        <v>79</v>
      </c>
      <c r="AY176" s="18" t="s">
        <v>135</v>
      </c>
      <c r="BE176" s="151">
        <f>IF(N176="základní",J176,0)</f>
        <v>0</v>
      </c>
      <c r="BF176" s="151">
        <f>IF(N176="snížená",J176,0)</f>
        <v>0</v>
      </c>
      <c r="BG176" s="151">
        <f>IF(N176="zákl. přenesená",J176,0)</f>
        <v>0</v>
      </c>
      <c r="BH176" s="151">
        <f>IF(N176="sníž. přenesená",J176,0)</f>
        <v>0</v>
      </c>
      <c r="BI176" s="151">
        <f>IF(N176="nulová",J176,0)</f>
        <v>0</v>
      </c>
      <c r="BJ176" s="18" t="s">
        <v>15</v>
      </c>
      <c r="BK176" s="151">
        <f>ROUND(I176*H176,2)</f>
        <v>0</v>
      </c>
      <c r="BL176" s="18" t="s">
        <v>226</v>
      </c>
      <c r="BM176" s="150" t="s">
        <v>1354</v>
      </c>
    </row>
    <row r="177" spans="1:65" s="2" customFormat="1" ht="16.5" customHeight="1">
      <c r="A177" s="33"/>
      <c r="B177" s="138"/>
      <c r="C177" s="139" t="s">
        <v>392</v>
      </c>
      <c r="D177" s="139" t="s">
        <v>137</v>
      </c>
      <c r="E177" s="140" t="s">
        <v>1355</v>
      </c>
      <c r="F177" s="141" t="s">
        <v>1356</v>
      </c>
      <c r="G177" s="142" t="s">
        <v>197</v>
      </c>
      <c r="H177" s="143">
        <v>16</v>
      </c>
      <c r="I177" s="144"/>
      <c r="J177" s="145">
        <f>ROUND(I177*H177,2)</f>
        <v>0</v>
      </c>
      <c r="K177" s="141" t="s">
        <v>3</v>
      </c>
      <c r="L177" s="34"/>
      <c r="M177" s="146" t="s">
        <v>3</v>
      </c>
      <c r="N177" s="147" t="s">
        <v>42</v>
      </c>
      <c r="O177" s="54"/>
      <c r="P177" s="148">
        <f>O177*H177</f>
        <v>0</v>
      </c>
      <c r="Q177" s="148">
        <v>0</v>
      </c>
      <c r="R177" s="148">
        <f>Q177*H177</f>
        <v>0</v>
      </c>
      <c r="S177" s="148">
        <v>0</v>
      </c>
      <c r="T177" s="149">
        <f>S177*H177</f>
        <v>0</v>
      </c>
      <c r="U177" s="33"/>
      <c r="V177" s="33"/>
      <c r="W177" s="33"/>
      <c r="X177" s="33"/>
      <c r="Y177" s="33"/>
      <c r="Z177" s="33"/>
      <c r="AA177" s="33"/>
      <c r="AB177" s="33"/>
      <c r="AC177" s="33"/>
      <c r="AD177" s="33"/>
      <c r="AE177" s="33"/>
      <c r="AR177" s="150" t="s">
        <v>226</v>
      </c>
      <c r="AT177" s="150" t="s">
        <v>137</v>
      </c>
      <c r="AU177" s="150" t="s">
        <v>79</v>
      </c>
      <c r="AY177" s="18" t="s">
        <v>135</v>
      </c>
      <c r="BE177" s="151">
        <f>IF(N177="základní",J177,0)</f>
        <v>0</v>
      </c>
      <c r="BF177" s="151">
        <f>IF(N177="snížená",J177,0)</f>
        <v>0</v>
      </c>
      <c r="BG177" s="151">
        <f>IF(N177="zákl. přenesená",J177,0)</f>
        <v>0</v>
      </c>
      <c r="BH177" s="151">
        <f>IF(N177="sníž. přenesená",J177,0)</f>
        <v>0</v>
      </c>
      <c r="BI177" s="151">
        <f>IF(N177="nulová",J177,0)</f>
        <v>0</v>
      </c>
      <c r="BJ177" s="18" t="s">
        <v>15</v>
      </c>
      <c r="BK177" s="151">
        <f>ROUND(I177*H177,2)</f>
        <v>0</v>
      </c>
      <c r="BL177" s="18" t="s">
        <v>226</v>
      </c>
      <c r="BM177" s="150" t="s">
        <v>1357</v>
      </c>
    </row>
    <row r="178" spans="1:65" s="2" customFormat="1" ht="49.15" customHeight="1">
      <c r="A178" s="33"/>
      <c r="B178" s="138"/>
      <c r="C178" s="139" t="s">
        <v>397</v>
      </c>
      <c r="D178" s="139" t="s">
        <v>137</v>
      </c>
      <c r="E178" s="140" t="s">
        <v>1358</v>
      </c>
      <c r="F178" s="141" t="s">
        <v>1359</v>
      </c>
      <c r="G178" s="142" t="s">
        <v>174</v>
      </c>
      <c r="H178" s="143">
        <v>1.6E-2</v>
      </c>
      <c r="I178" s="144"/>
      <c r="J178" s="145">
        <f>ROUND(I178*H178,2)</f>
        <v>0</v>
      </c>
      <c r="K178" s="141" t="s">
        <v>141</v>
      </c>
      <c r="L178" s="34"/>
      <c r="M178" s="146" t="s">
        <v>3</v>
      </c>
      <c r="N178" s="147" t="s">
        <v>42</v>
      </c>
      <c r="O178" s="54"/>
      <c r="P178" s="148">
        <f>O178*H178</f>
        <v>0</v>
      </c>
      <c r="Q178" s="148">
        <v>0</v>
      </c>
      <c r="R178" s="148">
        <f>Q178*H178</f>
        <v>0</v>
      </c>
      <c r="S178" s="148">
        <v>0</v>
      </c>
      <c r="T178" s="149">
        <f>S178*H178</f>
        <v>0</v>
      </c>
      <c r="U178" s="33"/>
      <c r="V178" s="33"/>
      <c r="W178" s="33"/>
      <c r="X178" s="33"/>
      <c r="Y178" s="33"/>
      <c r="Z178" s="33"/>
      <c r="AA178" s="33"/>
      <c r="AB178" s="33"/>
      <c r="AC178" s="33"/>
      <c r="AD178" s="33"/>
      <c r="AE178" s="33"/>
      <c r="AR178" s="150" t="s">
        <v>226</v>
      </c>
      <c r="AT178" s="150" t="s">
        <v>137</v>
      </c>
      <c r="AU178" s="150" t="s">
        <v>79</v>
      </c>
      <c r="AY178" s="18" t="s">
        <v>135</v>
      </c>
      <c r="BE178" s="151">
        <f>IF(N178="základní",J178,0)</f>
        <v>0</v>
      </c>
      <c r="BF178" s="151">
        <f>IF(N178="snížená",J178,0)</f>
        <v>0</v>
      </c>
      <c r="BG178" s="151">
        <f>IF(N178="zákl. přenesená",J178,0)</f>
        <v>0</v>
      </c>
      <c r="BH178" s="151">
        <f>IF(N178="sníž. přenesená",J178,0)</f>
        <v>0</v>
      </c>
      <c r="BI178" s="151">
        <f>IF(N178="nulová",J178,0)</f>
        <v>0</v>
      </c>
      <c r="BJ178" s="18" t="s">
        <v>15</v>
      </c>
      <c r="BK178" s="151">
        <f>ROUND(I178*H178,2)</f>
        <v>0</v>
      </c>
      <c r="BL178" s="18" t="s">
        <v>226</v>
      </c>
      <c r="BM178" s="150" t="s">
        <v>1360</v>
      </c>
    </row>
    <row r="179" spans="1:65" s="2" customFormat="1" ht="11.25">
      <c r="A179" s="33"/>
      <c r="B179" s="34"/>
      <c r="C179" s="33"/>
      <c r="D179" s="152" t="s">
        <v>143</v>
      </c>
      <c r="E179" s="33"/>
      <c r="F179" s="153" t="s">
        <v>1361</v>
      </c>
      <c r="G179" s="33"/>
      <c r="H179" s="33"/>
      <c r="I179" s="154"/>
      <c r="J179" s="33"/>
      <c r="K179" s="33"/>
      <c r="L179" s="34"/>
      <c r="M179" s="155"/>
      <c r="N179" s="156"/>
      <c r="O179" s="54"/>
      <c r="P179" s="54"/>
      <c r="Q179" s="54"/>
      <c r="R179" s="54"/>
      <c r="S179" s="54"/>
      <c r="T179" s="55"/>
      <c r="U179" s="33"/>
      <c r="V179" s="33"/>
      <c r="W179" s="33"/>
      <c r="X179" s="33"/>
      <c r="Y179" s="33"/>
      <c r="Z179" s="33"/>
      <c r="AA179" s="33"/>
      <c r="AB179" s="33"/>
      <c r="AC179" s="33"/>
      <c r="AD179" s="33"/>
      <c r="AE179" s="33"/>
      <c r="AT179" s="18" t="s">
        <v>143</v>
      </c>
      <c r="AU179" s="18" t="s">
        <v>79</v>
      </c>
    </row>
    <row r="180" spans="1:65" s="12" customFormat="1" ht="22.9" customHeight="1">
      <c r="B180" s="125"/>
      <c r="D180" s="126" t="s">
        <v>70</v>
      </c>
      <c r="E180" s="136" t="s">
        <v>1362</v>
      </c>
      <c r="F180" s="136" t="s">
        <v>1363</v>
      </c>
      <c r="I180" s="128"/>
      <c r="J180" s="137">
        <f>BK180</f>
        <v>0</v>
      </c>
      <c r="L180" s="125"/>
      <c r="M180" s="130"/>
      <c r="N180" s="131"/>
      <c r="O180" s="131"/>
      <c r="P180" s="132">
        <f>SUM(P181:P184)</f>
        <v>0</v>
      </c>
      <c r="Q180" s="131"/>
      <c r="R180" s="132">
        <f>SUM(R181:R184)</f>
        <v>2.4150800000000001</v>
      </c>
      <c r="S180" s="131"/>
      <c r="T180" s="133">
        <f>SUM(T181:T184)</f>
        <v>0</v>
      </c>
      <c r="AR180" s="126" t="s">
        <v>79</v>
      </c>
      <c r="AT180" s="134" t="s">
        <v>70</v>
      </c>
      <c r="AU180" s="134" t="s">
        <v>15</v>
      </c>
      <c r="AY180" s="126" t="s">
        <v>135</v>
      </c>
      <c r="BK180" s="135">
        <f>SUM(BK181:BK184)</f>
        <v>0</v>
      </c>
    </row>
    <row r="181" spans="1:65" s="2" customFormat="1" ht="33" customHeight="1">
      <c r="A181" s="33"/>
      <c r="B181" s="138"/>
      <c r="C181" s="139" t="s">
        <v>402</v>
      </c>
      <c r="D181" s="139" t="s">
        <v>137</v>
      </c>
      <c r="E181" s="140" t="s">
        <v>1364</v>
      </c>
      <c r="F181" s="141" t="s">
        <v>1365</v>
      </c>
      <c r="G181" s="142" t="s">
        <v>140</v>
      </c>
      <c r="H181" s="143">
        <v>173</v>
      </c>
      <c r="I181" s="144"/>
      <c r="J181" s="145">
        <f>ROUND(I181*H181,2)</f>
        <v>0</v>
      </c>
      <c r="K181" s="141" t="s">
        <v>3</v>
      </c>
      <c r="L181" s="34"/>
      <c r="M181" s="146" t="s">
        <v>3</v>
      </c>
      <c r="N181" s="147" t="s">
        <v>42</v>
      </c>
      <c r="O181" s="54"/>
      <c r="P181" s="148">
        <f>O181*H181</f>
        <v>0</v>
      </c>
      <c r="Q181" s="148">
        <v>1.396E-2</v>
      </c>
      <c r="R181" s="148">
        <f>Q181*H181</f>
        <v>2.4150800000000001</v>
      </c>
      <c r="S181" s="148">
        <v>0</v>
      </c>
      <c r="T181" s="149">
        <f>S181*H181</f>
        <v>0</v>
      </c>
      <c r="U181" s="33"/>
      <c r="V181" s="33"/>
      <c r="W181" s="33"/>
      <c r="X181" s="33"/>
      <c r="Y181" s="33"/>
      <c r="Z181" s="33"/>
      <c r="AA181" s="33"/>
      <c r="AB181" s="33"/>
      <c r="AC181" s="33"/>
      <c r="AD181" s="33"/>
      <c r="AE181" s="33"/>
      <c r="AR181" s="150" t="s">
        <v>226</v>
      </c>
      <c r="AT181" s="150" t="s">
        <v>137</v>
      </c>
      <c r="AU181" s="150" t="s">
        <v>79</v>
      </c>
      <c r="AY181" s="18" t="s">
        <v>135</v>
      </c>
      <c r="BE181" s="151">
        <f>IF(N181="základní",J181,0)</f>
        <v>0</v>
      </c>
      <c r="BF181" s="151">
        <f>IF(N181="snížená",J181,0)</f>
        <v>0</v>
      </c>
      <c r="BG181" s="151">
        <f>IF(N181="zákl. přenesená",J181,0)</f>
        <v>0</v>
      </c>
      <c r="BH181" s="151">
        <f>IF(N181="sníž. přenesená",J181,0)</f>
        <v>0</v>
      </c>
      <c r="BI181" s="151">
        <f>IF(N181="nulová",J181,0)</f>
        <v>0</v>
      </c>
      <c r="BJ181" s="18" t="s">
        <v>15</v>
      </c>
      <c r="BK181" s="151">
        <f>ROUND(I181*H181,2)</f>
        <v>0</v>
      </c>
      <c r="BL181" s="18" t="s">
        <v>226</v>
      </c>
      <c r="BM181" s="150" t="s">
        <v>1366</v>
      </c>
    </row>
    <row r="182" spans="1:65" s="13" customFormat="1" ht="11.25">
      <c r="B182" s="157"/>
      <c r="D182" s="158" t="s">
        <v>164</v>
      </c>
      <c r="E182" s="165" t="s">
        <v>3</v>
      </c>
      <c r="F182" s="159" t="s">
        <v>1335</v>
      </c>
      <c r="H182" s="160">
        <v>173</v>
      </c>
      <c r="I182" s="161"/>
      <c r="L182" s="157"/>
      <c r="M182" s="162"/>
      <c r="N182" s="163"/>
      <c r="O182" s="163"/>
      <c r="P182" s="163"/>
      <c r="Q182" s="163"/>
      <c r="R182" s="163"/>
      <c r="S182" s="163"/>
      <c r="T182" s="164"/>
      <c r="AT182" s="165" t="s">
        <v>164</v>
      </c>
      <c r="AU182" s="165" t="s">
        <v>79</v>
      </c>
      <c r="AV182" s="13" t="s">
        <v>79</v>
      </c>
      <c r="AW182" s="13" t="s">
        <v>33</v>
      </c>
      <c r="AX182" s="13" t="s">
        <v>15</v>
      </c>
      <c r="AY182" s="165" t="s">
        <v>135</v>
      </c>
    </row>
    <row r="183" spans="1:65" s="2" customFormat="1" ht="49.15" customHeight="1">
      <c r="A183" s="33"/>
      <c r="B183" s="138"/>
      <c r="C183" s="139" t="s">
        <v>407</v>
      </c>
      <c r="D183" s="139" t="s">
        <v>137</v>
      </c>
      <c r="E183" s="140" t="s">
        <v>1367</v>
      </c>
      <c r="F183" s="141" t="s">
        <v>1368</v>
      </c>
      <c r="G183" s="142" t="s">
        <v>174</v>
      </c>
      <c r="H183" s="143">
        <v>2.415</v>
      </c>
      <c r="I183" s="144"/>
      <c r="J183" s="145">
        <f>ROUND(I183*H183,2)</f>
        <v>0</v>
      </c>
      <c r="K183" s="141" t="s">
        <v>141</v>
      </c>
      <c r="L183" s="34"/>
      <c r="M183" s="146" t="s">
        <v>3</v>
      </c>
      <c r="N183" s="147" t="s">
        <v>42</v>
      </c>
      <c r="O183" s="54"/>
      <c r="P183" s="148">
        <f>O183*H183</f>
        <v>0</v>
      </c>
      <c r="Q183" s="148">
        <v>0</v>
      </c>
      <c r="R183" s="148">
        <f>Q183*H183</f>
        <v>0</v>
      </c>
      <c r="S183" s="148">
        <v>0</v>
      </c>
      <c r="T183" s="149">
        <f>S183*H183</f>
        <v>0</v>
      </c>
      <c r="U183" s="33"/>
      <c r="V183" s="33"/>
      <c r="W183" s="33"/>
      <c r="X183" s="33"/>
      <c r="Y183" s="33"/>
      <c r="Z183" s="33"/>
      <c r="AA183" s="33"/>
      <c r="AB183" s="33"/>
      <c r="AC183" s="33"/>
      <c r="AD183" s="33"/>
      <c r="AE183" s="33"/>
      <c r="AR183" s="150" t="s">
        <v>226</v>
      </c>
      <c r="AT183" s="150" t="s">
        <v>137</v>
      </c>
      <c r="AU183" s="150" t="s">
        <v>79</v>
      </c>
      <c r="AY183" s="18" t="s">
        <v>135</v>
      </c>
      <c r="BE183" s="151">
        <f>IF(N183="základní",J183,0)</f>
        <v>0</v>
      </c>
      <c r="BF183" s="151">
        <f>IF(N183="snížená",J183,0)</f>
        <v>0</v>
      </c>
      <c r="BG183" s="151">
        <f>IF(N183="zákl. přenesená",J183,0)</f>
        <v>0</v>
      </c>
      <c r="BH183" s="151">
        <f>IF(N183="sníž. přenesená",J183,0)</f>
        <v>0</v>
      </c>
      <c r="BI183" s="151">
        <f>IF(N183="nulová",J183,0)</f>
        <v>0</v>
      </c>
      <c r="BJ183" s="18" t="s">
        <v>15</v>
      </c>
      <c r="BK183" s="151">
        <f>ROUND(I183*H183,2)</f>
        <v>0</v>
      </c>
      <c r="BL183" s="18" t="s">
        <v>226</v>
      </c>
      <c r="BM183" s="150" t="s">
        <v>1369</v>
      </c>
    </row>
    <row r="184" spans="1:65" s="2" customFormat="1" ht="11.25">
      <c r="A184" s="33"/>
      <c r="B184" s="34"/>
      <c r="C184" s="33"/>
      <c r="D184" s="152" t="s">
        <v>143</v>
      </c>
      <c r="E184" s="33"/>
      <c r="F184" s="153" t="s">
        <v>1370</v>
      </c>
      <c r="G184" s="33"/>
      <c r="H184" s="33"/>
      <c r="I184" s="154"/>
      <c r="J184" s="33"/>
      <c r="K184" s="33"/>
      <c r="L184" s="34"/>
      <c r="M184" s="155"/>
      <c r="N184" s="156"/>
      <c r="O184" s="54"/>
      <c r="P184" s="54"/>
      <c r="Q184" s="54"/>
      <c r="R184" s="54"/>
      <c r="S184" s="54"/>
      <c r="T184" s="55"/>
      <c r="U184" s="33"/>
      <c r="V184" s="33"/>
      <c r="W184" s="33"/>
      <c r="X184" s="33"/>
      <c r="Y184" s="33"/>
      <c r="Z184" s="33"/>
      <c r="AA184" s="33"/>
      <c r="AB184" s="33"/>
      <c r="AC184" s="33"/>
      <c r="AD184" s="33"/>
      <c r="AE184" s="33"/>
      <c r="AT184" s="18" t="s">
        <v>143</v>
      </c>
      <c r="AU184" s="18" t="s">
        <v>79</v>
      </c>
    </row>
    <row r="185" spans="1:65" s="12" customFormat="1" ht="22.9" customHeight="1">
      <c r="B185" s="125"/>
      <c r="D185" s="126" t="s">
        <v>70</v>
      </c>
      <c r="E185" s="136" t="s">
        <v>861</v>
      </c>
      <c r="F185" s="136" t="s">
        <v>862</v>
      </c>
      <c r="I185" s="128"/>
      <c r="J185" s="137">
        <f>BK185</f>
        <v>0</v>
      </c>
      <c r="L185" s="125"/>
      <c r="M185" s="130"/>
      <c r="N185" s="131"/>
      <c r="O185" s="131"/>
      <c r="P185" s="132">
        <f>SUM(P186:P205)</f>
        <v>0</v>
      </c>
      <c r="Q185" s="131"/>
      <c r="R185" s="132">
        <f>SUM(R186:R205)</f>
        <v>3.6863700000000001</v>
      </c>
      <c r="S185" s="131"/>
      <c r="T185" s="133">
        <f>SUM(T186:T205)</f>
        <v>1.75976</v>
      </c>
      <c r="AR185" s="126" t="s">
        <v>79</v>
      </c>
      <c r="AT185" s="134" t="s">
        <v>70</v>
      </c>
      <c r="AU185" s="134" t="s">
        <v>15</v>
      </c>
      <c r="AY185" s="126" t="s">
        <v>135</v>
      </c>
      <c r="BK185" s="135">
        <f>SUM(BK186:BK205)</f>
        <v>0</v>
      </c>
    </row>
    <row r="186" spans="1:65" s="2" customFormat="1" ht="24.2" customHeight="1">
      <c r="A186" s="33"/>
      <c r="B186" s="138"/>
      <c r="C186" s="139" t="s">
        <v>412</v>
      </c>
      <c r="D186" s="139" t="s">
        <v>137</v>
      </c>
      <c r="E186" s="140" t="s">
        <v>1371</v>
      </c>
      <c r="F186" s="141" t="s">
        <v>1372</v>
      </c>
      <c r="G186" s="142" t="s">
        <v>140</v>
      </c>
      <c r="H186" s="143">
        <v>185</v>
      </c>
      <c r="I186" s="144"/>
      <c r="J186" s="145">
        <f>ROUND(I186*H186,2)</f>
        <v>0</v>
      </c>
      <c r="K186" s="141" t="s">
        <v>141</v>
      </c>
      <c r="L186" s="34"/>
      <c r="M186" s="146" t="s">
        <v>3</v>
      </c>
      <c r="N186" s="147" t="s">
        <v>42</v>
      </c>
      <c r="O186" s="54"/>
      <c r="P186" s="148">
        <f>O186*H186</f>
        <v>0</v>
      </c>
      <c r="Q186" s="148">
        <v>0</v>
      </c>
      <c r="R186" s="148">
        <f>Q186*H186</f>
        <v>0</v>
      </c>
      <c r="S186" s="148">
        <v>5.94E-3</v>
      </c>
      <c r="T186" s="149">
        <f>S186*H186</f>
        <v>1.0989</v>
      </c>
      <c r="U186" s="33"/>
      <c r="V186" s="33"/>
      <c r="W186" s="33"/>
      <c r="X186" s="33"/>
      <c r="Y186" s="33"/>
      <c r="Z186" s="33"/>
      <c r="AA186" s="33"/>
      <c r="AB186" s="33"/>
      <c r="AC186" s="33"/>
      <c r="AD186" s="33"/>
      <c r="AE186" s="33"/>
      <c r="AR186" s="150" t="s">
        <v>226</v>
      </c>
      <c r="AT186" s="150" t="s">
        <v>137</v>
      </c>
      <c r="AU186" s="150" t="s">
        <v>79</v>
      </c>
      <c r="AY186" s="18" t="s">
        <v>135</v>
      </c>
      <c r="BE186" s="151">
        <f>IF(N186="základní",J186,0)</f>
        <v>0</v>
      </c>
      <c r="BF186" s="151">
        <f>IF(N186="snížená",J186,0)</f>
        <v>0</v>
      </c>
      <c r="BG186" s="151">
        <f>IF(N186="zákl. přenesená",J186,0)</f>
        <v>0</v>
      </c>
      <c r="BH186" s="151">
        <f>IF(N186="sníž. přenesená",J186,0)</f>
        <v>0</v>
      </c>
      <c r="BI186" s="151">
        <f>IF(N186="nulová",J186,0)</f>
        <v>0</v>
      </c>
      <c r="BJ186" s="18" t="s">
        <v>15</v>
      </c>
      <c r="BK186" s="151">
        <f>ROUND(I186*H186,2)</f>
        <v>0</v>
      </c>
      <c r="BL186" s="18" t="s">
        <v>226</v>
      </c>
      <c r="BM186" s="150" t="s">
        <v>1373</v>
      </c>
    </row>
    <row r="187" spans="1:65" s="2" customFormat="1" ht="11.25">
      <c r="A187" s="33"/>
      <c r="B187" s="34"/>
      <c r="C187" s="33"/>
      <c r="D187" s="152" t="s">
        <v>143</v>
      </c>
      <c r="E187" s="33"/>
      <c r="F187" s="153" t="s">
        <v>1374</v>
      </c>
      <c r="G187" s="33"/>
      <c r="H187" s="33"/>
      <c r="I187" s="154"/>
      <c r="J187" s="33"/>
      <c r="K187" s="33"/>
      <c r="L187" s="34"/>
      <c r="M187" s="155"/>
      <c r="N187" s="156"/>
      <c r="O187" s="54"/>
      <c r="P187" s="54"/>
      <c r="Q187" s="54"/>
      <c r="R187" s="54"/>
      <c r="S187" s="54"/>
      <c r="T187" s="55"/>
      <c r="U187" s="33"/>
      <c r="V187" s="33"/>
      <c r="W187" s="33"/>
      <c r="X187" s="33"/>
      <c r="Y187" s="33"/>
      <c r="Z187" s="33"/>
      <c r="AA187" s="33"/>
      <c r="AB187" s="33"/>
      <c r="AC187" s="33"/>
      <c r="AD187" s="33"/>
      <c r="AE187" s="33"/>
      <c r="AT187" s="18" t="s">
        <v>143</v>
      </c>
      <c r="AU187" s="18" t="s">
        <v>79</v>
      </c>
    </row>
    <row r="188" spans="1:65" s="2" customFormat="1" ht="24.2" customHeight="1">
      <c r="A188" s="33"/>
      <c r="B188" s="138"/>
      <c r="C188" s="139" t="s">
        <v>417</v>
      </c>
      <c r="D188" s="139" t="s">
        <v>137</v>
      </c>
      <c r="E188" s="140" t="s">
        <v>1375</v>
      </c>
      <c r="F188" s="141" t="s">
        <v>1376</v>
      </c>
      <c r="G188" s="142" t="s">
        <v>239</v>
      </c>
      <c r="H188" s="143">
        <v>346</v>
      </c>
      <c r="I188" s="144"/>
      <c r="J188" s="145">
        <f>ROUND(I188*H188,2)</f>
        <v>0</v>
      </c>
      <c r="K188" s="141" t="s">
        <v>141</v>
      </c>
      <c r="L188" s="34"/>
      <c r="M188" s="146" t="s">
        <v>3</v>
      </c>
      <c r="N188" s="147" t="s">
        <v>42</v>
      </c>
      <c r="O188" s="54"/>
      <c r="P188" s="148">
        <f>O188*H188</f>
        <v>0</v>
      </c>
      <c r="Q188" s="148">
        <v>0</v>
      </c>
      <c r="R188" s="148">
        <f>Q188*H188</f>
        <v>0</v>
      </c>
      <c r="S188" s="148">
        <v>1.91E-3</v>
      </c>
      <c r="T188" s="149">
        <f>S188*H188</f>
        <v>0.66086</v>
      </c>
      <c r="U188" s="33"/>
      <c r="V188" s="33"/>
      <c r="W188" s="33"/>
      <c r="X188" s="33"/>
      <c r="Y188" s="33"/>
      <c r="Z188" s="33"/>
      <c r="AA188" s="33"/>
      <c r="AB188" s="33"/>
      <c r="AC188" s="33"/>
      <c r="AD188" s="33"/>
      <c r="AE188" s="33"/>
      <c r="AR188" s="150" t="s">
        <v>226</v>
      </c>
      <c r="AT188" s="150" t="s">
        <v>137</v>
      </c>
      <c r="AU188" s="150" t="s">
        <v>79</v>
      </c>
      <c r="AY188" s="18" t="s">
        <v>135</v>
      </c>
      <c r="BE188" s="151">
        <f>IF(N188="základní",J188,0)</f>
        <v>0</v>
      </c>
      <c r="BF188" s="151">
        <f>IF(N188="snížená",J188,0)</f>
        <v>0</v>
      </c>
      <c r="BG188" s="151">
        <f>IF(N188="zákl. přenesená",J188,0)</f>
        <v>0</v>
      </c>
      <c r="BH188" s="151">
        <f>IF(N188="sníž. přenesená",J188,0)</f>
        <v>0</v>
      </c>
      <c r="BI188" s="151">
        <f>IF(N188="nulová",J188,0)</f>
        <v>0</v>
      </c>
      <c r="BJ188" s="18" t="s">
        <v>15</v>
      </c>
      <c r="BK188" s="151">
        <f>ROUND(I188*H188,2)</f>
        <v>0</v>
      </c>
      <c r="BL188" s="18" t="s">
        <v>226</v>
      </c>
      <c r="BM188" s="150" t="s">
        <v>1377</v>
      </c>
    </row>
    <row r="189" spans="1:65" s="2" customFormat="1" ht="11.25">
      <c r="A189" s="33"/>
      <c r="B189" s="34"/>
      <c r="C189" s="33"/>
      <c r="D189" s="152" t="s">
        <v>143</v>
      </c>
      <c r="E189" s="33"/>
      <c r="F189" s="153" t="s">
        <v>1378</v>
      </c>
      <c r="G189" s="33"/>
      <c r="H189" s="33"/>
      <c r="I189" s="154"/>
      <c r="J189" s="33"/>
      <c r="K189" s="33"/>
      <c r="L189" s="34"/>
      <c r="M189" s="155"/>
      <c r="N189" s="156"/>
      <c r="O189" s="54"/>
      <c r="P189" s="54"/>
      <c r="Q189" s="54"/>
      <c r="R189" s="54"/>
      <c r="S189" s="54"/>
      <c r="T189" s="55"/>
      <c r="U189" s="33"/>
      <c r="V189" s="33"/>
      <c r="W189" s="33"/>
      <c r="X189" s="33"/>
      <c r="Y189" s="33"/>
      <c r="Z189" s="33"/>
      <c r="AA189" s="33"/>
      <c r="AB189" s="33"/>
      <c r="AC189" s="33"/>
      <c r="AD189" s="33"/>
      <c r="AE189" s="33"/>
      <c r="AT189" s="18" t="s">
        <v>143</v>
      </c>
      <c r="AU189" s="18" t="s">
        <v>79</v>
      </c>
    </row>
    <row r="190" spans="1:65" s="14" customFormat="1" ht="11.25">
      <c r="B190" s="176"/>
      <c r="D190" s="158" t="s">
        <v>164</v>
      </c>
      <c r="E190" s="177" t="s">
        <v>3</v>
      </c>
      <c r="F190" s="178" t="s">
        <v>1292</v>
      </c>
      <c r="H190" s="177" t="s">
        <v>3</v>
      </c>
      <c r="I190" s="179"/>
      <c r="L190" s="176"/>
      <c r="M190" s="180"/>
      <c r="N190" s="181"/>
      <c r="O190" s="181"/>
      <c r="P190" s="181"/>
      <c r="Q190" s="181"/>
      <c r="R190" s="181"/>
      <c r="S190" s="181"/>
      <c r="T190" s="182"/>
      <c r="AT190" s="177" t="s">
        <v>164</v>
      </c>
      <c r="AU190" s="177" t="s">
        <v>79</v>
      </c>
      <c r="AV190" s="14" t="s">
        <v>15</v>
      </c>
      <c r="AW190" s="14" t="s">
        <v>33</v>
      </c>
      <c r="AX190" s="14" t="s">
        <v>71</v>
      </c>
      <c r="AY190" s="177" t="s">
        <v>135</v>
      </c>
    </row>
    <row r="191" spans="1:65" s="13" customFormat="1" ht="11.25">
      <c r="B191" s="157"/>
      <c r="D191" s="158" t="s">
        <v>164</v>
      </c>
      <c r="E191" s="165" t="s">
        <v>3</v>
      </c>
      <c r="F191" s="159" t="s">
        <v>1293</v>
      </c>
      <c r="H191" s="160">
        <v>82</v>
      </c>
      <c r="I191" s="161"/>
      <c r="L191" s="157"/>
      <c r="M191" s="162"/>
      <c r="N191" s="163"/>
      <c r="O191" s="163"/>
      <c r="P191" s="163"/>
      <c r="Q191" s="163"/>
      <c r="R191" s="163"/>
      <c r="S191" s="163"/>
      <c r="T191" s="164"/>
      <c r="AT191" s="165" t="s">
        <v>164</v>
      </c>
      <c r="AU191" s="165" t="s">
        <v>79</v>
      </c>
      <c r="AV191" s="13" t="s">
        <v>79</v>
      </c>
      <c r="AW191" s="13" t="s">
        <v>33</v>
      </c>
      <c r="AX191" s="13" t="s">
        <v>71</v>
      </c>
      <c r="AY191" s="165" t="s">
        <v>135</v>
      </c>
    </row>
    <row r="192" spans="1:65" s="14" customFormat="1" ht="11.25">
      <c r="B192" s="176"/>
      <c r="D192" s="158" t="s">
        <v>164</v>
      </c>
      <c r="E192" s="177" t="s">
        <v>3</v>
      </c>
      <c r="F192" s="178" t="s">
        <v>1295</v>
      </c>
      <c r="H192" s="177" t="s">
        <v>3</v>
      </c>
      <c r="I192" s="179"/>
      <c r="L192" s="176"/>
      <c r="M192" s="180"/>
      <c r="N192" s="181"/>
      <c r="O192" s="181"/>
      <c r="P192" s="181"/>
      <c r="Q192" s="181"/>
      <c r="R192" s="181"/>
      <c r="S192" s="181"/>
      <c r="T192" s="182"/>
      <c r="AT192" s="177" t="s">
        <v>164</v>
      </c>
      <c r="AU192" s="177" t="s">
        <v>79</v>
      </c>
      <c r="AV192" s="14" t="s">
        <v>15</v>
      </c>
      <c r="AW192" s="14" t="s">
        <v>33</v>
      </c>
      <c r="AX192" s="14" t="s">
        <v>71</v>
      </c>
      <c r="AY192" s="177" t="s">
        <v>135</v>
      </c>
    </row>
    <row r="193" spans="1:65" s="13" customFormat="1" ht="11.25">
      <c r="B193" s="157"/>
      <c r="D193" s="158" t="s">
        <v>164</v>
      </c>
      <c r="E193" s="165" t="s">
        <v>3</v>
      </c>
      <c r="F193" s="159" t="s">
        <v>1296</v>
      </c>
      <c r="H193" s="160">
        <v>264</v>
      </c>
      <c r="I193" s="161"/>
      <c r="L193" s="157"/>
      <c r="M193" s="162"/>
      <c r="N193" s="163"/>
      <c r="O193" s="163"/>
      <c r="P193" s="163"/>
      <c r="Q193" s="163"/>
      <c r="R193" s="163"/>
      <c r="S193" s="163"/>
      <c r="T193" s="164"/>
      <c r="AT193" s="165" t="s">
        <v>164</v>
      </c>
      <c r="AU193" s="165" t="s">
        <v>79</v>
      </c>
      <c r="AV193" s="13" t="s">
        <v>79</v>
      </c>
      <c r="AW193" s="13" t="s">
        <v>33</v>
      </c>
      <c r="AX193" s="13" t="s">
        <v>71</v>
      </c>
      <c r="AY193" s="165" t="s">
        <v>135</v>
      </c>
    </row>
    <row r="194" spans="1:65" s="15" customFormat="1" ht="11.25">
      <c r="B194" s="183"/>
      <c r="D194" s="158" t="s">
        <v>164</v>
      </c>
      <c r="E194" s="184" t="s">
        <v>3</v>
      </c>
      <c r="F194" s="185" t="s">
        <v>215</v>
      </c>
      <c r="H194" s="186">
        <v>346</v>
      </c>
      <c r="I194" s="187"/>
      <c r="L194" s="183"/>
      <c r="M194" s="188"/>
      <c r="N194" s="189"/>
      <c r="O194" s="189"/>
      <c r="P194" s="189"/>
      <c r="Q194" s="189"/>
      <c r="R194" s="189"/>
      <c r="S194" s="189"/>
      <c r="T194" s="190"/>
      <c r="AT194" s="184" t="s">
        <v>164</v>
      </c>
      <c r="AU194" s="184" t="s">
        <v>79</v>
      </c>
      <c r="AV194" s="15" t="s">
        <v>82</v>
      </c>
      <c r="AW194" s="15" t="s">
        <v>33</v>
      </c>
      <c r="AX194" s="15" t="s">
        <v>15</v>
      </c>
      <c r="AY194" s="184" t="s">
        <v>135</v>
      </c>
    </row>
    <row r="195" spans="1:65" s="2" customFormat="1" ht="62.65" customHeight="1">
      <c r="A195" s="33"/>
      <c r="B195" s="138"/>
      <c r="C195" s="139" t="s">
        <v>422</v>
      </c>
      <c r="D195" s="139" t="s">
        <v>137</v>
      </c>
      <c r="E195" s="140" t="s">
        <v>1379</v>
      </c>
      <c r="F195" s="141" t="s">
        <v>1380</v>
      </c>
      <c r="G195" s="142" t="s">
        <v>140</v>
      </c>
      <c r="H195" s="143">
        <v>185</v>
      </c>
      <c r="I195" s="144"/>
      <c r="J195" s="145">
        <f>ROUND(I195*H195,2)</f>
        <v>0</v>
      </c>
      <c r="K195" s="141" t="s">
        <v>141</v>
      </c>
      <c r="L195" s="34"/>
      <c r="M195" s="146" t="s">
        <v>3</v>
      </c>
      <c r="N195" s="147" t="s">
        <v>42</v>
      </c>
      <c r="O195" s="54"/>
      <c r="P195" s="148">
        <f>O195*H195</f>
        <v>0</v>
      </c>
      <c r="Q195" s="148">
        <v>6.6100000000000004E-3</v>
      </c>
      <c r="R195" s="148">
        <f>Q195*H195</f>
        <v>1.22285</v>
      </c>
      <c r="S195" s="148">
        <v>0</v>
      </c>
      <c r="T195" s="149">
        <f>S195*H195</f>
        <v>0</v>
      </c>
      <c r="U195" s="33"/>
      <c r="V195" s="33"/>
      <c r="W195" s="33"/>
      <c r="X195" s="33"/>
      <c r="Y195" s="33"/>
      <c r="Z195" s="33"/>
      <c r="AA195" s="33"/>
      <c r="AB195" s="33"/>
      <c r="AC195" s="33"/>
      <c r="AD195" s="33"/>
      <c r="AE195" s="33"/>
      <c r="AR195" s="150" t="s">
        <v>226</v>
      </c>
      <c r="AT195" s="150" t="s">
        <v>137</v>
      </c>
      <c r="AU195" s="150" t="s">
        <v>79</v>
      </c>
      <c r="AY195" s="18" t="s">
        <v>135</v>
      </c>
      <c r="BE195" s="151">
        <f>IF(N195="základní",J195,0)</f>
        <v>0</v>
      </c>
      <c r="BF195" s="151">
        <f>IF(N195="snížená",J195,0)</f>
        <v>0</v>
      </c>
      <c r="BG195" s="151">
        <f>IF(N195="zákl. přenesená",J195,0)</f>
        <v>0</v>
      </c>
      <c r="BH195" s="151">
        <f>IF(N195="sníž. přenesená",J195,0)</f>
        <v>0</v>
      </c>
      <c r="BI195" s="151">
        <f>IF(N195="nulová",J195,0)</f>
        <v>0</v>
      </c>
      <c r="BJ195" s="18" t="s">
        <v>15</v>
      </c>
      <c r="BK195" s="151">
        <f>ROUND(I195*H195,2)</f>
        <v>0</v>
      </c>
      <c r="BL195" s="18" t="s">
        <v>226</v>
      </c>
      <c r="BM195" s="150" t="s">
        <v>1381</v>
      </c>
    </row>
    <row r="196" spans="1:65" s="2" customFormat="1" ht="11.25">
      <c r="A196" s="33"/>
      <c r="B196" s="34"/>
      <c r="C196" s="33"/>
      <c r="D196" s="152" t="s">
        <v>143</v>
      </c>
      <c r="E196" s="33"/>
      <c r="F196" s="153" t="s">
        <v>1382</v>
      </c>
      <c r="G196" s="33"/>
      <c r="H196" s="33"/>
      <c r="I196" s="154"/>
      <c r="J196" s="33"/>
      <c r="K196" s="33"/>
      <c r="L196" s="34"/>
      <c r="M196" s="155"/>
      <c r="N196" s="156"/>
      <c r="O196" s="54"/>
      <c r="P196" s="54"/>
      <c r="Q196" s="54"/>
      <c r="R196" s="54"/>
      <c r="S196" s="54"/>
      <c r="T196" s="55"/>
      <c r="U196" s="33"/>
      <c r="V196" s="33"/>
      <c r="W196" s="33"/>
      <c r="X196" s="33"/>
      <c r="Y196" s="33"/>
      <c r="Z196" s="33"/>
      <c r="AA196" s="33"/>
      <c r="AB196" s="33"/>
      <c r="AC196" s="33"/>
      <c r="AD196" s="33"/>
      <c r="AE196" s="33"/>
      <c r="AT196" s="18" t="s">
        <v>143</v>
      </c>
      <c r="AU196" s="18" t="s">
        <v>79</v>
      </c>
    </row>
    <row r="197" spans="1:65" s="2" customFormat="1" ht="37.9" customHeight="1">
      <c r="A197" s="33"/>
      <c r="B197" s="138"/>
      <c r="C197" s="139" t="s">
        <v>427</v>
      </c>
      <c r="D197" s="139" t="s">
        <v>137</v>
      </c>
      <c r="E197" s="140" t="s">
        <v>1383</v>
      </c>
      <c r="F197" s="141" t="s">
        <v>1384</v>
      </c>
      <c r="G197" s="142" t="s">
        <v>239</v>
      </c>
      <c r="H197" s="143">
        <v>346</v>
      </c>
      <c r="I197" s="144"/>
      <c r="J197" s="145">
        <f>ROUND(I197*H197,2)</f>
        <v>0</v>
      </c>
      <c r="K197" s="141" t="s">
        <v>141</v>
      </c>
      <c r="L197" s="34"/>
      <c r="M197" s="146" t="s">
        <v>3</v>
      </c>
      <c r="N197" s="147" t="s">
        <v>42</v>
      </c>
      <c r="O197" s="54"/>
      <c r="P197" s="148">
        <f>O197*H197</f>
        <v>0</v>
      </c>
      <c r="Q197" s="148">
        <v>7.1199999999999996E-3</v>
      </c>
      <c r="R197" s="148">
        <f>Q197*H197</f>
        <v>2.4635199999999999</v>
      </c>
      <c r="S197" s="148">
        <v>0</v>
      </c>
      <c r="T197" s="149">
        <f>S197*H197</f>
        <v>0</v>
      </c>
      <c r="U197" s="33"/>
      <c r="V197" s="33"/>
      <c r="W197" s="33"/>
      <c r="X197" s="33"/>
      <c r="Y197" s="33"/>
      <c r="Z197" s="33"/>
      <c r="AA197" s="33"/>
      <c r="AB197" s="33"/>
      <c r="AC197" s="33"/>
      <c r="AD197" s="33"/>
      <c r="AE197" s="33"/>
      <c r="AR197" s="150" t="s">
        <v>226</v>
      </c>
      <c r="AT197" s="150" t="s">
        <v>137</v>
      </c>
      <c r="AU197" s="150" t="s">
        <v>79</v>
      </c>
      <c r="AY197" s="18" t="s">
        <v>135</v>
      </c>
      <c r="BE197" s="151">
        <f>IF(N197="základní",J197,0)</f>
        <v>0</v>
      </c>
      <c r="BF197" s="151">
        <f>IF(N197="snížená",J197,0)</f>
        <v>0</v>
      </c>
      <c r="BG197" s="151">
        <f>IF(N197="zákl. přenesená",J197,0)</f>
        <v>0</v>
      </c>
      <c r="BH197" s="151">
        <f>IF(N197="sníž. přenesená",J197,0)</f>
        <v>0</v>
      </c>
      <c r="BI197" s="151">
        <f>IF(N197="nulová",J197,0)</f>
        <v>0</v>
      </c>
      <c r="BJ197" s="18" t="s">
        <v>15</v>
      </c>
      <c r="BK197" s="151">
        <f>ROUND(I197*H197,2)</f>
        <v>0</v>
      </c>
      <c r="BL197" s="18" t="s">
        <v>226</v>
      </c>
      <c r="BM197" s="150" t="s">
        <v>1385</v>
      </c>
    </row>
    <row r="198" spans="1:65" s="2" customFormat="1" ht="11.25">
      <c r="A198" s="33"/>
      <c r="B198" s="34"/>
      <c r="C198" s="33"/>
      <c r="D198" s="152" t="s">
        <v>143</v>
      </c>
      <c r="E198" s="33"/>
      <c r="F198" s="153" t="s">
        <v>1386</v>
      </c>
      <c r="G198" s="33"/>
      <c r="H198" s="33"/>
      <c r="I198" s="154"/>
      <c r="J198" s="33"/>
      <c r="K198" s="33"/>
      <c r="L198" s="34"/>
      <c r="M198" s="155"/>
      <c r="N198" s="156"/>
      <c r="O198" s="54"/>
      <c r="P198" s="54"/>
      <c r="Q198" s="54"/>
      <c r="R198" s="54"/>
      <c r="S198" s="54"/>
      <c r="T198" s="55"/>
      <c r="U198" s="33"/>
      <c r="V198" s="33"/>
      <c r="W198" s="33"/>
      <c r="X198" s="33"/>
      <c r="Y198" s="33"/>
      <c r="Z198" s="33"/>
      <c r="AA198" s="33"/>
      <c r="AB198" s="33"/>
      <c r="AC198" s="33"/>
      <c r="AD198" s="33"/>
      <c r="AE198" s="33"/>
      <c r="AT198" s="18" t="s">
        <v>143</v>
      </c>
      <c r="AU198" s="18" t="s">
        <v>79</v>
      </c>
    </row>
    <row r="199" spans="1:65" s="2" customFormat="1" ht="21.75" customHeight="1">
      <c r="A199" s="33"/>
      <c r="B199" s="138"/>
      <c r="C199" s="139" t="s">
        <v>432</v>
      </c>
      <c r="D199" s="139" t="s">
        <v>137</v>
      </c>
      <c r="E199" s="140" t="s">
        <v>1387</v>
      </c>
      <c r="F199" s="141" t="s">
        <v>1388</v>
      </c>
      <c r="G199" s="142" t="s">
        <v>197</v>
      </c>
      <c r="H199" s="143">
        <v>59</v>
      </c>
      <c r="I199" s="144"/>
      <c r="J199" s="145">
        <f>ROUND(I199*H199,2)</f>
        <v>0</v>
      </c>
      <c r="K199" s="141" t="s">
        <v>3</v>
      </c>
      <c r="L199" s="34"/>
      <c r="M199" s="146" t="s">
        <v>3</v>
      </c>
      <c r="N199" s="147" t="s">
        <v>42</v>
      </c>
      <c r="O199" s="54"/>
      <c r="P199" s="148">
        <f>O199*H199</f>
        <v>0</v>
      </c>
      <c r="Q199" s="148">
        <v>0</v>
      </c>
      <c r="R199" s="148">
        <f>Q199*H199</f>
        <v>0</v>
      </c>
      <c r="S199" s="148">
        <v>0</v>
      </c>
      <c r="T199" s="149">
        <f>S199*H199</f>
        <v>0</v>
      </c>
      <c r="U199" s="33"/>
      <c r="V199" s="33"/>
      <c r="W199" s="33"/>
      <c r="X199" s="33"/>
      <c r="Y199" s="33"/>
      <c r="Z199" s="33"/>
      <c r="AA199" s="33"/>
      <c r="AB199" s="33"/>
      <c r="AC199" s="33"/>
      <c r="AD199" s="33"/>
      <c r="AE199" s="33"/>
      <c r="AR199" s="150" t="s">
        <v>226</v>
      </c>
      <c r="AT199" s="150" t="s">
        <v>137</v>
      </c>
      <c r="AU199" s="150" t="s">
        <v>79</v>
      </c>
      <c r="AY199" s="18" t="s">
        <v>135</v>
      </c>
      <c r="BE199" s="151">
        <f>IF(N199="základní",J199,0)</f>
        <v>0</v>
      </c>
      <c r="BF199" s="151">
        <f>IF(N199="snížená",J199,0)</f>
        <v>0</v>
      </c>
      <c r="BG199" s="151">
        <f>IF(N199="zákl. přenesená",J199,0)</f>
        <v>0</v>
      </c>
      <c r="BH199" s="151">
        <f>IF(N199="sníž. přenesená",J199,0)</f>
        <v>0</v>
      </c>
      <c r="BI199" s="151">
        <f>IF(N199="nulová",J199,0)</f>
        <v>0</v>
      </c>
      <c r="BJ199" s="18" t="s">
        <v>15</v>
      </c>
      <c r="BK199" s="151">
        <f>ROUND(I199*H199,2)</f>
        <v>0</v>
      </c>
      <c r="BL199" s="18" t="s">
        <v>226</v>
      </c>
      <c r="BM199" s="150" t="s">
        <v>1389</v>
      </c>
    </row>
    <row r="200" spans="1:65" s="13" customFormat="1" ht="11.25">
      <c r="B200" s="157"/>
      <c r="D200" s="158" t="s">
        <v>164</v>
      </c>
      <c r="E200" s="165" t="s">
        <v>3</v>
      </c>
      <c r="F200" s="159" t="s">
        <v>79</v>
      </c>
      <c r="H200" s="160">
        <v>2</v>
      </c>
      <c r="I200" s="161"/>
      <c r="L200" s="157"/>
      <c r="M200" s="162"/>
      <c r="N200" s="163"/>
      <c r="O200" s="163"/>
      <c r="P200" s="163"/>
      <c r="Q200" s="163"/>
      <c r="R200" s="163"/>
      <c r="S200" s="163"/>
      <c r="T200" s="164"/>
      <c r="AT200" s="165" t="s">
        <v>164</v>
      </c>
      <c r="AU200" s="165" t="s">
        <v>79</v>
      </c>
      <c r="AV200" s="13" t="s">
        <v>79</v>
      </c>
      <c r="AW200" s="13" t="s">
        <v>33</v>
      </c>
      <c r="AX200" s="13" t="s">
        <v>71</v>
      </c>
      <c r="AY200" s="165" t="s">
        <v>135</v>
      </c>
    </row>
    <row r="201" spans="1:65" s="13" customFormat="1" ht="11.25">
      <c r="B201" s="157"/>
      <c r="D201" s="158" t="s">
        <v>164</v>
      </c>
      <c r="E201" s="165" t="s">
        <v>3</v>
      </c>
      <c r="F201" s="159" t="s">
        <v>1390</v>
      </c>
      <c r="H201" s="160">
        <v>57</v>
      </c>
      <c r="I201" s="161"/>
      <c r="L201" s="157"/>
      <c r="M201" s="162"/>
      <c r="N201" s="163"/>
      <c r="O201" s="163"/>
      <c r="P201" s="163"/>
      <c r="Q201" s="163"/>
      <c r="R201" s="163"/>
      <c r="S201" s="163"/>
      <c r="T201" s="164"/>
      <c r="AT201" s="165" t="s">
        <v>164</v>
      </c>
      <c r="AU201" s="165" t="s">
        <v>79</v>
      </c>
      <c r="AV201" s="13" t="s">
        <v>79</v>
      </c>
      <c r="AW201" s="13" t="s">
        <v>33</v>
      </c>
      <c r="AX201" s="13" t="s">
        <v>71</v>
      </c>
      <c r="AY201" s="165" t="s">
        <v>135</v>
      </c>
    </row>
    <row r="202" spans="1:65" s="15" customFormat="1" ht="11.25">
      <c r="B202" s="183"/>
      <c r="D202" s="158" t="s">
        <v>164</v>
      </c>
      <c r="E202" s="184" t="s">
        <v>3</v>
      </c>
      <c r="F202" s="185" t="s">
        <v>215</v>
      </c>
      <c r="H202" s="186">
        <v>59</v>
      </c>
      <c r="I202" s="187"/>
      <c r="L202" s="183"/>
      <c r="M202" s="188"/>
      <c r="N202" s="189"/>
      <c r="O202" s="189"/>
      <c r="P202" s="189"/>
      <c r="Q202" s="189"/>
      <c r="R202" s="189"/>
      <c r="S202" s="189"/>
      <c r="T202" s="190"/>
      <c r="AT202" s="184" t="s">
        <v>164</v>
      </c>
      <c r="AU202" s="184" t="s">
        <v>79</v>
      </c>
      <c r="AV202" s="15" t="s">
        <v>82</v>
      </c>
      <c r="AW202" s="15" t="s">
        <v>33</v>
      </c>
      <c r="AX202" s="15" t="s">
        <v>15</v>
      </c>
      <c r="AY202" s="184" t="s">
        <v>135</v>
      </c>
    </row>
    <row r="203" spans="1:65" s="2" customFormat="1" ht="16.5" customHeight="1">
      <c r="A203" s="33"/>
      <c r="B203" s="138"/>
      <c r="C203" s="139" t="s">
        <v>437</v>
      </c>
      <c r="D203" s="139" t="s">
        <v>137</v>
      </c>
      <c r="E203" s="140" t="s">
        <v>1391</v>
      </c>
      <c r="F203" s="141" t="s">
        <v>1392</v>
      </c>
      <c r="G203" s="142" t="s">
        <v>197</v>
      </c>
      <c r="H203" s="143">
        <v>59</v>
      </c>
      <c r="I203" s="144"/>
      <c r="J203" s="145">
        <f>ROUND(I203*H203,2)</f>
        <v>0</v>
      </c>
      <c r="K203" s="141" t="s">
        <v>3</v>
      </c>
      <c r="L203" s="34"/>
      <c r="M203" s="146" t="s">
        <v>3</v>
      </c>
      <c r="N203" s="147" t="s">
        <v>42</v>
      </c>
      <c r="O203" s="54"/>
      <c r="P203" s="148">
        <f>O203*H203</f>
        <v>0</v>
      </c>
      <c r="Q203" s="148">
        <v>0</v>
      </c>
      <c r="R203" s="148">
        <f>Q203*H203</f>
        <v>0</v>
      </c>
      <c r="S203" s="148">
        <v>0</v>
      </c>
      <c r="T203" s="149">
        <f>S203*H203</f>
        <v>0</v>
      </c>
      <c r="U203" s="33"/>
      <c r="V203" s="33"/>
      <c r="W203" s="33"/>
      <c r="X203" s="33"/>
      <c r="Y203" s="33"/>
      <c r="Z203" s="33"/>
      <c r="AA203" s="33"/>
      <c r="AB203" s="33"/>
      <c r="AC203" s="33"/>
      <c r="AD203" s="33"/>
      <c r="AE203" s="33"/>
      <c r="AR203" s="150" t="s">
        <v>226</v>
      </c>
      <c r="AT203" s="150" t="s">
        <v>137</v>
      </c>
      <c r="AU203" s="150" t="s">
        <v>79</v>
      </c>
      <c r="AY203" s="18" t="s">
        <v>135</v>
      </c>
      <c r="BE203" s="151">
        <f>IF(N203="základní",J203,0)</f>
        <v>0</v>
      </c>
      <c r="BF203" s="151">
        <f>IF(N203="snížená",J203,0)</f>
        <v>0</v>
      </c>
      <c r="BG203" s="151">
        <f>IF(N203="zákl. přenesená",J203,0)</f>
        <v>0</v>
      </c>
      <c r="BH203" s="151">
        <f>IF(N203="sníž. přenesená",J203,0)</f>
        <v>0</v>
      </c>
      <c r="BI203" s="151">
        <f>IF(N203="nulová",J203,0)</f>
        <v>0</v>
      </c>
      <c r="BJ203" s="18" t="s">
        <v>15</v>
      </c>
      <c r="BK203" s="151">
        <f>ROUND(I203*H203,2)</f>
        <v>0</v>
      </c>
      <c r="BL203" s="18" t="s">
        <v>226</v>
      </c>
      <c r="BM203" s="150" t="s">
        <v>1393</v>
      </c>
    </row>
    <row r="204" spans="1:65" s="2" customFormat="1" ht="49.15" customHeight="1">
      <c r="A204" s="33"/>
      <c r="B204" s="138"/>
      <c r="C204" s="139" t="s">
        <v>442</v>
      </c>
      <c r="D204" s="139" t="s">
        <v>137</v>
      </c>
      <c r="E204" s="140" t="s">
        <v>911</v>
      </c>
      <c r="F204" s="141" t="s">
        <v>912</v>
      </c>
      <c r="G204" s="142" t="s">
        <v>174</v>
      </c>
      <c r="H204" s="143">
        <v>3.6859999999999999</v>
      </c>
      <c r="I204" s="144"/>
      <c r="J204" s="145">
        <f>ROUND(I204*H204,2)</f>
        <v>0</v>
      </c>
      <c r="K204" s="141" t="s">
        <v>141</v>
      </c>
      <c r="L204" s="34"/>
      <c r="M204" s="146" t="s">
        <v>3</v>
      </c>
      <c r="N204" s="147" t="s">
        <v>42</v>
      </c>
      <c r="O204" s="54"/>
      <c r="P204" s="148">
        <f>O204*H204</f>
        <v>0</v>
      </c>
      <c r="Q204" s="148">
        <v>0</v>
      </c>
      <c r="R204" s="148">
        <f>Q204*H204</f>
        <v>0</v>
      </c>
      <c r="S204" s="148">
        <v>0</v>
      </c>
      <c r="T204" s="149">
        <f>S204*H204</f>
        <v>0</v>
      </c>
      <c r="U204" s="33"/>
      <c r="V204" s="33"/>
      <c r="W204" s="33"/>
      <c r="X204" s="33"/>
      <c r="Y204" s="33"/>
      <c r="Z204" s="33"/>
      <c r="AA204" s="33"/>
      <c r="AB204" s="33"/>
      <c r="AC204" s="33"/>
      <c r="AD204" s="33"/>
      <c r="AE204" s="33"/>
      <c r="AR204" s="150" t="s">
        <v>226</v>
      </c>
      <c r="AT204" s="150" t="s">
        <v>137</v>
      </c>
      <c r="AU204" s="150" t="s">
        <v>79</v>
      </c>
      <c r="AY204" s="18" t="s">
        <v>135</v>
      </c>
      <c r="BE204" s="151">
        <f>IF(N204="základní",J204,0)</f>
        <v>0</v>
      </c>
      <c r="BF204" s="151">
        <f>IF(N204="snížená",J204,0)</f>
        <v>0</v>
      </c>
      <c r="BG204" s="151">
        <f>IF(N204="zákl. přenesená",J204,0)</f>
        <v>0</v>
      </c>
      <c r="BH204" s="151">
        <f>IF(N204="sníž. přenesená",J204,0)</f>
        <v>0</v>
      </c>
      <c r="BI204" s="151">
        <f>IF(N204="nulová",J204,0)</f>
        <v>0</v>
      </c>
      <c r="BJ204" s="18" t="s">
        <v>15</v>
      </c>
      <c r="BK204" s="151">
        <f>ROUND(I204*H204,2)</f>
        <v>0</v>
      </c>
      <c r="BL204" s="18" t="s">
        <v>226</v>
      </c>
      <c r="BM204" s="150" t="s">
        <v>1394</v>
      </c>
    </row>
    <row r="205" spans="1:65" s="2" customFormat="1" ht="11.25">
      <c r="A205" s="33"/>
      <c r="B205" s="34"/>
      <c r="C205" s="33"/>
      <c r="D205" s="152" t="s">
        <v>143</v>
      </c>
      <c r="E205" s="33"/>
      <c r="F205" s="153" t="s">
        <v>914</v>
      </c>
      <c r="G205" s="33"/>
      <c r="H205" s="33"/>
      <c r="I205" s="154"/>
      <c r="J205" s="33"/>
      <c r="K205" s="33"/>
      <c r="L205" s="34"/>
      <c r="M205" s="192"/>
      <c r="N205" s="193"/>
      <c r="O205" s="194"/>
      <c r="P205" s="194"/>
      <c r="Q205" s="194"/>
      <c r="R205" s="194"/>
      <c r="S205" s="194"/>
      <c r="T205" s="195"/>
      <c r="U205" s="33"/>
      <c r="V205" s="33"/>
      <c r="W205" s="33"/>
      <c r="X205" s="33"/>
      <c r="Y205" s="33"/>
      <c r="Z205" s="33"/>
      <c r="AA205" s="33"/>
      <c r="AB205" s="33"/>
      <c r="AC205" s="33"/>
      <c r="AD205" s="33"/>
      <c r="AE205" s="33"/>
      <c r="AT205" s="18" t="s">
        <v>143</v>
      </c>
      <c r="AU205" s="18" t="s">
        <v>79</v>
      </c>
    </row>
    <row r="206" spans="1:65" s="2" customFormat="1" ht="6.95" customHeight="1">
      <c r="A206" s="33"/>
      <c r="B206" s="43"/>
      <c r="C206" s="44"/>
      <c r="D206" s="44"/>
      <c r="E206" s="44"/>
      <c r="F206" s="44"/>
      <c r="G206" s="44"/>
      <c r="H206" s="44"/>
      <c r="I206" s="44"/>
      <c r="J206" s="44"/>
      <c r="K206" s="44"/>
      <c r="L206" s="34"/>
      <c r="M206" s="33"/>
      <c r="O206" s="33"/>
      <c r="P206" s="33"/>
      <c r="Q206" s="33"/>
      <c r="R206" s="33"/>
      <c r="S206" s="33"/>
      <c r="T206" s="33"/>
      <c r="U206" s="33"/>
      <c r="V206" s="33"/>
      <c r="W206" s="33"/>
      <c r="X206" s="33"/>
      <c r="Y206" s="33"/>
      <c r="Z206" s="33"/>
      <c r="AA206" s="33"/>
      <c r="AB206" s="33"/>
      <c r="AC206" s="33"/>
      <c r="AD206" s="33"/>
      <c r="AE206" s="33"/>
    </row>
  </sheetData>
  <autoFilter ref="C88:K205"/>
  <mergeCells count="9">
    <mergeCell ref="E50:H50"/>
    <mergeCell ref="E79:H79"/>
    <mergeCell ref="E81:H81"/>
    <mergeCell ref="L2:V2"/>
    <mergeCell ref="E7:H7"/>
    <mergeCell ref="E9:H9"/>
    <mergeCell ref="E18:H18"/>
    <mergeCell ref="E27:H27"/>
    <mergeCell ref="E48:H48"/>
  </mergeCells>
  <hyperlinks>
    <hyperlink ref="F96" r:id="rId1"/>
    <hyperlink ref="F100" r:id="rId2"/>
    <hyperlink ref="F102" r:id="rId3"/>
    <hyperlink ref="F104" r:id="rId4"/>
    <hyperlink ref="F107" r:id="rId5"/>
    <hyperlink ref="F111" r:id="rId6"/>
    <hyperlink ref="F117" r:id="rId7"/>
    <hyperlink ref="F121" r:id="rId8"/>
    <hyperlink ref="F125" r:id="rId9"/>
    <hyperlink ref="F127" r:id="rId10"/>
    <hyperlink ref="F130" r:id="rId11"/>
    <hyperlink ref="F132" r:id="rId12"/>
    <hyperlink ref="F144" r:id="rId13"/>
    <hyperlink ref="F148" r:id="rId14"/>
    <hyperlink ref="F150" r:id="rId15"/>
    <hyperlink ref="F155" r:id="rId16"/>
    <hyperlink ref="F164" r:id="rId17"/>
    <hyperlink ref="F170" r:id="rId18"/>
    <hyperlink ref="F173" r:id="rId19"/>
    <hyperlink ref="F175" r:id="rId20"/>
    <hyperlink ref="F179" r:id="rId21"/>
    <hyperlink ref="F184" r:id="rId22"/>
    <hyperlink ref="F187" r:id="rId23"/>
    <hyperlink ref="F189" r:id="rId24"/>
    <hyperlink ref="F196" r:id="rId25"/>
    <hyperlink ref="F198" r:id="rId26"/>
    <hyperlink ref="F205" r:id="rId27"/>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8" t="s">
        <v>6</v>
      </c>
      <c r="M2" s="303"/>
      <c r="N2" s="303"/>
      <c r="O2" s="303"/>
      <c r="P2" s="303"/>
      <c r="Q2" s="303"/>
      <c r="R2" s="303"/>
      <c r="S2" s="303"/>
      <c r="T2" s="303"/>
      <c r="U2" s="303"/>
      <c r="V2" s="303"/>
      <c r="AT2" s="18" t="s">
        <v>84</v>
      </c>
    </row>
    <row r="3" spans="1:46" s="1" customFormat="1" ht="6.95" customHeight="1">
      <c r="B3" s="19"/>
      <c r="C3" s="20"/>
      <c r="D3" s="20"/>
      <c r="E3" s="20"/>
      <c r="F3" s="20"/>
      <c r="G3" s="20"/>
      <c r="H3" s="20"/>
      <c r="I3" s="20"/>
      <c r="J3" s="20"/>
      <c r="K3" s="20"/>
      <c r="L3" s="21"/>
      <c r="AT3" s="18" t="s">
        <v>79</v>
      </c>
    </row>
    <row r="4" spans="1:46" s="1" customFormat="1" ht="24.95" customHeight="1">
      <c r="B4" s="21"/>
      <c r="D4" s="22" t="s">
        <v>88</v>
      </c>
      <c r="L4" s="21"/>
      <c r="M4" s="89" t="s">
        <v>11</v>
      </c>
      <c r="AT4" s="18" t="s">
        <v>4</v>
      </c>
    </row>
    <row r="5" spans="1:46" s="1" customFormat="1" ht="6.95" customHeight="1">
      <c r="B5" s="21"/>
      <c r="L5" s="21"/>
    </row>
    <row r="6" spans="1:46" s="1" customFormat="1" ht="12" customHeight="1">
      <c r="B6" s="21"/>
      <c r="D6" s="28" t="s">
        <v>17</v>
      </c>
      <c r="L6" s="21"/>
    </row>
    <row r="7" spans="1:46" s="1" customFormat="1" ht="26.25" customHeight="1">
      <c r="B7" s="21"/>
      <c r="E7" s="319" t="str">
        <f>'Rekapitulace stavby'!K6</f>
        <v>ZATEPLENÍ OBJEKTU A VÝMĚNA OTVORŮ OBJEKTU KOLEJE BLANICE</v>
      </c>
      <c r="F7" s="320"/>
      <c r="G7" s="320"/>
      <c r="H7" s="320"/>
      <c r="L7" s="21"/>
    </row>
    <row r="8" spans="1:46" s="2" customFormat="1" ht="12" customHeight="1">
      <c r="A8" s="33"/>
      <c r="B8" s="34"/>
      <c r="C8" s="33"/>
      <c r="D8" s="28" t="s">
        <v>89</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81" t="s">
        <v>1395</v>
      </c>
      <c r="F9" s="321"/>
      <c r="G9" s="321"/>
      <c r="H9" s="321"/>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28" t="s">
        <v>20</v>
      </c>
      <c r="J11" s="26" t="s">
        <v>3</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21</v>
      </c>
      <c r="E12" s="33"/>
      <c r="F12" s="26" t="s">
        <v>22</v>
      </c>
      <c r="G12" s="33"/>
      <c r="H12" s="33"/>
      <c r="I12" s="28" t="s">
        <v>23</v>
      </c>
      <c r="J12" s="51" t="str">
        <f>'Rekapitulace stavby'!AN8</f>
        <v>18. 11. 2022</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25</v>
      </c>
      <c r="E14" s="33"/>
      <c r="F14" s="33"/>
      <c r="G14" s="33"/>
      <c r="H14" s="33"/>
      <c r="I14" s="28" t="s">
        <v>26</v>
      </c>
      <c r="J14" s="26" t="s">
        <v>3</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3</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29</v>
      </c>
      <c r="E17" s="33"/>
      <c r="F17" s="33"/>
      <c r="G17" s="33"/>
      <c r="H17" s="33"/>
      <c r="I17" s="28" t="s">
        <v>26</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22" t="str">
        <f>'Rekapitulace stavby'!E14</f>
        <v>Vyplň údaj</v>
      </c>
      <c r="F18" s="302"/>
      <c r="G18" s="302"/>
      <c r="H18" s="302"/>
      <c r="I18" s="28" t="s">
        <v>28</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t="s">
        <v>31</v>
      </c>
      <c r="E20" s="33"/>
      <c r="F20" s="33"/>
      <c r="G20" s="33"/>
      <c r="H20" s="33"/>
      <c r="I20" s="28" t="s">
        <v>26</v>
      </c>
      <c r="J20" s="26" t="s">
        <v>3</v>
      </c>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t="s">
        <v>32</v>
      </c>
      <c r="F21" s="33"/>
      <c r="G21" s="33"/>
      <c r="H21" s="33"/>
      <c r="I21" s="28" t="s">
        <v>28</v>
      </c>
      <c r="J21" s="26" t="s">
        <v>3</v>
      </c>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t="s">
        <v>34</v>
      </c>
      <c r="E23" s="33"/>
      <c r="F23" s="33"/>
      <c r="G23" s="33"/>
      <c r="H23" s="33"/>
      <c r="I23" s="28" t="s">
        <v>26</v>
      </c>
      <c r="J23" s="26" t="str">
        <f>IF('Rekapitulace stavby'!AN19="","",'Rekapitulace stavby'!AN19)</f>
        <v/>
      </c>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16.5" customHeight="1">
      <c r="A27" s="91"/>
      <c r="B27" s="92"/>
      <c r="C27" s="91"/>
      <c r="D27" s="91"/>
      <c r="E27" s="307" t="s">
        <v>3</v>
      </c>
      <c r="F27" s="307"/>
      <c r="G27" s="307"/>
      <c r="H27" s="307"/>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ROUND(J83,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ROUND((SUM(BE83:BE121)),  2)</f>
        <v>0</v>
      </c>
      <c r="G33" s="33"/>
      <c r="H33" s="33"/>
      <c r="I33" s="97">
        <v>0.21</v>
      </c>
      <c r="J33" s="96">
        <f>ROUND(((SUM(BE83:BE121))*I33),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ROUND((SUM(BF83:BF121)),  2)</f>
        <v>0</v>
      </c>
      <c r="G34" s="33"/>
      <c r="H34" s="33"/>
      <c r="I34" s="97">
        <v>0.15</v>
      </c>
      <c r="J34" s="96">
        <f>ROUND(((SUM(BF83:BF121))*I34),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ROUND((SUM(BG83:BG121)),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ROUND((SUM(BH83:BH121)),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ROUND((SUM(BI83:BI121)),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91</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26.25" customHeight="1">
      <c r="A48" s="33"/>
      <c r="B48" s="34"/>
      <c r="C48" s="33"/>
      <c r="D48" s="33"/>
      <c r="E48" s="319" t="str">
        <f>E7</f>
        <v>ZATEPLENÍ OBJEKTU A VÝMĚNA OTVORŮ OBJEKTU KOLEJE BLANICE</v>
      </c>
      <c r="F48" s="320"/>
      <c r="G48" s="320"/>
      <c r="H48" s="320"/>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89</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81" t="str">
        <f>E9</f>
        <v>4 - Hromosvod</v>
      </c>
      <c r="F50" s="321"/>
      <c r="G50" s="321"/>
      <c r="H50" s="321"/>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21</v>
      </c>
      <c r="D52" s="33"/>
      <c r="E52" s="33"/>
      <c r="F52" s="26" t="str">
        <f>F12</f>
        <v xml:space="preserve"> </v>
      </c>
      <c r="G52" s="33"/>
      <c r="H52" s="33"/>
      <c r="I52" s="28" t="s">
        <v>23</v>
      </c>
      <c r="J52" s="51" t="str">
        <f>IF(J12="","",J12)</f>
        <v>18. 11. 2022</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15.2" customHeight="1">
      <c r="A54" s="33"/>
      <c r="B54" s="34"/>
      <c r="C54" s="28" t="s">
        <v>25</v>
      </c>
      <c r="D54" s="33"/>
      <c r="E54" s="33"/>
      <c r="F54" s="26" t="str">
        <f>E15</f>
        <v>Vysoká škola ekonomická v Praze</v>
      </c>
      <c r="G54" s="33"/>
      <c r="H54" s="33"/>
      <c r="I54" s="28" t="s">
        <v>31</v>
      </c>
      <c r="J54" s="31" t="str">
        <f>E21</f>
        <v>RAFPRO s.r.o.</v>
      </c>
      <c r="K54" s="33"/>
      <c r="L54" s="90"/>
      <c r="S54" s="33"/>
      <c r="T54" s="33"/>
      <c r="U54" s="33"/>
      <c r="V54" s="33"/>
      <c r="W54" s="33"/>
      <c r="X54" s="33"/>
      <c r="Y54" s="33"/>
      <c r="Z54" s="33"/>
      <c r="AA54" s="33"/>
      <c r="AB54" s="33"/>
      <c r="AC54" s="33"/>
      <c r="AD54" s="33"/>
      <c r="AE54" s="33"/>
    </row>
    <row r="55" spans="1:47" s="2" customFormat="1" ht="15.2" customHeight="1">
      <c r="A55" s="33"/>
      <c r="B55" s="34"/>
      <c r="C55" s="28" t="s">
        <v>29</v>
      </c>
      <c r="D55" s="33"/>
      <c r="E55" s="33"/>
      <c r="F55" s="26" t="str">
        <f>IF(E18="","",E18)</f>
        <v>Vyplň údaj</v>
      </c>
      <c r="G55" s="33"/>
      <c r="H55" s="33"/>
      <c r="I55" s="28" t="s">
        <v>34</v>
      </c>
      <c r="J55" s="31" t="str">
        <f>E24</f>
        <v xml:space="preserve"> </v>
      </c>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92</v>
      </c>
      <c r="D57" s="98"/>
      <c r="E57" s="98"/>
      <c r="F57" s="98"/>
      <c r="G57" s="98"/>
      <c r="H57" s="98"/>
      <c r="I57" s="98"/>
      <c r="J57" s="105" t="s">
        <v>93</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J83</f>
        <v>0</v>
      </c>
      <c r="K59" s="33"/>
      <c r="L59" s="90"/>
      <c r="S59" s="33"/>
      <c r="T59" s="33"/>
      <c r="U59" s="33"/>
      <c r="V59" s="33"/>
      <c r="W59" s="33"/>
      <c r="X59" s="33"/>
      <c r="Y59" s="33"/>
      <c r="Z59" s="33"/>
      <c r="AA59" s="33"/>
      <c r="AB59" s="33"/>
      <c r="AC59" s="33"/>
      <c r="AD59" s="33"/>
      <c r="AE59" s="33"/>
      <c r="AU59" s="18" t="s">
        <v>94</v>
      </c>
    </row>
    <row r="60" spans="1:47" s="9" customFormat="1" ht="24.95" customHeight="1">
      <c r="B60" s="107"/>
      <c r="D60" s="108" t="s">
        <v>109</v>
      </c>
      <c r="E60" s="109"/>
      <c r="F60" s="109"/>
      <c r="G60" s="109"/>
      <c r="H60" s="109"/>
      <c r="I60" s="109"/>
      <c r="J60" s="110">
        <f>J84</f>
        <v>0</v>
      </c>
      <c r="L60" s="107"/>
    </row>
    <row r="61" spans="1:47" s="10" customFormat="1" ht="19.899999999999999" customHeight="1">
      <c r="B61" s="111"/>
      <c r="D61" s="112" t="s">
        <v>1396</v>
      </c>
      <c r="E61" s="113"/>
      <c r="F61" s="113"/>
      <c r="G61" s="113"/>
      <c r="H61" s="113"/>
      <c r="I61" s="113"/>
      <c r="J61" s="114">
        <f>J85</f>
        <v>0</v>
      </c>
      <c r="L61" s="111"/>
    </row>
    <row r="62" spans="1:47" s="10" customFormat="1" ht="19.899999999999999" customHeight="1">
      <c r="B62" s="111"/>
      <c r="D62" s="112" t="s">
        <v>1397</v>
      </c>
      <c r="E62" s="113"/>
      <c r="F62" s="113"/>
      <c r="G62" s="113"/>
      <c r="H62" s="113"/>
      <c r="I62" s="113"/>
      <c r="J62" s="114">
        <f>J87</f>
        <v>0</v>
      </c>
      <c r="L62" s="111"/>
    </row>
    <row r="63" spans="1:47" s="10" customFormat="1" ht="19.899999999999999" customHeight="1">
      <c r="B63" s="111"/>
      <c r="D63" s="112" t="s">
        <v>1398</v>
      </c>
      <c r="E63" s="113"/>
      <c r="F63" s="113"/>
      <c r="G63" s="113"/>
      <c r="H63" s="113"/>
      <c r="I63" s="113"/>
      <c r="J63" s="114">
        <f>J110</f>
        <v>0</v>
      </c>
      <c r="L63" s="111"/>
    </row>
    <row r="64" spans="1:47" s="2" customFormat="1" ht="21.75" customHeight="1">
      <c r="A64" s="33"/>
      <c r="B64" s="34"/>
      <c r="C64" s="33"/>
      <c r="D64" s="33"/>
      <c r="E64" s="33"/>
      <c r="F64" s="33"/>
      <c r="G64" s="33"/>
      <c r="H64" s="33"/>
      <c r="I64" s="33"/>
      <c r="J64" s="33"/>
      <c r="K64" s="33"/>
      <c r="L64" s="90"/>
      <c r="S64" s="33"/>
      <c r="T64" s="33"/>
      <c r="U64" s="33"/>
      <c r="V64" s="33"/>
      <c r="W64" s="33"/>
      <c r="X64" s="33"/>
      <c r="Y64" s="33"/>
      <c r="Z64" s="33"/>
      <c r="AA64" s="33"/>
      <c r="AB64" s="33"/>
      <c r="AC64" s="33"/>
      <c r="AD64" s="33"/>
      <c r="AE64" s="33"/>
    </row>
    <row r="65" spans="1:31" s="2" customFormat="1" ht="6.95" customHeight="1">
      <c r="A65" s="33"/>
      <c r="B65" s="43"/>
      <c r="C65" s="44"/>
      <c r="D65" s="44"/>
      <c r="E65" s="44"/>
      <c r="F65" s="44"/>
      <c r="G65" s="44"/>
      <c r="H65" s="44"/>
      <c r="I65" s="44"/>
      <c r="J65" s="44"/>
      <c r="K65" s="44"/>
      <c r="L65" s="90"/>
      <c r="S65" s="33"/>
      <c r="T65" s="33"/>
      <c r="U65" s="33"/>
      <c r="V65" s="33"/>
      <c r="W65" s="33"/>
      <c r="X65" s="33"/>
      <c r="Y65" s="33"/>
      <c r="Z65" s="33"/>
      <c r="AA65" s="33"/>
      <c r="AB65" s="33"/>
      <c r="AC65" s="33"/>
      <c r="AD65" s="33"/>
      <c r="AE65" s="33"/>
    </row>
    <row r="69" spans="1:31" s="2" customFormat="1" ht="6.95" customHeight="1">
      <c r="A69" s="33"/>
      <c r="B69" s="45"/>
      <c r="C69" s="46"/>
      <c r="D69" s="46"/>
      <c r="E69" s="46"/>
      <c r="F69" s="46"/>
      <c r="G69" s="46"/>
      <c r="H69" s="46"/>
      <c r="I69" s="46"/>
      <c r="J69" s="46"/>
      <c r="K69" s="46"/>
      <c r="L69" s="90"/>
      <c r="S69" s="33"/>
      <c r="T69" s="33"/>
      <c r="U69" s="33"/>
      <c r="V69" s="33"/>
      <c r="W69" s="33"/>
      <c r="X69" s="33"/>
      <c r="Y69" s="33"/>
      <c r="Z69" s="33"/>
      <c r="AA69" s="33"/>
      <c r="AB69" s="33"/>
      <c r="AC69" s="33"/>
      <c r="AD69" s="33"/>
      <c r="AE69" s="33"/>
    </row>
    <row r="70" spans="1:31" s="2" customFormat="1" ht="24.95" customHeight="1">
      <c r="A70" s="33"/>
      <c r="B70" s="34"/>
      <c r="C70" s="22" t="s">
        <v>120</v>
      </c>
      <c r="D70" s="33"/>
      <c r="E70" s="33"/>
      <c r="F70" s="33"/>
      <c r="G70" s="33"/>
      <c r="H70" s="33"/>
      <c r="I70" s="33"/>
      <c r="J70" s="33"/>
      <c r="K70" s="33"/>
      <c r="L70" s="90"/>
      <c r="S70" s="33"/>
      <c r="T70" s="33"/>
      <c r="U70" s="33"/>
      <c r="V70" s="33"/>
      <c r="W70" s="33"/>
      <c r="X70" s="33"/>
      <c r="Y70" s="33"/>
      <c r="Z70" s="33"/>
      <c r="AA70" s="33"/>
      <c r="AB70" s="33"/>
      <c r="AC70" s="33"/>
      <c r="AD70" s="33"/>
      <c r="AE70" s="33"/>
    </row>
    <row r="71" spans="1:31" s="2" customFormat="1" ht="6.95" customHeight="1">
      <c r="A71" s="33"/>
      <c r="B71" s="34"/>
      <c r="C71" s="33"/>
      <c r="D71" s="33"/>
      <c r="E71" s="33"/>
      <c r="F71" s="33"/>
      <c r="G71" s="33"/>
      <c r="H71" s="33"/>
      <c r="I71" s="33"/>
      <c r="J71" s="33"/>
      <c r="K71" s="33"/>
      <c r="L71" s="90"/>
      <c r="S71" s="33"/>
      <c r="T71" s="33"/>
      <c r="U71" s="33"/>
      <c r="V71" s="33"/>
      <c r="W71" s="33"/>
      <c r="X71" s="33"/>
      <c r="Y71" s="33"/>
      <c r="Z71" s="33"/>
      <c r="AA71" s="33"/>
      <c r="AB71" s="33"/>
      <c r="AC71" s="33"/>
      <c r="AD71" s="33"/>
      <c r="AE71" s="33"/>
    </row>
    <row r="72" spans="1:31" s="2" customFormat="1" ht="12" customHeight="1">
      <c r="A72" s="33"/>
      <c r="B72" s="34"/>
      <c r="C72" s="28" t="s">
        <v>17</v>
      </c>
      <c r="D72" s="33"/>
      <c r="E72" s="33"/>
      <c r="F72" s="33"/>
      <c r="G72" s="33"/>
      <c r="H72" s="33"/>
      <c r="I72" s="33"/>
      <c r="J72" s="33"/>
      <c r="K72" s="33"/>
      <c r="L72" s="90"/>
      <c r="S72" s="33"/>
      <c r="T72" s="33"/>
      <c r="U72" s="33"/>
      <c r="V72" s="33"/>
      <c r="W72" s="33"/>
      <c r="X72" s="33"/>
      <c r="Y72" s="33"/>
      <c r="Z72" s="33"/>
      <c r="AA72" s="33"/>
      <c r="AB72" s="33"/>
      <c r="AC72" s="33"/>
      <c r="AD72" s="33"/>
      <c r="AE72" s="33"/>
    </row>
    <row r="73" spans="1:31" s="2" customFormat="1" ht="26.25" customHeight="1">
      <c r="A73" s="33"/>
      <c r="B73" s="34"/>
      <c r="C73" s="33"/>
      <c r="D73" s="33"/>
      <c r="E73" s="319" t="str">
        <f>E7</f>
        <v>ZATEPLENÍ OBJEKTU A VÝMĚNA OTVORŮ OBJEKTU KOLEJE BLANICE</v>
      </c>
      <c r="F73" s="320"/>
      <c r="G73" s="320"/>
      <c r="H73" s="320"/>
      <c r="I73" s="33"/>
      <c r="J73" s="33"/>
      <c r="K73" s="33"/>
      <c r="L73" s="90"/>
      <c r="S73" s="33"/>
      <c r="T73" s="33"/>
      <c r="U73" s="33"/>
      <c r="V73" s="33"/>
      <c r="W73" s="33"/>
      <c r="X73" s="33"/>
      <c r="Y73" s="33"/>
      <c r="Z73" s="33"/>
      <c r="AA73" s="33"/>
      <c r="AB73" s="33"/>
      <c r="AC73" s="33"/>
      <c r="AD73" s="33"/>
      <c r="AE73" s="33"/>
    </row>
    <row r="74" spans="1:31" s="2" customFormat="1" ht="12" customHeight="1">
      <c r="A74" s="33"/>
      <c r="B74" s="34"/>
      <c r="C74" s="28" t="s">
        <v>89</v>
      </c>
      <c r="D74" s="33"/>
      <c r="E74" s="33"/>
      <c r="F74" s="33"/>
      <c r="G74" s="33"/>
      <c r="H74" s="33"/>
      <c r="I74" s="33"/>
      <c r="J74" s="33"/>
      <c r="K74" s="33"/>
      <c r="L74" s="90"/>
      <c r="S74" s="33"/>
      <c r="T74" s="33"/>
      <c r="U74" s="33"/>
      <c r="V74" s="33"/>
      <c r="W74" s="33"/>
      <c r="X74" s="33"/>
      <c r="Y74" s="33"/>
      <c r="Z74" s="33"/>
      <c r="AA74" s="33"/>
      <c r="AB74" s="33"/>
      <c r="AC74" s="33"/>
      <c r="AD74" s="33"/>
      <c r="AE74" s="33"/>
    </row>
    <row r="75" spans="1:31" s="2" customFormat="1" ht="16.5" customHeight="1">
      <c r="A75" s="33"/>
      <c r="B75" s="34"/>
      <c r="C75" s="33"/>
      <c r="D75" s="33"/>
      <c r="E75" s="281" t="str">
        <f>E9</f>
        <v>4 - Hromosvod</v>
      </c>
      <c r="F75" s="321"/>
      <c r="G75" s="321"/>
      <c r="H75" s="321"/>
      <c r="I75" s="33"/>
      <c r="J75" s="33"/>
      <c r="K75" s="33"/>
      <c r="L75" s="90"/>
      <c r="S75" s="33"/>
      <c r="T75" s="33"/>
      <c r="U75" s="33"/>
      <c r="V75" s="33"/>
      <c r="W75" s="33"/>
      <c r="X75" s="33"/>
      <c r="Y75" s="33"/>
      <c r="Z75" s="33"/>
      <c r="AA75" s="33"/>
      <c r="AB75" s="33"/>
      <c r="AC75" s="33"/>
      <c r="AD75" s="33"/>
      <c r="AE75" s="33"/>
    </row>
    <row r="76" spans="1:31" s="2" customFormat="1" ht="6.95" customHeight="1">
      <c r="A76" s="33"/>
      <c r="B76" s="34"/>
      <c r="C76" s="33"/>
      <c r="D76" s="33"/>
      <c r="E76" s="33"/>
      <c r="F76" s="33"/>
      <c r="G76" s="33"/>
      <c r="H76" s="33"/>
      <c r="I76" s="33"/>
      <c r="J76" s="33"/>
      <c r="K76" s="33"/>
      <c r="L76" s="90"/>
      <c r="S76" s="33"/>
      <c r="T76" s="33"/>
      <c r="U76" s="33"/>
      <c r="V76" s="33"/>
      <c r="W76" s="33"/>
      <c r="X76" s="33"/>
      <c r="Y76" s="33"/>
      <c r="Z76" s="33"/>
      <c r="AA76" s="33"/>
      <c r="AB76" s="33"/>
      <c r="AC76" s="33"/>
      <c r="AD76" s="33"/>
      <c r="AE76" s="33"/>
    </row>
    <row r="77" spans="1:31" s="2" customFormat="1" ht="12" customHeight="1">
      <c r="A77" s="33"/>
      <c r="B77" s="34"/>
      <c r="C77" s="28" t="s">
        <v>21</v>
      </c>
      <c r="D77" s="33"/>
      <c r="E77" s="33"/>
      <c r="F77" s="26" t="str">
        <f>F12</f>
        <v xml:space="preserve"> </v>
      </c>
      <c r="G77" s="33"/>
      <c r="H77" s="33"/>
      <c r="I77" s="28" t="s">
        <v>23</v>
      </c>
      <c r="J77" s="51" t="str">
        <f>IF(J12="","",J12)</f>
        <v>18. 11. 2022</v>
      </c>
      <c r="K77" s="33"/>
      <c r="L77" s="90"/>
      <c r="S77" s="33"/>
      <c r="T77" s="33"/>
      <c r="U77" s="33"/>
      <c r="V77" s="33"/>
      <c r="W77" s="33"/>
      <c r="X77" s="33"/>
      <c r="Y77" s="33"/>
      <c r="Z77" s="33"/>
      <c r="AA77" s="33"/>
      <c r="AB77" s="33"/>
      <c r="AC77" s="33"/>
      <c r="AD77" s="33"/>
      <c r="AE77" s="33"/>
    </row>
    <row r="78" spans="1:31" s="2" customFormat="1" ht="6.95" customHeight="1">
      <c r="A78" s="33"/>
      <c r="B78" s="34"/>
      <c r="C78" s="33"/>
      <c r="D78" s="33"/>
      <c r="E78" s="33"/>
      <c r="F78" s="33"/>
      <c r="G78" s="33"/>
      <c r="H78" s="33"/>
      <c r="I78" s="33"/>
      <c r="J78" s="33"/>
      <c r="K78" s="33"/>
      <c r="L78" s="90"/>
      <c r="S78" s="33"/>
      <c r="T78" s="33"/>
      <c r="U78" s="33"/>
      <c r="V78" s="33"/>
      <c r="W78" s="33"/>
      <c r="X78" s="33"/>
      <c r="Y78" s="33"/>
      <c r="Z78" s="33"/>
      <c r="AA78" s="33"/>
      <c r="AB78" s="33"/>
      <c r="AC78" s="33"/>
      <c r="AD78" s="33"/>
      <c r="AE78" s="33"/>
    </row>
    <row r="79" spans="1:31" s="2" customFormat="1" ht="15.2" customHeight="1">
      <c r="A79" s="33"/>
      <c r="B79" s="34"/>
      <c r="C79" s="28" t="s">
        <v>25</v>
      </c>
      <c r="D79" s="33"/>
      <c r="E79" s="33"/>
      <c r="F79" s="26" t="str">
        <f>E15</f>
        <v>Vysoká škola ekonomická v Praze</v>
      </c>
      <c r="G79" s="33"/>
      <c r="H79" s="33"/>
      <c r="I79" s="28" t="s">
        <v>31</v>
      </c>
      <c r="J79" s="31" t="str">
        <f>E21</f>
        <v>RAFPRO s.r.o.</v>
      </c>
      <c r="K79" s="33"/>
      <c r="L79" s="90"/>
      <c r="S79" s="33"/>
      <c r="T79" s="33"/>
      <c r="U79" s="33"/>
      <c r="V79" s="33"/>
      <c r="W79" s="33"/>
      <c r="X79" s="33"/>
      <c r="Y79" s="33"/>
      <c r="Z79" s="33"/>
      <c r="AA79" s="33"/>
      <c r="AB79" s="33"/>
      <c r="AC79" s="33"/>
      <c r="AD79" s="33"/>
      <c r="AE79" s="33"/>
    </row>
    <row r="80" spans="1:31" s="2" customFormat="1" ht="15.2" customHeight="1">
      <c r="A80" s="33"/>
      <c r="B80" s="34"/>
      <c r="C80" s="28" t="s">
        <v>29</v>
      </c>
      <c r="D80" s="33"/>
      <c r="E80" s="33"/>
      <c r="F80" s="26" t="str">
        <f>IF(E18="","",E18)</f>
        <v>Vyplň údaj</v>
      </c>
      <c r="G80" s="33"/>
      <c r="H80" s="33"/>
      <c r="I80" s="28" t="s">
        <v>34</v>
      </c>
      <c r="J80" s="31" t="str">
        <f>E24</f>
        <v xml:space="preserve"> </v>
      </c>
      <c r="K80" s="33"/>
      <c r="L80" s="90"/>
      <c r="S80" s="33"/>
      <c r="T80" s="33"/>
      <c r="U80" s="33"/>
      <c r="V80" s="33"/>
      <c r="W80" s="33"/>
      <c r="X80" s="33"/>
      <c r="Y80" s="33"/>
      <c r="Z80" s="33"/>
      <c r="AA80" s="33"/>
      <c r="AB80" s="33"/>
      <c r="AC80" s="33"/>
      <c r="AD80" s="33"/>
      <c r="AE80" s="33"/>
    </row>
    <row r="81" spans="1:65" s="2" customFormat="1" ht="10.35" customHeight="1">
      <c r="A81" s="33"/>
      <c r="B81" s="34"/>
      <c r="C81" s="33"/>
      <c r="D81" s="33"/>
      <c r="E81" s="33"/>
      <c r="F81" s="33"/>
      <c r="G81" s="33"/>
      <c r="H81" s="33"/>
      <c r="I81" s="33"/>
      <c r="J81" s="33"/>
      <c r="K81" s="33"/>
      <c r="L81" s="90"/>
      <c r="S81" s="33"/>
      <c r="T81" s="33"/>
      <c r="U81" s="33"/>
      <c r="V81" s="33"/>
      <c r="W81" s="33"/>
      <c r="X81" s="33"/>
      <c r="Y81" s="33"/>
      <c r="Z81" s="33"/>
      <c r="AA81" s="33"/>
      <c r="AB81" s="33"/>
      <c r="AC81" s="33"/>
      <c r="AD81" s="33"/>
      <c r="AE81" s="33"/>
    </row>
    <row r="82" spans="1:65" s="11" customFormat="1" ht="29.25" customHeight="1">
      <c r="A82" s="115"/>
      <c r="B82" s="116"/>
      <c r="C82" s="117" t="s">
        <v>121</v>
      </c>
      <c r="D82" s="118" t="s">
        <v>56</v>
      </c>
      <c r="E82" s="118" t="s">
        <v>52</v>
      </c>
      <c r="F82" s="118" t="s">
        <v>53</v>
      </c>
      <c r="G82" s="118" t="s">
        <v>122</v>
      </c>
      <c r="H82" s="118" t="s">
        <v>123</v>
      </c>
      <c r="I82" s="118" t="s">
        <v>124</v>
      </c>
      <c r="J82" s="118" t="s">
        <v>93</v>
      </c>
      <c r="K82" s="119" t="s">
        <v>125</v>
      </c>
      <c r="L82" s="120"/>
      <c r="M82" s="58" t="s">
        <v>3</v>
      </c>
      <c r="N82" s="59" t="s">
        <v>41</v>
      </c>
      <c r="O82" s="59" t="s">
        <v>126</v>
      </c>
      <c r="P82" s="59" t="s">
        <v>127</v>
      </c>
      <c r="Q82" s="59" t="s">
        <v>128</v>
      </c>
      <c r="R82" s="59" t="s">
        <v>129</v>
      </c>
      <c r="S82" s="59" t="s">
        <v>130</v>
      </c>
      <c r="T82" s="60" t="s">
        <v>131</v>
      </c>
      <c r="U82" s="115"/>
      <c r="V82" s="115"/>
      <c r="W82" s="115"/>
      <c r="X82" s="115"/>
      <c r="Y82" s="115"/>
      <c r="Z82" s="115"/>
      <c r="AA82" s="115"/>
      <c r="AB82" s="115"/>
      <c r="AC82" s="115"/>
      <c r="AD82" s="115"/>
      <c r="AE82" s="115"/>
    </row>
    <row r="83" spans="1:65" s="2" customFormat="1" ht="22.9" customHeight="1">
      <c r="A83" s="33"/>
      <c r="B83" s="34"/>
      <c r="C83" s="65" t="s">
        <v>132</v>
      </c>
      <c r="D83" s="33"/>
      <c r="E83" s="33"/>
      <c r="F83" s="33"/>
      <c r="G83" s="33"/>
      <c r="H83" s="33"/>
      <c r="I83" s="33"/>
      <c r="J83" s="121">
        <f>BK83</f>
        <v>0</v>
      </c>
      <c r="K83" s="33"/>
      <c r="L83" s="34"/>
      <c r="M83" s="61"/>
      <c r="N83" s="52"/>
      <c r="O83" s="62"/>
      <c r="P83" s="122">
        <f>P84</f>
        <v>0</v>
      </c>
      <c r="Q83" s="62"/>
      <c r="R83" s="122">
        <f>R84</f>
        <v>0</v>
      </c>
      <c r="S83" s="62"/>
      <c r="T83" s="123">
        <f>T84</f>
        <v>0</v>
      </c>
      <c r="U83" s="33"/>
      <c r="V83" s="33"/>
      <c r="W83" s="33"/>
      <c r="X83" s="33"/>
      <c r="Y83" s="33"/>
      <c r="Z83" s="33"/>
      <c r="AA83" s="33"/>
      <c r="AB83" s="33"/>
      <c r="AC83" s="33"/>
      <c r="AD83" s="33"/>
      <c r="AE83" s="33"/>
      <c r="AT83" s="18" t="s">
        <v>70</v>
      </c>
      <c r="AU83" s="18" t="s">
        <v>94</v>
      </c>
      <c r="BK83" s="124">
        <f>BK84</f>
        <v>0</v>
      </c>
    </row>
    <row r="84" spans="1:65" s="12" customFormat="1" ht="25.9" customHeight="1">
      <c r="B84" s="125"/>
      <c r="D84" s="126" t="s">
        <v>70</v>
      </c>
      <c r="E84" s="127" t="s">
        <v>795</v>
      </c>
      <c r="F84" s="127" t="s">
        <v>796</v>
      </c>
      <c r="I84" s="128"/>
      <c r="J84" s="129">
        <f>BK84</f>
        <v>0</v>
      </c>
      <c r="L84" s="125"/>
      <c r="M84" s="130"/>
      <c r="N84" s="131"/>
      <c r="O84" s="131"/>
      <c r="P84" s="132">
        <f>P85+P87+P110</f>
        <v>0</v>
      </c>
      <c r="Q84" s="131"/>
      <c r="R84" s="132">
        <f>R85+R87+R110</f>
        <v>0</v>
      </c>
      <c r="S84" s="131"/>
      <c r="T84" s="133">
        <f>T85+T87+T110</f>
        <v>0</v>
      </c>
      <c r="AR84" s="126" t="s">
        <v>79</v>
      </c>
      <c r="AT84" s="134" t="s">
        <v>70</v>
      </c>
      <c r="AU84" s="134" t="s">
        <v>71</v>
      </c>
      <c r="AY84" s="126" t="s">
        <v>135</v>
      </c>
      <c r="BK84" s="135">
        <f>BK85+BK87+BK110</f>
        <v>0</v>
      </c>
    </row>
    <row r="85" spans="1:65" s="12" customFormat="1" ht="22.9" customHeight="1">
      <c r="B85" s="125"/>
      <c r="D85" s="126" t="s">
        <v>70</v>
      </c>
      <c r="E85" s="136" t="s">
        <v>855</v>
      </c>
      <c r="F85" s="136" t="s">
        <v>1399</v>
      </c>
      <c r="I85" s="128"/>
      <c r="J85" s="137">
        <f>BK85</f>
        <v>0</v>
      </c>
      <c r="L85" s="125"/>
      <c r="M85" s="130"/>
      <c r="N85" s="131"/>
      <c r="O85" s="131"/>
      <c r="P85" s="132">
        <f>P86</f>
        <v>0</v>
      </c>
      <c r="Q85" s="131"/>
      <c r="R85" s="132">
        <f>R86</f>
        <v>0</v>
      </c>
      <c r="S85" s="131"/>
      <c r="T85" s="133">
        <f>T86</f>
        <v>0</v>
      </c>
      <c r="AR85" s="126" t="s">
        <v>79</v>
      </c>
      <c r="AT85" s="134" t="s">
        <v>70</v>
      </c>
      <c r="AU85" s="134" t="s">
        <v>15</v>
      </c>
      <c r="AY85" s="126" t="s">
        <v>135</v>
      </c>
      <c r="BK85" s="135">
        <f>BK86</f>
        <v>0</v>
      </c>
    </row>
    <row r="86" spans="1:65" s="2" customFormat="1" ht="16.5" customHeight="1">
      <c r="A86" s="33"/>
      <c r="B86" s="138"/>
      <c r="C86" s="139" t="s">
        <v>15</v>
      </c>
      <c r="D86" s="139" t="s">
        <v>137</v>
      </c>
      <c r="E86" s="140" t="s">
        <v>1400</v>
      </c>
      <c r="F86" s="141" t="s">
        <v>1401</v>
      </c>
      <c r="G86" s="142" t="s">
        <v>192</v>
      </c>
      <c r="H86" s="143">
        <v>1</v>
      </c>
      <c r="I86" s="144"/>
      <c r="J86" s="145">
        <f>ROUND(I86*H86,2)</f>
        <v>0</v>
      </c>
      <c r="K86" s="141" t="s">
        <v>3</v>
      </c>
      <c r="L86" s="34"/>
      <c r="M86" s="146" t="s">
        <v>3</v>
      </c>
      <c r="N86" s="147" t="s">
        <v>42</v>
      </c>
      <c r="O86" s="54"/>
      <c r="P86" s="148">
        <f>O86*H86</f>
        <v>0</v>
      </c>
      <c r="Q86" s="148">
        <v>0</v>
      </c>
      <c r="R86" s="148">
        <f>Q86*H86</f>
        <v>0</v>
      </c>
      <c r="S86" s="148">
        <v>0</v>
      </c>
      <c r="T86" s="149">
        <f>S86*H86</f>
        <v>0</v>
      </c>
      <c r="U86" s="33"/>
      <c r="V86" s="33"/>
      <c r="W86" s="33"/>
      <c r="X86" s="33"/>
      <c r="Y86" s="33"/>
      <c r="Z86" s="33"/>
      <c r="AA86" s="33"/>
      <c r="AB86" s="33"/>
      <c r="AC86" s="33"/>
      <c r="AD86" s="33"/>
      <c r="AE86" s="33"/>
      <c r="AR86" s="150" t="s">
        <v>226</v>
      </c>
      <c r="AT86" s="150" t="s">
        <v>137</v>
      </c>
      <c r="AU86" s="150" t="s">
        <v>79</v>
      </c>
      <c r="AY86" s="18" t="s">
        <v>135</v>
      </c>
      <c r="BE86" s="151">
        <f>IF(N86="základní",J86,0)</f>
        <v>0</v>
      </c>
      <c r="BF86" s="151">
        <f>IF(N86="snížená",J86,0)</f>
        <v>0</v>
      </c>
      <c r="BG86" s="151">
        <f>IF(N86="zákl. přenesená",J86,0)</f>
        <v>0</v>
      </c>
      <c r="BH86" s="151">
        <f>IF(N86="sníž. přenesená",J86,0)</f>
        <v>0</v>
      </c>
      <c r="BI86" s="151">
        <f>IF(N86="nulová",J86,0)</f>
        <v>0</v>
      </c>
      <c r="BJ86" s="18" t="s">
        <v>15</v>
      </c>
      <c r="BK86" s="151">
        <f>ROUND(I86*H86,2)</f>
        <v>0</v>
      </c>
      <c r="BL86" s="18" t="s">
        <v>226</v>
      </c>
      <c r="BM86" s="150" t="s">
        <v>1402</v>
      </c>
    </row>
    <row r="87" spans="1:65" s="12" customFormat="1" ht="22.9" customHeight="1">
      <c r="B87" s="125"/>
      <c r="D87" s="126" t="s">
        <v>70</v>
      </c>
      <c r="E87" s="136" t="s">
        <v>1403</v>
      </c>
      <c r="F87" s="136" t="s">
        <v>83</v>
      </c>
      <c r="I87" s="128"/>
      <c r="J87" s="137">
        <f>BK87</f>
        <v>0</v>
      </c>
      <c r="L87" s="125"/>
      <c r="M87" s="130"/>
      <c r="N87" s="131"/>
      <c r="O87" s="131"/>
      <c r="P87" s="132">
        <f>SUM(P88:P109)</f>
        <v>0</v>
      </c>
      <c r="Q87" s="131"/>
      <c r="R87" s="132">
        <f>SUM(R88:R109)</f>
        <v>0</v>
      </c>
      <c r="S87" s="131"/>
      <c r="T87" s="133">
        <f>SUM(T88:T109)</f>
        <v>0</v>
      </c>
      <c r="AR87" s="126" t="s">
        <v>79</v>
      </c>
      <c r="AT87" s="134" t="s">
        <v>70</v>
      </c>
      <c r="AU87" s="134" t="s">
        <v>15</v>
      </c>
      <c r="AY87" s="126" t="s">
        <v>135</v>
      </c>
      <c r="BK87" s="135">
        <f>SUM(BK88:BK109)</f>
        <v>0</v>
      </c>
    </row>
    <row r="88" spans="1:65" s="2" customFormat="1" ht="16.5" customHeight="1">
      <c r="A88" s="33"/>
      <c r="B88" s="138"/>
      <c r="C88" s="139" t="s">
        <v>79</v>
      </c>
      <c r="D88" s="139" t="s">
        <v>137</v>
      </c>
      <c r="E88" s="140" t="s">
        <v>1404</v>
      </c>
      <c r="F88" s="141" t="s">
        <v>1405</v>
      </c>
      <c r="G88" s="142" t="s">
        <v>239</v>
      </c>
      <c r="H88" s="143">
        <v>750</v>
      </c>
      <c r="I88" s="144"/>
      <c r="J88" s="145">
        <f t="shared" ref="J88:J109" si="0">ROUND(I88*H88,2)</f>
        <v>0</v>
      </c>
      <c r="K88" s="141" t="s">
        <v>3</v>
      </c>
      <c r="L88" s="34"/>
      <c r="M88" s="146" t="s">
        <v>3</v>
      </c>
      <c r="N88" s="147" t="s">
        <v>42</v>
      </c>
      <c r="O88" s="54"/>
      <c r="P88" s="148">
        <f t="shared" ref="P88:P109" si="1">O88*H88</f>
        <v>0</v>
      </c>
      <c r="Q88" s="148">
        <v>0</v>
      </c>
      <c r="R88" s="148">
        <f t="shared" ref="R88:R109" si="2">Q88*H88</f>
        <v>0</v>
      </c>
      <c r="S88" s="148">
        <v>0</v>
      </c>
      <c r="T88" s="149">
        <f t="shared" ref="T88:T109" si="3">S88*H88</f>
        <v>0</v>
      </c>
      <c r="U88" s="33"/>
      <c r="V88" s="33"/>
      <c r="W88" s="33"/>
      <c r="X88" s="33"/>
      <c r="Y88" s="33"/>
      <c r="Z88" s="33"/>
      <c r="AA88" s="33"/>
      <c r="AB88" s="33"/>
      <c r="AC88" s="33"/>
      <c r="AD88" s="33"/>
      <c r="AE88" s="33"/>
      <c r="AR88" s="150" t="s">
        <v>226</v>
      </c>
      <c r="AT88" s="150" t="s">
        <v>137</v>
      </c>
      <c r="AU88" s="150" t="s">
        <v>79</v>
      </c>
      <c r="AY88" s="18" t="s">
        <v>135</v>
      </c>
      <c r="BE88" s="151">
        <f t="shared" ref="BE88:BE109" si="4">IF(N88="základní",J88,0)</f>
        <v>0</v>
      </c>
      <c r="BF88" s="151">
        <f t="shared" ref="BF88:BF109" si="5">IF(N88="snížená",J88,0)</f>
        <v>0</v>
      </c>
      <c r="BG88" s="151">
        <f t="shared" ref="BG88:BG109" si="6">IF(N88="zákl. přenesená",J88,0)</f>
        <v>0</v>
      </c>
      <c r="BH88" s="151">
        <f t="shared" ref="BH88:BH109" si="7">IF(N88="sníž. přenesená",J88,0)</f>
        <v>0</v>
      </c>
      <c r="BI88" s="151">
        <f t="shared" ref="BI88:BI109" si="8">IF(N88="nulová",J88,0)</f>
        <v>0</v>
      </c>
      <c r="BJ88" s="18" t="s">
        <v>15</v>
      </c>
      <c r="BK88" s="151">
        <f t="shared" ref="BK88:BK109" si="9">ROUND(I88*H88,2)</f>
        <v>0</v>
      </c>
      <c r="BL88" s="18" t="s">
        <v>226</v>
      </c>
      <c r="BM88" s="150" t="s">
        <v>1406</v>
      </c>
    </row>
    <row r="89" spans="1:65" s="2" customFormat="1" ht="21.75" customHeight="1">
      <c r="A89" s="33"/>
      <c r="B89" s="138"/>
      <c r="C89" s="139" t="s">
        <v>149</v>
      </c>
      <c r="D89" s="139" t="s">
        <v>137</v>
      </c>
      <c r="E89" s="140" t="s">
        <v>1407</v>
      </c>
      <c r="F89" s="141" t="s">
        <v>1408</v>
      </c>
      <c r="G89" s="142" t="s">
        <v>239</v>
      </c>
      <c r="H89" s="143">
        <v>800</v>
      </c>
      <c r="I89" s="144"/>
      <c r="J89" s="145">
        <f t="shared" si="0"/>
        <v>0</v>
      </c>
      <c r="K89" s="141" t="s">
        <v>3</v>
      </c>
      <c r="L89" s="34"/>
      <c r="M89" s="146" t="s">
        <v>3</v>
      </c>
      <c r="N89" s="147" t="s">
        <v>42</v>
      </c>
      <c r="O89" s="54"/>
      <c r="P89" s="148">
        <f t="shared" si="1"/>
        <v>0</v>
      </c>
      <c r="Q89" s="148">
        <v>0</v>
      </c>
      <c r="R89" s="148">
        <f t="shared" si="2"/>
        <v>0</v>
      </c>
      <c r="S89" s="148">
        <v>0</v>
      </c>
      <c r="T89" s="149">
        <f t="shared" si="3"/>
        <v>0</v>
      </c>
      <c r="U89" s="33"/>
      <c r="V89" s="33"/>
      <c r="W89" s="33"/>
      <c r="X89" s="33"/>
      <c r="Y89" s="33"/>
      <c r="Z89" s="33"/>
      <c r="AA89" s="33"/>
      <c r="AB89" s="33"/>
      <c r="AC89" s="33"/>
      <c r="AD89" s="33"/>
      <c r="AE89" s="33"/>
      <c r="AR89" s="150" t="s">
        <v>226</v>
      </c>
      <c r="AT89" s="150" t="s">
        <v>137</v>
      </c>
      <c r="AU89" s="150" t="s">
        <v>79</v>
      </c>
      <c r="AY89" s="18" t="s">
        <v>135</v>
      </c>
      <c r="BE89" s="151">
        <f t="shared" si="4"/>
        <v>0</v>
      </c>
      <c r="BF89" s="151">
        <f t="shared" si="5"/>
        <v>0</v>
      </c>
      <c r="BG89" s="151">
        <f t="shared" si="6"/>
        <v>0</v>
      </c>
      <c r="BH89" s="151">
        <f t="shared" si="7"/>
        <v>0</v>
      </c>
      <c r="BI89" s="151">
        <f t="shared" si="8"/>
        <v>0</v>
      </c>
      <c r="BJ89" s="18" t="s">
        <v>15</v>
      </c>
      <c r="BK89" s="151">
        <f t="shared" si="9"/>
        <v>0</v>
      </c>
      <c r="BL89" s="18" t="s">
        <v>226</v>
      </c>
      <c r="BM89" s="150" t="s">
        <v>1409</v>
      </c>
    </row>
    <row r="90" spans="1:65" s="2" customFormat="1" ht="16.5" customHeight="1">
      <c r="A90" s="33"/>
      <c r="B90" s="138"/>
      <c r="C90" s="139" t="s">
        <v>82</v>
      </c>
      <c r="D90" s="139" t="s">
        <v>137</v>
      </c>
      <c r="E90" s="140" t="s">
        <v>1410</v>
      </c>
      <c r="F90" s="141" t="s">
        <v>1411</v>
      </c>
      <c r="G90" s="142" t="s">
        <v>1412</v>
      </c>
      <c r="H90" s="143">
        <v>26</v>
      </c>
      <c r="I90" s="144"/>
      <c r="J90" s="145">
        <f t="shared" si="0"/>
        <v>0</v>
      </c>
      <c r="K90" s="141" t="s">
        <v>3</v>
      </c>
      <c r="L90" s="34"/>
      <c r="M90" s="146" t="s">
        <v>3</v>
      </c>
      <c r="N90" s="147" t="s">
        <v>42</v>
      </c>
      <c r="O90" s="54"/>
      <c r="P90" s="148">
        <f t="shared" si="1"/>
        <v>0</v>
      </c>
      <c r="Q90" s="148">
        <v>0</v>
      </c>
      <c r="R90" s="148">
        <f t="shared" si="2"/>
        <v>0</v>
      </c>
      <c r="S90" s="148">
        <v>0</v>
      </c>
      <c r="T90" s="149">
        <f t="shared" si="3"/>
        <v>0</v>
      </c>
      <c r="U90" s="33"/>
      <c r="V90" s="33"/>
      <c r="W90" s="33"/>
      <c r="X90" s="33"/>
      <c r="Y90" s="33"/>
      <c r="Z90" s="33"/>
      <c r="AA90" s="33"/>
      <c r="AB90" s="33"/>
      <c r="AC90" s="33"/>
      <c r="AD90" s="33"/>
      <c r="AE90" s="33"/>
      <c r="AR90" s="150" t="s">
        <v>226</v>
      </c>
      <c r="AT90" s="150" t="s">
        <v>137</v>
      </c>
      <c r="AU90" s="150" t="s">
        <v>79</v>
      </c>
      <c r="AY90" s="18" t="s">
        <v>135</v>
      </c>
      <c r="BE90" s="151">
        <f t="shared" si="4"/>
        <v>0</v>
      </c>
      <c r="BF90" s="151">
        <f t="shared" si="5"/>
        <v>0</v>
      </c>
      <c r="BG90" s="151">
        <f t="shared" si="6"/>
        <v>0</v>
      </c>
      <c r="BH90" s="151">
        <f t="shared" si="7"/>
        <v>0</v>
      </c>
      <c r="BI90" s="151">
        <f t="shared" si="8"/>
        <v>0</v>
      </c>
      <c r="BJ90" s="18" t="s">
        <v>15</v>
      </c>
      <c r="BK90" s="151">
        <f t="shared" si="9"/>
        <v>0</v>
      </c>
      <c r="BL90" s="18" t="s">
        <v>226</v>
      </c>
      <c r="BM90" s="150" t="s">
        <v>1413</v>
      </c>
    </row>
    <row r="91" spans="1:65" s="2" customFormat="1" ht="24.2" customHeight="1">
      <c r="A91" s="33"/>
      <c r="B91" s="138"/>
      <c r="C91" s="139" t="s">
        <v>159</v>
      </c>
      <c r="D91" s="139" t="s">
        <v>137</v>
      </c>
      <c r="E91" s="140" t="s">
        <v>1414</v>
      </c>
      <c r="F91" s="141" t="s">
        <v>1415</v>
      </c>
      <c r="G91" s="142" t="s">
        <v>1412</v>
      </c>
      <c r="H91" s="143">
        <v>710</v>
      </c>
      <c r="I91" s="144"/>
      <c r="J91" s="145">
        <f t="shared" si="0"/>
        <v>0</v>
      </c>
      <c r="K91" s="141" t="s">
        <v>3</v>
      </c>
      <c r="L91" s="34"/>
      <c r="M91" s="146" t="s">
        <v>3</v>
      </c>
      <c r="N91" s="147" t="s">
        <v>42</v>
      </c>
      <c r="O91" s="54"/>
      <c r="P91" s="148">
        <f t="shared" si="1"/>
        <v>0</v>
      </c>
      <c r="Q91" s="148">
        <v>0</v>
      </c>
      <c r="R91" s="148">
        <f t="shared" si="2"/>
        <v>0</v>
      </c>
      <c r="S91" s="148">
        <v>0</v>
      </c>
      <c r="T91" s="149">
        <f t="shared" si="3"/>
        <v>0</v>
      </c>
      <c r="U91" s="33"/>
      <c r="V91" s="33"/>
      <c r="W91" s="33"/>
      <c r="X91" s="33"/>
      <c r="Y91" s="33"/>
      <c r="Z91" s="33"/>
      <c r="AA91" s="33"/>
      <c r="AB91" s="33"/>
      <c r="AC91" s="33"/>
      <c r="AD91" s="33"/>
      <c r="AE91" s="33"/>
      <c r="AR91" s="150" t="s">
        <v>226</v>
      </c>
      <c r="AT91" s="150" t="s">
        <v>137</v>
      </c>
      <c r="AU91" s="150" t="s">
        <v>79</v>
      </c>
      <c r="AY91" s="18" t="s">
        <v>135</v>
      </c>
      <c r="BE91" s="151">
        <f t="shared" si="4"/>
        <v>0</v>
      </c>
      <c r="BF91" s="151">
        <f t="shared" si="5"/>
        <v>0</v>
      </c>
      <c r="BG91" s="151">
        <f t="shared" si="6"/>
        <v>0</v>
      </c>
      <c r="BH91" s="151">
        <f t="shared" si="7"/>
        <v>0</v>
      </c>
      <c r="BI91" s="151">
        <f t="shared" si="8"/>
        <v>0</v>
      </c>
      <c r="BJ91" s="18" t="s">
        <v>15</v>
      </c>
      <c r="BK91" s="151">
        <f t="shared" si="9"/>
        <v>0</v>
      </c>
      <c r="BL91" s="18" t="s">
        <v>226</v>
      </c>
      <c r="BM91" s="150" t="s">
        <v>1416</v>
      </c>
    </row>
    <row r="92" spans="1:65" s="2" customFormat="1" ht="24.2" customHeight="1">
      <c r="A92" s="33"/>
      <c r="B92" s="138"/>
      <c r="C92" s="139" t="s">
        <v>166</v>
      </c>
      <c r="D92" s="139" t="s">
        <v>137</v>
      </c>
      <c r="E92" s="140" t="s">
        <v>1417</v>
      </c>
      <c r="F92" s="141" t="s">
        <v>1418</v>
      </c>
      <c r="G92" s="142" t="s">
        <v>1412</v>
      </c>
      <c r="H92" s="143">
        <v>36</v>
      </c>
      <c r="I92" s="144"/>
      <c r="J92" s="145">
        <f t="shared" si="0"/>
        <v>0</v>
      </c>
      <c r="K92" s="141" t="s">
        <v>3</v>
      </c>
      <c r="L92" s="34"/>
      <c r="M92" s="146" t="s">
        <v>3</v>
      </c>
      <c r="N92" s="147" t="s">
        <v>42</v>
      </c>
      <c r="O92" s="54"/>
      <c r="P92" s="148">
        <f t="shared" si="1"/>
        <v>0</v>
      </c>
      <c r="Q92" s="148">
        <v>0</v>
      </c>
      <c r="R92" s="148">
        <f t="shared" si="2"/>
        <v>0</v>
      </c>
      <c r="S92" s="148">
        <v>0</v>
      </c>
      <c r="T92" s="149">
        <f t="shared" si="3"/>
        <v>0</v>
      </c>
      <c r="U92" s="33"/>
      <c r="V92" s="33"/>
      <c r="W92" s="33"/>
      <c r="X92" s="33"/>
      <c r="Y92" s="33"/>
      <c r="Z92" s="33"/>
      <c r="AA92" s="33"/>
      <c r="AB92" s="33"/>
      <c r="AC92" s="33"/>
      <c r="AD92" s="33"/>
      <c r="AE92" s="33"/>
      <c r="AR92" s="150" t="s">
        <v>226</v>
      </c>
      <c r="AT92" s="150" t="s">
        <v>137</v>
      </c>
      <c r="AU92" s="150" t="s">
        <v>79</v>
      </c>
      <c r="AY92" s="18" t="s">
        <v>135</v>
      </c>
      <c r="BE92" s="151">
        <f t="shared" si="4"/>
        <v>0</v>
      </c>
      <c r="BF92" s="151">
        <f t="shared" si="5"/>
        <v>0</v>
      </c>
      <c r="BG92" s="151">
        <f t="shared" si="6"/>
        <v>0</v>
      </c>
      <c r="BH92" s="151">
        <f t="shared" si="7"/>
        <v>0</v>
      </c>
      <c r="BI92" s="151">
        <f t="shared" si="8"/>
        <v>0</v>
      </c>
      <c r="BJ92" s="18" t="s">
        <v>15</v>
      </c>
      <c r="BK92" s="151">
        <f t="shared" si="9"/>
        <v>0</v>
      </c>
      <c r="BL92" s="18" t="s">
        <v>226</v>
      </c>
      <c r="BM92" s="150" t="s">
        <v>1419</v>
      </c>
    </row>
    <row r="93" spans="1:65" s="2" customFormat="1" ht="21.75" customHeight="1">
      <c r="A93" s="33"/>
      <c r="B93" s="138"/>
      <c r="C93" s="139" t="s">
        <v>171</v>
      </c>
      <c r="D93" s="139" t="s">
        <v>137</v>
      </c>
      <c r="E93" s="140" t="s">
        <v>1420</v>
      </c>
      <c r="F93" s="141" t="s">
        <v>1421</v>
      </c>
      <c r="G93" s="142" t="s">
        <v>1412</v>
      </c>
      <c r="H93" s="143">
        <v>36</v>
      </c>
      <c r="I93" s="144"/>
      <c r="J93" s="145">
        <f t="shared" si="0"/>
        <v>0</v>
      </c>
      <c r="K93" s="141" t="s">
        <v>3</v>
      </c>
      <c r="L93" s="34"/>
      <c r="M93" s="146" t="s">
        <v>3</v>
      </c>
      <c r="N93" s="147" t="s">
        <v>42</v>
      </c>
      <c r="O93" s="54"/>
      <c r="P93" s="148">
        <f t="shared" si="1"/>
        <v>0</v>
      </c>
      <c r="Q93" s="148">
        <v>0</v>
      </c>
      <c r="R93" s="148">
        <f t="shared" si="2"/>
        <v>0</v>
      </c>
      <c r="S93" s="148">
        <v>0</v>
      </c>
      <c r="T93" s="149">
        <f t="shared" si="3"/>
        <v>0</v>
      </c>
      <c r="U93" s="33"/>
      <c r="V93" s="33"/>
      <c r="W93" s="33"/>
      <c r="X93" s="33"/>
      <c r="Y93" s="33"/>
      <c r="Z93" s="33"/>
      <c r="AA93" s="33"/>
      <c r="AB93" s="33"/>
      <c r="AC93" s="33"/>
      <c r="AD93" s="33"/>
      <c r="AE93" s="33"/>
      <c r="AR93" s="150" t="s">
        <v>226</v>
      </c>
      <c r="AT93" s="150" t="s">
        <v>137</v>
      </c>
      <c r="AU93" s="150" t="s">
        <v>79</v>
      </c>
      <c r="AY93" s="18" t="s">
        <v>135</v>
      </c>
      <c r="BE93" s="151">
        <f t="shared" si="4"/>
        <v>0</v>
      </c>
      <c r="BF93" s="151">
        <f t="shared" si="5"/>
        <v>0</v>
      </c>
      <c r="BG93" s="151">
        <f t="shared" si="6"/>
        <v>0</v>
      </c>
      <c r="BH93" s="151">
        <f t="shared" si="7"/>
        <v>0</v>
      </c>
      <c r="BI93" s="151">
        <f t="shared" si="8"/>
        <v>0</v>
      </c>
      <c r="BJ93" s="18" t="s">
        <v>15</v>
      </c>
      <c r="BK93" s="151">
        <f t="shared" si="9"/>
        <v>0</v>
      </c>
      <c r="BL93" s="18" t="s">
        <v>226</v>
      </c>
      <c r="BM93" s="150" t="s">
        <v>1422</v>
      </c>
    </row>
    <row r="94" spans="1:65" s="2" customFormat="1" ht="16.5" customHeight="1">
      <c r="A94" s="33"/>
      <c r="B94" s="138"/>
      <c r="C94" s="139" t="s">
        <v>178</v>
      </c>
      <c r="D94" s="139" t="s">
        <v>137</v>
      </c>
      <c r="E94" s="140" t="s">
        <v>1423</v>
      </c>
      <c r="F94" s="141" t="s">
        <v>1424</v>
      </c>
      <c r="G94" s="142" t="s">
        <v>1412</v>
      </c>
      <c r="H94" s="143">
        <v>200</v>
      </c>
      <c r="I94" s="144"/>
      <c r="J94" s="145">
        <f t="shared" si="0"/>
        <v>0</v>
      </c>
      <c r="K94" s="141" t="s">
        <v>3</v>
      </c>
      <c r="L94" s="34"/>
      <c r="M94" s="146" t="s">
        <v>3</v>
      </c>
      <c r="N94" s="147" t="s">
        <v>42</v>
      </c>
      <c r="O94" s="54"/>
      <c r="P94" s="148">
        <f t="shared" si="1"/>
        <v>0</v>
      </c>
      <c r="Q94" s="148">
        <v>0</v>
      </c>
      <c r="R94" s="148">
        <f t="shared" si="2"/>
        <v>0</v>
      </c>
      <c r="S94" s="148">
        <v>0</v>
      </c>
      <c r="T94" s="149">
        <f t="shared" si="3"/>
        <v>0</v>
      </c>
      <c r="U94" s="33"/>
      <c r="V94" s="33"/>
      <c r="W94" s="33"/>
      <c r="X94" s="33"/>
      <c r="Y94" s="33"/>
      <c r="Z94" s="33"/>
      <c r="AA94" s="33"/>
      <c r="AB94" s="33"/>
      <c r="AC94" s="33"/>
      <c r="AD94" s="33"/>
      <c r="AE94" s="33"/>
      <c r="AR94" s="150" t="s">
        <v>226</v>
      </c>
      <c r="AT94" s="150" t="s">
        <v>137</v>
      </c>
      <c r="AU94" s="150" t="s">
        <v>79</v>
      </c>
      <c r="AY94" s="18" t="s">
        <v>135</v>
      </c>
      <c r="BE94" s="151">
        <f t="shared" si="4"/>
        <v>0</v>
      </c>
      <c r="BF94" s="151">
        <f t="shared" si="5"/>
        <v>0</v>
      </c>
      <c r="BG94" s="151">
        <f t="shared" si="6"/>
        <v>0</v>
      </c>
      <c r="BH94" s="151">
        <f t="shared" si="7"/>
        <v>0</v>
      </c>
      <c r="BI94" s="151">
        <f t="shared" si="8"/>
        <v>0</v>
      </c>
      <c r="BJ94" s="18" t="s">
        <v>15</v>
      </c>
      <c r="BK94" s="151">
        <f t="shared" si="9"/>
        <v>0</v>
      </c>
      <c r="BL94" s="18" t="s">
        <v>226</v>
      </c>
      <c r="BM94" s="150" t="s">
        <v>1425</v>
      </c>
    </row>
    <row r="95" spans="1:65" s="2" customFormat="1" ht="16.5" customHeight="1">
      <c r="A95" s="33"/>
      <c r="B95" s="138"/>
      <c r="C95" s="139" t="s">
        <v>183</v>
      </c>
      <c r="D95" s="139" t="s">
        <v>137</v>
      </c>
      <c r="E95" s="140" t="s">
        <v>1426</v>
      </c>
      <c r="F95" s="141" t="s">
        <v>1427</v>
      </c>
      <c r="G95" s="142" t="s">
        <v>1412</v>
      </c>
      <c r="H95" s="143">
        <v>100</v>
      </c>
      <c r="I95" s="144"/>
      <c r="J95" s="145">
        <f t="shared" si="0"/>
        <v>0</v>
      </c>
      <c r="K95" s="141" t="s">
        <v>3</v>
      </c>
      <c r="L95" s="34"/>
      <c r="M95" s="146" t="s">
        <v>3</v>
      </c>
      <c r="N95" s="147" t="s">
        <v>42</v>
      </c>
      <c r="O95" s="54"/>
      <c r="P95" s="148">
        <f t="shared" si="1"/>
        <v>0</v>
      </c>
      <c r="Q95" s="148">
        <v>0</v>
      </c>
      <c r="R95" s="148">
        <f t="shared" si="2"/>
        <v>0</v>
      </c>
      <c r="S95" s="148">
        <v>0</v>
      </c>
      <c r="T95" s="149">
        <f t="shared" si="3"/>
        <v>0</v>
      </c>
      <c r="U95" s="33"/>
      <c r="V95" s="33"/>
      <c r="W95" s="33"/>
      <c r="X95" s="33"/>
      <c r="Y95" s="33"/>
      <c r="Z95" s="33"/>
      <c r="AA95" s="33"/>
      <c r="AB95" s="33"/>
      <c r="AC95" s="33"/>
      <c r="AD95" s="33"/>
      <c r="AE95" s="33"/>
      <c r="AR95" s="150" t="s">
        <v>226</v>
      </c>
      <c r="AT95" s="150" t="s">
        <v>137</v>
      </c>
      <c r="AU95" s="150" t="s">
        <v>79</v>
      </c>
      <c r="AY95" s="18" t="s">
        <v>135</v>
      </c>
      <c r="BE95" s="151">
        <f t="shared" si="4"/>
        <v>0</v>
      </c>
      <c r="BF95" s="151">
        <f t="shared" si="5"/>
        <v>0</v>
      </c>
      <c r="BG95" s="151">
        <f t="shared" si="6"/>
        <v>0</v>
      </c>
      <c r="BH95" s="151">
        <f t="shared" si="7"/>
        <v>0</v>
      </c>
      <c r="BI95" s="151">
        <f t="shared" si="8"/>
        <v>0</v>
      </c>
      <c r="BJ95" s="18" t="s">
        <v>15</v>
      </c>
      <c r="BK95" s="151">
        <f t="shared" si="9"/>
        <v>0</v>
      </c>
      <c r="BL95" s="18" t="s">
        <v>226</v>
      </c>
      <c r="BM95" s="150" t="s">
        <v>1428</v>
      </c>
    </row>
    <row r="96" spans="1:65" s="2" customFormat="1" ht="16.5" customHeight="1">
      <c r="A96" s="33"/>
      <c r="B96" s="138"/>
      <c r="C96" s="139" t="s">
        <v>189</v>
      </c>
      <c r="D96" s="139" t="s">
        <v>137</v>
      </c>
      <c r="E96" s="140" t="s">
        <v>1429</v>
      </c>
      <c r="F96" s="141" t="s">
        <v>1430</v>
      </c>
      <c r="G96" s="142" t="s">
        <v>1412</v>
      </c>
      <c r="H96" s="143">
        <v>40</v>
      </c>
      <c r="I96" s="144"/>
      <c r="J96" s="145">
        <f t="shared" si="0"/>
        <v>0</v>
      </c>
      <c r="K96" s="141" t="s">
        <v>3</v>
      </c>
      <c r="L96" s="34"/>
      <c r="M96" s="146" t="s">
        <v>3</v>
      </c>
      <c r="N96" s="147" t="s">
        <v>42</v>
      </c>
      <c r="O96" s="54"/>
      <c r="P96" s="148">
        <f t="shared" si="1"/>
        <v>0</v>
      </c>
      <c r="Q96" s="148">
        <v>0</v>
      </c>
      <c r="R96" s="148">
        <f t="shared" si="2"/>
        <v>0</v>
      </c>
      <c r="S96" s="148">
        <v>0</v>
      </c>
      <c r="T96" s="149">
        <f t="shared" si="3"/>
        <v>0</v>
      </c>
      <c r="U96" s="33"/>
      <c r="V96" s="33"/>
      <c r="W96" s="33"/>
      <c r="X96" s="33"/>
      <c r="Y96" s="33"/>
      <c r="Z96" s="33"/>
      <c r="AA96" s="33"/>
      <c r="AB96" s="33"/>
      <c r="AC96" s="33"/>
      <c r="AD96" s="33"/>
      <c r="AE96" s="33"/>
      <c r="AR96" s="150" t="s">
        <v>226</v>
      </c>
      <c r="AT96" s="150" t="s">
        <v>137</v>
      </c>
      <c r="AU96" s="150" t="s">
        <v>79</v>
      </c>
      <c r="AY96" s="18" t="s">
        <v>135</v>
      </c>
      <c r="BE96" s="151">
        <f t="shared" si="4"/>
        <v>0</v>
      </c>
      <c r="BF96" s="151">
        <f t="shared" si="5"/>
        <v>0</v>
      </c>
      <c r="BG96" s="151">
        <f t="shared" si="6"/>
        <v>0</v>
      </c>
      <c r="BH96" s="151">
        <f t="shared" si="7"/>
        <v>0</v>
      </c>
      <c r="BI96" s="151">
        <f t="shared" si="8"/>
        <v>0</v>
      </c>
      <c r="BJ96" s="18" t="s">
        <v>15</v>
      </c>
      <c r="BK96" s="151">
        <f t="shared" si="9"/>
        <v>0</v>
      </c>
      <c r="BL96" s="18" t="s">
        <v>226</v>
      </c>
      <c r="BM96" s="150" t="s">
        <v>1431</v>
      </c>
    </row>
    <row r="97" spans="1:65" s="2" customFormat="1" ht="16.5" customHeight="1">
      <c r="A97" s="33"/>
      <c r="B97" s="138"/>
      <c r="C97" s="139" t="s">
        <v>194</v>
      </c>
      <c r="D97" s="139" t="s">
        <v>137</v>
      </c>
      <c r="E97" s="140" t="s">
        <v>1432</v>
      </c>
      <c r="F97" s="141" t="s">
        <v>1433</v>
      </c>
      <c r="G97" s="142" t="s">
        <v>1412</v>
      </c>
      <c r="H97" s="143">
        <v>28</v>
      </c>
      <c r="I97" s="144"/>
      <c r="J97" s="145">
        <f t="shared" si="0"/>
        <v>0</v>
      </c>
      <c r="K97" s="141" t="s">
        <v>3</v>
      </c>
      <c r="L97" s="34"/>
      <c r="M97" s="146" t="s">
        <v>3</v>
      </c>
      <c r="N97" s="147" t="s">
        <v>42</v>
      </c>
      <c r="O97" s="54"/>
      <c r="P97" s="148">
        <f t="shared" si="1"/>
        <v>0</v>
      </c>
      <c r="Q97" s="148">
        <v>0</v>
      </c>
      <c r="R97" s="148">
        <f t="shared" si="2"/>
        <v>0</v>
      </c>
      <c r="S97" s="148">
        <v>0</v>
      </c>
      <c r="T97" s="149">
        <f t="shared" si="3"/>
        <v>0</v>
      </c>
      <c r="U97" s="33"/>
      <c r="V97" s="33"/>
      <c r="W97" s="33"/>
      <c r="X97" s="33"/>
      <c r="Y97" s="33"/>
      <c r="Z97" s="33"/>
      <c r="AA97" s="33"/>
      <c r="AB97" s="33"/>
      <c r="AC97" s="33"/>
      <c r="AD97" s="33"/>
      <c r="AE97" s="33"/>
      <c r="AR97" s="150" t="s">
        <v>226</v>
      </c>
      <c r="AT97" s="150" t="s">
        <v>137</v>
      </c>
      <c r="AU97" s="150" t="s">
        <v>79</v>
      </c>
      <c r="AY97" s="18" t="s">
        <v>135</v>
      </c>
      <c r="BE97" s="151">
        <f t="shared" si="4"/>
        <v>0</v>
      </c>
      <c r="BF97" s="151">
        <f t="shared" si="5"/>
        <v>0</v>
      </c>
      <c r="BG97" s="151">
        <f t="shared" si="6"/>
        <v>0</v>
      </c>
      <c r="BH97" s="151">
        <f t="shared" si="7"/>
        <v>0</v>
      </c>
      <c r="BI97" s="151">
        <f t="shared" si="8"/>
        <v>0</v>
      </c>
      <c r="BJ97" s="18" t="s">
        <v>15</v>
      </c>
      <c r="BK97" s="151">
        <f t="shared" si="9"/>
        <v>0</v>
      </c>
      <c r="BL97" s="18" t="s">
        <v>226</v>
      </c>
      <c r="BM97" s="150" t="s">
        <v>1434</v>
      </c>
    </row>
    <row r="98" spans="1:65" s="2" customFormat="1" ht="16.5" customHeight="1">
      <c r="A98" s="33"/>
      <c r="B98" s="138"/>
      <c r="C98" s="139" t="s">
        <v>200</v>
      </c>
      <c r="D98" s="139" t="s">
        <v>137</v>
      </c>
      <c r="E98" s="140" t="s">
        <v>1435</v>
      </c>
      <c r="F98" s="141" t="s">
        <v>1436</v>
      </c>
      <c r="G98" s="142" t="s">
        <v>1412</v>
      </c>
      <c r="H98" s="143">
        <v>5</v>
      </c>
      <c r="I98" s="144"/>
      <c r="J98" s="145">
        <f t="shared" si="0"/>
        <v>0</v>
      </c>
      <c r="K98" s="141" t="s">
        <v>3</v>
      </c>
      <c r="L98" s="34"/>
      <c r="M98" s="146" t="s">
        <v>3</v>
      </c>
      <c r="N98" s="147" t="s">
        <v>42</v>
      </c>
      <c r="O98" s="54"/>
      <c r="P98" s="148">
        <f t="shared" si="1"/>
        <v>0</v>
      </c>
      <c r="Q98" s="148">
        <v>0</v>
      </c>
      <c r="R98" s="148">
        <f t="shared" si="2"/>
        <v>0</v>
      </c>
      <c r="S98" s="148">
        <v>0</v>
      </c>
      <c r="T98" s="149">
        <f t="shared" si="3"/>
        <v>0</v>
      </c>
      <c r="U98" s="33"/>
      <c r="V98" s="33"/>
      <c r="W98" s="33"/>
      <c r="X98" s="33"/>
      <c r="Y98" s="33"/>
      <c r="Z98" s="33"/>
      <c r="AA98" s="33"/>
      <c r="AB98" s="33"/>
      <c r="AC98" s="33"/>
      <c r="AD98" s="33"/>
      <c r="AE98" s="33"/>
      <c r="AR98" s="150" t="s">
        <v>226</v>
      </c>
      <c r="AT98" s="150" t="s">
        <v>137</v>
      </c>
      <c r="AU98" s="150" t="s">
        <v>79</v>
      </c>
      <c r="AY98" s="18" t="s">
        <v>135</v>
      </c>
      <c r="BE98" s="151">
        <f t="shared" si="4"/>
        <v>0</v>
      </c>
      <c r="BF98" s="151">
        <f t="shared" si="5"/>
        <v>0</v>
      </c>
      <c r="BG98" s="151">
        <f t="shared" si="6"/>
        <v>0</v>
      </c>
      <c r="BH98" s="151">
        <f t="shared" si="7"/>
        <v>0</v>
      </c>
      <c r="BI98" s="151">
        <f t="shared" si="8"/>
        <v>0</v>
      </c>
      <c r="BJ98" s="18" t="s">
        <v>15</v>
      </c>
      <c r="BK98" s="151">
        <f t="shared" si="9"/>
        <v>0</v>
      </c>
      <c r="BL98" s="18" t="s">
        <v>226</v>
      </c>
      <c r="BM98" s="150" t="s">
        <v>1437</v>
      </c>
    </row>
    <row r="99" spans="1:65" s="2" customFormat="1" ht="16.5" customHeight="1">
      <c r="A99" s="33"/>
      <c r="B99" s="138"/>
      <c r="C99" s="139" t="s">
        <v>205</v>
      </c>
      <c r="D99" s="139" t="s">
        <v>137</v>
      </c>
      <c r="E99" s="140" t="s">
        <v>1438</v>
      </c>
      <c r="F99" s="141" t="s">
        <v>1439</v>
      </c>
      <c r="G99" s="142" t="s">
        <v>1412</v>
      </c>
      <c r="H99" s="143">
        <v>26</v>
      </c>
      <c r="I99" s="144"/>
      <c r="J99" s="145">
        <f t="shared" si="0"/>
        <v>0</v>
      </c>
      <c r="K99" s="141" t="s">
        <v>3</v>
      </c>
      <c r="L99" s="34"/>
      <c r="M99" s="146" t="s">
        <v>3</v>
      </c>
      <c r="N99" s="147" t="s">
        <v>42</v>
      </c>
      <c r="O99" s="54"/>
      <c r="P99" s="148">
        <f t="shared" si="1"/>
        <v>0</v>
      </c>
      <c r="Q99" s="148">
        <v>0</v>
      </c>
      <c r="R99" s="148">
        <f t="shared" si="2"/>
        <v>0</v>
      </c>
      <c r="S99" s="148">
        <v>0</v>
      </c>
      <c r="T99" s="149">
        <f t="shared" si="3"/>
        <v>0</v>
      </c>
      <c r="U99" s="33"/>
      <c r="V99" s="33"/>
      <c r="W99" s="33"/>
      <c r="X99" s="33"/>
      <c r="Y99" s="33"/>
      <c r="Z99" s="33"/>
      <c r="AA99" s="33"/>
      <c r="AB99" s="33"/>
      <c r="AC99" s="33"/>
      <c r="AD99" s="33"/>
      <c r="AE99" s="33"/>
      <c r="AR99" s="150" t="s">
        <v>226</v>
      </c>
      <c r="AT99" s="150" t="s">
        <v>137</v>
      </c>
      <c r="AU99" s="150" t="s">
        <v>79</v>
      </c>
      <c r="AY99" s="18" t="s">
        <v>135</v>
      </c>
      <c r="BE99" s="151">
        <f t="shared" si="4"/>
        <v>0</v>
      </c>
      <c r="BF99" s="151">
        <f t="shared" si="5"/>
        <v>0</v>
      </c>
      <c r="BG99" s="151">
        <f t="shared" si="6"/>
        <v>0</v>
      </c>
      <c r="BH99" s="151">
        <f t="shared" si="7"/>
        <v>0</v>
      </c>
      <c r="BI99" s="151">
        <f t="shared" si="8"/>
        <v>0</v>
      </c>
      <c r="BJ99" s="18" t="s">
        <v>15</v>
      </c>
      <c r="BK99" s="151">
        <f t="shared" si="9"/>
        <v>0</v>
      </c>
      <c r="BL99" s="18" t="s">
        <v>226</v>
      </c>
      <c r="BM99" s="150" t="s">
        <v>1440</v>
      </c>
    </row>
    <row r="100" spans="1:65" s="2" customFormat="1" ht="16.5" customHeight="1">
      <c r="A100" s="33"/>
      <c r="B100" s="138"/>
      <c r="C100" s="139" t="s">
        <v>216</v>
      </c>
      <c r="D100" s="139" t="s">
        <v>137</v>
      </c>
      <c r="E100" s="140" t="s">
        <v>1441</v>
      </c>
      <c r="F100" s="141" t="s">
        <v>1442</v>
      </c>
      <c r="G100" s="142" t="s">
        <v>1412</v>
      </c>
      <c r="H100" s="143">
        <v>8</v>
      </c>
      <c r="I100" s="144"/>
      <c r="J100" s="145">
        <f t="shared" si="0"/>
        <v>0</v>
      </c>
      <c r="K100" s="141" t="s">
        <v>3</v>
      </c>
      <c r="L100" s="34"/>
      <c r="M100" s="146" t="s">
        <v>3</v>
      </c>
      <c r="N100" s="147" t="s">
        <v>42</v>
      </c>
      <c r="O100" s="54"/>
      <c r="P100" s="148">
        <f t="shared" si="1"/>
        <v>0</v>
      </c>
      <c r="Q100" s="148">
        <v>0</v>
      </c>
      <c r="R100" s="148">
        <f t="shared" si="2"/>
        <v>0</v>
      </c>
      <c r="S100" s="148">
        <v>0</v>
      </c>
      <c r="T100" s="149">
        <f t="shared" si="3"/>
        <v>0</v>
      </c>
      <c r="U100" s="33"/>
      <c r="V100" s="33"/>
      <c r="W100" s="33"/>
      <c r="X100" s="33"/>
      <c r="Y100" s="33"/>
      <c r="Z100" s="33"/>
      <c r="AA100" s="33"/>
      <c r="AB100" s="33"/>
      <c r="AC100" s="33"/>
      <c r="AD100" s="33"/>
      <c r="AE100" s="33"/>
      <c r="AR100" s="150" t="s">
        <v>226</v>
      </c>
      <c r="AT100" s="150" t="s">
        <v>137</v>
      </c>
      <c r="AU100" s="150" t="s">
        <v>79</v>
      </c>
      <c r="AY100" s="18" t="s">
        <v>135</v>
      </c>
      <c r="BE100" s="151">
        <f t="shared" si="4"/>
        <v>0</v>
      </c>
      <c r="BF100" s="151">
        <f t="shared" si="5"/>
        <v>0</v>
      </c>
      <c r="BG100" s="151">
        <f t="shared" si="6"/>
        <v>0</v>
      </c>
      <c r="BH100" s="151">
        <f t="shared" si="7"/>
        <v>0</v>
      </c>
      <c r="BI100" s="151">
        <f t="shared" si="8"/>
        <v>0</v>
      </c>
      <c r="BJ100" s="18" t="s">
        <v>15</v>
      </c>
      <c r="BK100" s="151">
        <f t="shared" si="9"/>
        <v>0</v>
      </c>
      <c r="BL100" s="18" t="s">
        <v>226</v>
      </c>
      <c r="BM100" s="150" t="s">
        <v>1443</v>
      </c>
    </row>
    <row r="101" spans="1:65" s="2" customFormat="1" ht="16.5" customHeight="1">
      <c r="A101" s="33"/>
      <c r="B101" s="138"/>
      <c r="C101" s="139" t="s">
        <v>9</v>
      </c>
      <c r="D101" s="139" t="s">
        <v>137</v>
      </c>
      <c r="E101" s="140" t="s">
        <v>1444</v>
      </c>
      <c r="F101" s="141" t="s">
        <v>1445</v>
      </c>
      <c r="G101" s="142" t="s">
        <v>1412</v>
      </c>
      <c r="H101" s="143">
        <v>4</v>
      </c>
      <c r="I101" s="144"/>
      <c r="J101" s="145">
        <f t="shared" si="0"/>
        <v>0</v>
      </c>
      <c r="K101" s="141" t="s">
        <v>3</v>
      </c>
      <c r="L101" s="34"/>
      <c r="M101" s="146" t="s">
        <v>3</v>
      </c>
      <c r="N101" s="147" t="s">
        <v>42</v>
      </c>
      <c r="O101" s="54"/>
      <c r="P101" s="148">
        <f t="shared" si="1"/>
        <v>0</v>
      </c>
      <c r="Q101" s="148">
        <v>0</v>
      </c>
      <c r="R101" s="148">
        <f t="shared" si="2"/>
        <v>0</v>
      </c>
      <c r="S101" s="148">
        <v>0</v>
      </c>
      <c r="T101" s="149">
        <f t="shared" si="3"/>
        <v>0</v>
      </c>
      <c r="U101" s="33"/>
      <c r="V101" s="33"/>
      <c r="W101" s="33"/>
      <c r="X101" s="33"/>
      <c r="Y101" s="33"/>
      <c r="Z101" s="33"/>
      <c r="AA101" s="33"/>
      <c r="AB101" s="33"/>
      <c r="AC101" s="33"/>
      <c r="AD101" s="33"/>
      <c r="AE101" s="33"/>
      <c r="AR101" s="150" t="s">
        <v>226</v>
      </c>
      <c r="AT101" s="150" t="s">
        <v>137</v>
      </c>
      <c r="AU101" s="150" t="s">
        <v>79</v>
      </c>
      <c r="AY101" s="18" t="s">
        <v>135</v>
      </c>
      <c r="BE101" s="151">
        <f t="shared" si="4"/>
        <v>0</v>
      </c>
      <c r="BF101" s="151">
        <f t="shared" si="5"/>
        <v>0</v>
      </c>
      <c r="BG101" s="151">
        <f t="shared" si="6"/>
        <v>0</v>
      </c>
      <c r="BH101" s="151">
        <f t="shared" si="7"/>
        <v>0</v>
      </c>
      <c r="BI101" s="151">
        <f t="shared" si="8"/>
        <v>0</v>
      </c>
      <c r="BJ101" s="18" t="s">
        <v>15</v>
      </c>
      <c r="BK101" s="151">
        <f t="shared" si="9"/>
        <v>0</v>
      </c>
      <c r="BL101" s="18" t="s">
        <v>226</v>
      </c>
      <c r="BM101" s="150" t="s">
        <v>1446</v>
      </c>
    </row>
    <row r="102" spans="1:65" s="2" customFormat="1" ht="16.5" customHeight="1">
      <c r="A102" s="33"/>
      <c r="B102" s="138"/>
      <c r="C102" s="139" t="s">
        <v>226</v>
      </c>
      <c r="D102" s="139" t="s">
        <v>137</v>
      </c>
      <c r="E102" s="140" t="s">
        <v>1447</v>
      </c>
      <c r="F102" s="141" t="s">
        <v>1448</v>
      </c>
      <c r="G102" s="142" t="s">
        <v>1412</v>
      </c>
      <c r="H102" s="143">
        <v>16</v>
      </c>
      <c r="I102" s="144"/>
      <c r="J102" s="145">
        <f t="shared" si="0"/>
        <v>0</v>
      </c>
      <c r="K102" s="141" t="s">
        <v>3</v>
      </c>
      <c r="L102" s="34"/>
      <c r="M102" s="146" t="s">
        <v>3</v>
      </c>
      <c r="N102" s="147" t="s">
        <v>42</v>
      </c>
      <c r="O102" s="54"/>
      <c r="P102" s="148">
        <f t="shared" si="1"/>
        <v>0</v>
      </c>
      <c r="Q102" s="148">
        <v>0</v>
      </c>
      <c r="R102" s="148">
        <f t="shared" si="2"/>
        <v>0</v>
      </c>
      <c r="S102" s="148">
        <v>0</v>
      </c>
      <c r="T102" s="149">
        <f t="shared" si="3"/>
        <v>0</v>
      </c>
      <c r="U102" s="33"/>
      <c r="V102" s="33"/>
      <c r="W102" s="33"/>
      <c r="X102" s="33"/>
      <c r="Y102" s="33"/>
      <c r="Z102" s="33"/>
      <c r="AA102" s="33"/>
      <c r="AB102" s="33"/>
      <c r="AC102" s="33"/>
      <c r="AD102" s="33"/>
      <c r="AE102" s="33"/>
      <c r="AR102" s="150" t="s">
        <v>226</v>
      </c>
      <c r="AT102" s="150" t="s">
        <v>137</v>
      </c>
      <c r="AU102" s="150" t="s">
        <v>79</v>
      </c>
      <c r="AY102" s="18" t="s">
        <v>135</v>
      </c>
      <c r="BE102" s="151">
        <f t="shared" si="4"/>
        <v>0</v>
      </c>
      <c r="BF102" s="151">
        <f t="shared" si="5"/>
        <v>0</v>
      </c>
      <c r="BG102" s="151">
        <f t="shared" si="6"/>
        <v>0</v>
      </c>
      <c r="BH102" s="151">
        <f t="shared" si="7"/>
        <v>0</v>
      </c>
      <c r="BI102" s="151">
        <f t="shared" si="8"/>
        <v>0</v>
      </c>
      <c r="BJ102" s="18" t="s">
        <v>15</v>
      </c>
      <c r="BK102" s="151">
        <f t="shared" si="9"/>
        <v>0</v>
      </c>
      <c r="BL102" s="18" t="s">
        <v>226</v>
      </c>
      <c r="BM102" s="150" t="s">
        <v>1449</v>
      </c>
    </row>
    <row r="103" spans="1:65" s="2" customFormat="1" ht="16.5" customHeight="1">
      <c r="A103" s="33"/>
      <c r="B103" s="138"/>
      <c r="C103" s="139" t="s">
        <v>231</v>
      </c>
      <c r="D103" s="139" t="s">
        <v>137</v>
      </c>
      <c r="E103" s="140" t="s">
        <v>1450</v>
      </c>
      <c r="F103" s="141" t="s">
        <v>1451</v>
      </c>
      <c r="G103" s="142" t="s">
        <v>1412</v>
      </c>
      <c r="H103" s="143">
        <v>44</v>
      </c>
      <c r="I103" s="144"/>
      <c r="J103" s="145">
        <f t="shared" si="0"/>
        <v>0</v>
      </c>
      <c r="K103" s="141" t="s">
        <v>3</v>
      </c>
      <c r="L103" s="34"/>
      <c r="M103" s="146" t="s">
        <v>3</v>
      </c>
      <c r="N103" s="147" t="s">
        <v>42</v>
      </c>
      <c r="O103" s="54"/>
      <c r="P103" s="148">
        <f t="shared" si="1"/>
        <v>0</v>
      </c>
      <c r="Q103" s="148">
        <v>0</v>
      </c>
      <c r="R103" s="148">
        <f t="shared" si="2"/>
        <v>0</v>
      </c>
      <c r="S103" s="148">
        <v>0</v>
      </c>
      <c r="T103" s="149">
        <f t="shared" si="3"/>
        <v>0</v>
      </c>
      <c r="U103" s="33"/>
      <c r="V103" s="33"/>
      <c r="W103" s="33"/>
      <c r="X103" s="33"/>
      <c r="Y103" s="33"/>
      <c r="Z103" s="33"/>
      <c r="AA103" s="33"/>
      <c r="AB103" s="33"/>
      <c r="AC103" s="33"/>
      <c r="AD103" s="33"/>
      <c r="AE103" s="33"/>
      <c r="AR103" s="150" t="s">
        <v>226</v>
      </c>
      <c r="AT103" s="150" t="s">
        <v>137</v>
      </c>
      <c r="AU103" s="150" t="s">
        <v>79</v>
      </c>
      <c r="AY103" s="18" t="s">
        <v>135</v>
      </c>
      <c r="BE103" s="151">
        <f t="shared" si="4"/>
        <v>0</v>
      </c>
      <c r="BF103" s="151">
        <f t="shared" si="5"/>
        <v>0</v>
      </c>
      <c r="BG103" s="151">
        <f t="shared" si="6"/>
        <v>0</v>
      </c>
      <c r="BH103" s="151">
        <f t="shared" si="7"/>
        <v>0</v>
      </c>
      <c r="BI103" s="151">
        <f t="shared" si="8"/>
        <v>0</v>
      </c>
      <c r="BJ103" s="18" t="s">
        <v>15</v>
      </c>
      <c r="BK103" s="151">
        <f t="shared" si="9"/>
        <v>0</v>
      </c>
      <c r="BL103" s="18" t="s">
        <v>226</v>
      </c>
      <c r="BM103" s="150" t="s">
        <v>1452</v>
      </c>
    </row>
    <row r="104" spans="1:65" s="2" customFormat="1" ht="16.5" customHeight="1">
      <c r="A104" s="33"/>
      <c r="B104" s="138"/>
      <c r="C104" s="139" t="s">
        <v>236</v>
      </c>
      <c r="D104" s="139" t="s">
        <v>137</v>
      </c>
      <c r="E104" s="140" t="s">
        <v>1453</v>
      </c>
      <c r="F104" s="141" t="s">
        <v>1454</v>
      </c>
      <c r="G104" s="142" t="s">
        <v>1412</v>
      </c>
      <c r="H104" s="143">
        <v>43</v>
      </c>
      <c r="I104" s="144"/>
      <c r="J104" s="145">
        <f t="shared" si="0"/>
        <v>0</v>
      </c>
      <c r="K104" s="141" t="s">
        <v>3</v>
      </c>
      <c r="L104" s="34"/>
      <c r="M104" s="146" t="s">
        <v>3</v>
      </c>
      <c r="N104" s="147" t="s">
        <v>42</v>
      </c>
      <c r="O104" s="54"/>
      <c r="P104" s="148">
        <f t="shared" si="1"/>
        <v>0</v>
      </c>
      <c r="Q104" s="148">
        <v>0</v>
      </c>
      <c r="R104" s="148">
        <f t="shared" si="2"/>
        <v>0</v>
      </c>
      <c r="S104" s="148">
        <v>0</v>
      </c>
      <c r="T104" s="149">
        <f t="shared" si="3"/>
        <v>0</v>
      </c>
      <c r="U104" s="33"/>
      <c r="V104" s="33"/>
      <c r="W104" s="33"/>
      <c r="X104" s="33"/>
      <c r="Y104" s="33"/>
      <c r="Z104" s="33"/>
      <c r="AA104" s="33"/>
      <c r="AB104" s="33"/>
      <c r="AC104" s="33"/>
      <c r="AD104" s="33"/>
      <c r="AE104" s="33"/>
      <c r="AR104" s="150" t="s">
        <v>226</v>
      </c>
      <c r="AT104" s="150" t="s">
        <v>137</v>
      </c>
      <c r="AU104" s="150" t="s">
        <v>79</v>
      </c>
      <c r="AY104" s="18" t="s">
        <v>135</v>
      </c>
      <c r="BE104" s="151">
        <f t="shared" si="4"/>
        <v>0</v>
      </c>
      <c r="BF104" s="151">
        <f t="shared" si="5"/>
        <v>0</v>
      </c>
      <c r="BG104" s="151">
        <f t="shared" si="6"/>
        <v>0</v>
      </c>
      <c r="BH104" s="151">
        <f t="shared" si="7"/>
        <v>0</v>
      </c>
      <c r="BI104" s="151">
        <f t="shared" si="8"/>
        <v>0</v>
      </c>
      <c r="BJ104" s="18" t="s">
        <v>15</v>
      </c>
      <c r="BK104" s="151">
        <f t="shared" si="9"/>
        <v>0</v>
      </c>
      <c r="BL104" s="18" t="s">
        <v>226</v>
      </c>
      <c r="BM104" s="150" t="s">
        <v>1455</v>
      </c>
    </row>
    <row r="105" spans="1:65" s="2" customFormat="1" ht="16.5" customHeight="1">
      <c r="A105" s="33"/>
      <c r="B105" s="138"/>
      <c r="C105" s="139" t="s">
        <v>242</v>
      </c>
      <c r="D105" s="139" t="s">
        <v>137</v>
      </c>
      <c r="E105" s="140" t="s">
        <v>1456</v>
      </c>
      <c r="F105" s="141" t="s">
        <v>1457</v>
      </c>
      <c r="G105" s="142" t="s">
        <v>1412</v>
      </c>
      <c r="H105" s="143">
        <v>26</v>
      </c>
      <c r="I105" s="144"/>
      <c r="J105" s="145">
        <f t="shared" si="0"/>
        <v>0</v>
      </c>
      <c r="K105" s="141" t="s">
        <v>3</v>
      </c>
      <c r="L105" s="34"/>
      <c r="M105" s="146" t="s">
        <v>3</v>
      </c>
      <c r="N105" s="147" t="s">
        <v>42</v>
      </c>
      <c r="O105" s="54"/>
      <c r="P105" s="148">
        <f t="shared" si="1"/>
        <v>0</v>
      </c>
      <c r="Q105" s="148">
        <v>0</v>
      </c>
      <c r="R105" s="148">
        <f t="shared" si="2"/>
        <v>0</v>
      </c>
      <c r="S105" s="148">
        <v>0</v>
      </c>
      <c r="T105" s="149">
        <f t="shared" si="3"/>
        <v>0</v>
      </c>
      <c r="U105" s="33"/>
      <c r="V105" s="33"/>
      <c r="W105" s="33"/>
      <c r="X105" s="33"/>
      <c r="Y105" s="33"/>
      <c r="Z105" s="33"/>
      <c r="AA105" s="33"/>
      <c r="AB105" s="33"/>
      <c r="AC105" s="33"/>
      <c r="AD105" s="33"/>
      <c r="AE105" s="33"/>
      <c r="AR105" s="150" t="s">
        <v>226</v>
      </c>
      <c r="AT105" s="150" t="s">
        <v>137</v>
      </c>
      <c r="AU105" s="150" t="s">
        <v>79</v>
      </c>
      <c r="AY105" s="18" t="s">
        <v>135</v>
      </c>
      <c r="BE105" s="151">
        <f t="shared" si="4"/>
        <v>0</v>
      </c>
      <c r="BF105" s="151">
        <f t="shared" si="5"/>
        <v>0</v>
      </c>
      <c r="BG105" s="151">
        <f t="shared" si="6"/>
        <v>0</v>
      </c>
      <c r="BH105" s="151">
        <f t="shared" si="7"/>
        <v>0</v>
      </c>
      <c r="BI105" s="151">
        <f t="shared" si="8"/>
        <v>0</v>
      </c>
      <c r="BJ105" s="18" t="s">
        <v>15</v>
      </c>
      <c r="BK105" s="151">
        <f t="shared" si="9"/>
        <v>0</v>
      </c>
      <c r="BL105" s="18" t="s">
        <v>226</v>
      </c>
      <c r="BM105" s="150" t="s">
        <v>1458</v>
      </c>
    </row>
    <row r="106" spans="1:65" s="2" customFormat="1" ht="16.5" customHeight="1">
      <c r="A106" s="33"/>
      <c r="B106" s="138"/>
      <c r="C106" s="139" t="s">
        <v>247</v>
      </c>
      <c r="D106" s="139" t="s">
        <v>137</v>
      </c>
      <c r="E106" s="140" t="s">
        <v>1459</v>
      </c>
      <c r="F106" s="141" t="s">
        <v>1460</v>
      </c>
      <c r="G106" s="142" t="s">
        <v>1412</v>
      </c>
      <c r="H106" s="143">
        <v>26</v>
      </c>
      <c r="I106" s="144"/>
      <c r="J106" s="145">
        <f t="shared" si="0"/>
        <v>0</v>
      </c>
      <c r="K106" s="141" t="s">
        <v>3</v>
      </c>
      <c r="L106" s="34"/>
      <c r="M106" s="146" t="s">
        <v>3</v>
      </c>
      <c r="N106" s="147" t="s">
        <v>42</v>
      </c>
      <c r="O106" s="54"/>
      <c r="P106" s="148">
        <f t="shared" si="1"/>
        <v>0</v>
      </c>
      <c r="Q106" s="148">
        <v>0</v>
      </c>
      <c r="R106" s="148">
        <f t="shared" si="2"/>
        <v>0</v>
      </c>
      <c r="S106" s="148">
        <v>0</v>
      </c>
      <c r="T106" s="149">
        <f t="shared" si="3"/>
        <v>0</v>
      </c>
      <c r="U106" s="33"/>
      <c r="V106" s="33"/>
      <c r="W106" s="33"/>
      <c r="X106" s="33"/>
      <c r="Y106" s="33"/>
      <c r="Z106" s="33"/>
      <c r="AA106" s="33"/>
      <c r="AB106" s="33"/>
      <c r="AC106" s="33"/>
      <c r="AD106" s="33"/>
      <c r="AE106" s="33"/>
      <c r="AR106" s="150" t="s">
        <v>226</v>
      </c>
      <c r="AT106" s="150" t="s">
        <v>137</v>
      </c>
      <c r="AU106" s="150" t="s">
        <v>79</v>
      </c>
      <c r="AY106" s="18" t="s">
        <v>135</v>
      </c>
      <c r="BE106" s="151">
        <f t="shared" si="4"/>
        <v>0</v>
      </c>
      <c r="BF106" s="151">
        <f t="shared" si="5"/>
        <v>0</v>
      </c>
      <c r="BG106" s="151">
        <f t="shared" si="6"/>
        <v>0</v>
      </c>
      <c r="BH106" s="151">
        <f t="shared" si="7"/>
        <v>0</v>
      </c>
      <c r="BI106" s="151">
        <f t="shared" si="8"/>
        <v>0</v>
      </c>
      <c r="BJ106" s="18" t="s">
        <v>15</v>
      </c>
      <c r="BK106" s="151">
        <f t="shared" si="9"/>
        <v>0</v>
      </c>
      <c r="BL106" s="18" t="s">
        <v>226</v>
      </c>
      <c r="BM106" s="150" t="s">
        <v>1461</v>
      </c>
    </row>
    <row r="107" spans="1:65" s="2" customFormat="1" ht="21.75" customHeight="1">
      <c r="A107" s="33"/>
      <c r="B107" s="138"/>
      <c r="C107" s="139" t="s">
        <v>8</v>
      </c>
      <c r="D107" s="139" t="s">
        <v>137</v>
      </c>
      <c r="E107" s="140" t="s">
        <v>1462</v>
      </c>
      <c r="F107" s="141" t="s">
        <v>1463</v>
      </c>
      <c r="G107" s="142" t="s">
        <v>239</v>
      </c>
      <c r="H107" s="143">
        <v>26</v>
      </c>
      <c r="I107" s="144"/>
      <c r="J107" s="145">
        <f t="shared" si="0"/>
        <v>0</v>
      </c>
      <c r="K107" s="141" t="s">
        <v>3</v>
      </c>
      <c r="L107" s="34"/>
      <c r="M107" s="146" t="s">
        <v>3</v>
      </c>
      <c r="N107" s="147" t="s">
        <v>42</v>
      </c>
      <c r="O107" s="54"/>
      <c r="P107" s="148">
        <f t="shared" si="1"/>
        <v>0</v>
      </c>
      <c r="Q107" s="148">
        <v>0</v>
      </c>
      <c r="R107" s="148">
        <f t="shared" si="2"/>
        <v>0</v>
      </c>
      <c r="S107" s="148">
        <v>0</v>
      </c>
      <c r="T107" s="149">
        <f t="shared" si="3"/>
        <v>0</v>
      </c>
      <c r="U107" s="33"/>
      <c r="V107" s="33"/>
      <c r="W107" s="33"/>
      <c r="X107" s="33"/>
      <c r="Y107" s="33"/>
      <c r="Z107" s="33"/>
      <c r="AA107" s="33"/>
      <c r="AB107" s="33"/>
      <c r="AC107" s="33"/>
      <c r="AD107" s="33"/>
      <c r="AE107" s="33"/>
      <c r="AR107" s="150" t="s">
        <v>226</v>
      </c>
      <c r="AT107" s="150" t="s">
        <v>137</v>
      </c>
      <c r="AU107" s="150" t="s">
        <v>79</v>
      </c>
      <c r="AY107" s="18" t="s">
        <v>135</v>
      </c>
      <c r="BE107" s="151">
        <f t="shared" si="4"/>
        <v>0</v>
      </c>
      <c r="BF107" s="151">
        <f t="shared" si="5"/>
        <v>0</v>
      </c>
      <c r="BG107" s="151">
        <f t="shared" si="6"/>
        <v>0</v>
      </c>
      <c r="BH107" s="151">
        <f t="shared" si="7"/>
        <v>0</v>
      </c>
      <c r="BI107" s="151">
        <f t="shared" si="8"/>
        <v>0</v>
      </c>
      <c r="BJ107" s="18" t="s">
        <v>15</v>
      </c>
      <c r="BK107" s="151">
        <f t="shared" si="9"/>
        <v>0</v>
      </c>
      <c r="BL107" s="18" t="s">
        <v>226</v>
      </c>
      <c r="BM107" s="150" t="s">
        <v>1464</v>
      </c>
    </row>
    <row r="108" spans="1:65" s="2" customFormat="1" ht="16.5" customHeight="1">
      <c r="A108" s="33"/>
      <c r="B108" s="138"/>
      <c r="C108" s="139" t="s">
        <v>258</v>
      </c>
      <c r="D108" s="139" t="s">
        <v>137</v>
      </c>
      <c r="E108" s="140" t="s">
        <v>1465</v>
      </c>
      <c r="F108" s="141" t="s">
        <v>1466</v>
      </c>
      <c r="G108" s="142" t="s">
        <v>192</v>
      </c>
      <c r="H108" s="143">
        <v>1</v>
      </c>
      <c r="I108" s="144"/>
      <c r="J108" s="145">
        <f t="shared" si="0"/>
        <v>0</v>
      </c>
      <c r="K108" s="141" t="s">
        <v>3</v>
      </c>
      <c r="L108" s="34"/>
      <c r="M108" s="146" t="s">
        <v>3</v>
      </c>
      <c r="N108" s="147" t="s">
        <v>42</v>
      </c>
      <c r="O108" s="54"/>
      <c r="P108" s="148">
        <f t="shared" si="1"/>
        <v>0</v>
      </c>
      <c r="Q108" s="148">
        <v>0</v>
      </c>
      <c r="R108" s="148">
        <f t="shared" si="2"/>
        <v>0</v>
      </c>
      <c r="S108" s="148">
        <v>0</v>
      </c>
      <c r="T108" s="149">
        <f t="shared" si="3"/>
        <v>0</v>
      </c>
      <c r="U108" s="33"/>
      <c r="V108" s="33"/>
      <c r="W108" s="33"/>
      <c r="X108" s="33"/>
      <c r="Y108" s="33"/>
      <c r="Z108" s="33"/>
      <c r="AA108" s="33"/>
      <c r="AB108" s="33"/>
      <c r="AC108" s="33"/>
      <c r="AD108" s="33"/>
      <c r="AE108" s="33"/>
      <c r="AR108" s="150" t="s">
        <v>226</v>
      </c>
      <c r="AT108" s="150" t="s">
        <v>137</v>
      </c>
      <c r="AU108" s="150" t="s">
        <v>79</v>
      </c>
      <c r="AY108" s="18" t="s">
        <v>135</v>
      </c>
      <c r="BE108" s="151">
        <f t="shared" si="4"/>
        <v>0</v>
      </c>
      <c r="BF108" s="151">
        <f t="shared" si="5"/>
        <v>0</v>
      </c>
      <c r="BG108" s="151">
        <f t="shared" si="6"/>
        <v>0</v>
      </c>
      <c r="BH108" s="151">
        <f t="shared" si="7"/>
        <v>0</v>
      </c>
      <c r="BI108" s="151">
        <f t="shared" si="8"/>
        <v>0</v>
      </c>
      <c r="BJ108" s="18" t="s">
        <v>15</v>
      </c>
      <c r="BK108" s="151">
        <f t="shared" si="9"/>
        <v>0</v>
      </c>
      <c r="BL108" s="18" t="s">
        <v>226</v>
      </c>
      <c r="BM108" s="150" t="s">
        <v>1467</v>
      </c>
    </row>
    <row r="109" spans="1:65" s="2" customFormat="1" ht="24.2" customHeight="1">
      <c r="A109" s="33"/>
      <c r="B109" s="138"/>
      <c r="C109" s="139" t="s">
        <v>263</v>
      </c>
      <c r="D109" s="139" t="s">
        <v>137</v>
      </c>
      <c r="E109" s="140" t="s">
        <v>1468</v>
      </c>
      <c r="F109" s="141" t="s">
        <v>1469</v>
      </c>
      <c r="G109" s="142" t="s">
        <v>192</v>
      </c>
      <c r="H109" s="143">
        <v>1</v>
      </c>
      <c r="I109" s="144"/>
      <c r="J109" s="145">
        <f t="shared" si="0"/>
        <v>0</v>
      </c>
      <c r="K109" s="141" t="s">
        <v>3</v>
      </c>
      <c r="L109" s="34"/>
      <c r="M109" s="146" t="s">
        <v>3</v>
      </c>
      <c r="N109" s="147" t="s">
        <v>42</v>
      </c>
      <c r="O109" s="54"/>
      <c r="P109" s="148">
        <f t="shared" si="1"/>
        <v>0</v>
      </c>
      <c r="Q109" s="148">
        <v>0</v>
      </c>
      <c r="R109" s="148">
        <f t="shared" si="2"/>
        <v>0</v>
      </c>
      <c r="S109" s="148">
        <v>0</v>
      </c>
      <c r="T109" s="149">
        <f t="shared" si="3"/>
        <v>0</v>
      </c>
      <c r="U109" s="33"/>
      <c r="V109" s="33"/>
      <c r="W109" s="33"/>
      <c r="X109" s="33"/>
      <c r="Y109" s="33"/>
      <c r="Z109" s="33"/>
      <c r="AA109" s="33"/>
      <c r="AB109" s="33"/>
      <c r="AC109" s="33"/>
      <c r="AD109" s="33"/>
      <c r="AE109" s="33"/>
      <c r="AR109" s="150" t="s">
        <v>226</v>
      </c>
      <c r="AT109" s="150" t="s">
        <v>137</v>
      </c>
      <c r="AU109" s="150" t="s">
        <v>79</v>
      </c>
      <c r="AY109" s="18" t="s">
        <v>135</v>
      </c>
      <c r="BE109" s="151">
        <f t="shared" si="4"/>
        <v>0</v>
      </c>
      <c r="BF109" s="151">
        <f t="shared" si="5"/>
        <v>0</v>
      </c>
      <c r="BG109" s="151">
        <f t="shared" si="6"/>
        <v>0</v>
      </c>
      <c r="BH109" s="151">
        <f t="shared" si="7"/>
        <v>0</v>
      </c>
      <c r="BI109" s="151">
        <f t="shared" si="8"/>
        <v>0</v>
      </c>
      <c r="BJ109" s="18" t="s">
        <v>15</v>
      </c>
      <c r="BK109" s="151">
        <f t="shared" si="9"/>
        <v>0</v>
      </c>
      <c r="BL109" s="18" t="s">
        <v>226</v>
      </c>
      <c r="BM109" s="150" t="s">
        <v>1470</v>
      </c>
    </row>
    <row r="110" spans="1:65" s="12" customFormat="1" ht="22.9" customHeight="1">
      <c r="B110" s="125"/>
      <c r="D110" s="126" t="s">
        <v>70</v>
      </c>
      <c r="E110" s="136" t="s">
        <v>1471</v>
      </c>
      <c r="F110" s="136" t="s">
        <v>1472</v>
      </c>
      <c r="I110" s="128"/>
      <c r="J110" s="137">
        <f>BK110</f>
        <v>0</v>
      </c>
      <c r="L110" s="125"/>
      <c r="M110" s="130"/>
      <c r="N110" s="131"/>
      <c r="O110" s="131"/>
      <c r="P110" s="132">
        <f>SUM(P111:P121)</f>
        <v>0</v>
      </c>
      <c r="Q110" s="131"/>
      <c r="R110" s="132">
        <f>SUM(R111:R121)</f>
        <v>0</v>
      </c>
      <c r="S110" s="131"/>
      <c r="T110" s="133">
        <f>SUM(T111:T121)</f>
        <v>0</v>
      </c>
      <c r="AR110" s="126" t="s">
        <v>79</v>
      </c>
      <c r="AT110" s="134" t="s">
        <v>70</v>
      </c>
      <c r="AU110" s="134" t="s">
        <v>15</v>
      </c>
      <c r="AY110" s="126" t="s">
        <v>135</v>
      </c>
      <c r="BK110" s="135">
        <f>SUM(BK111:BK121)</f>
        <v>0</v>
      </c>
    </row>
    <row r="111" spans="1:65" s="2" customFormat="1" ht="16.5" customHeight="1">
      <c r="A111" s="33"/>
      <c r="B111" s="138"/>
      <c r="C111" s="139" t="s">
        <v>268</v>
      </c>
      <c r="D111" s="139" t="s">
        <v>137</v>
      </c>
      <c r="E111" s="140" t="s">
        <v>1473</v>
      </c>
      <c r="F111" s="141" t="s">
        <v>1474</v>
      </c>
      <c r="G111" s="142" t="s">
        <v>239</v>
      </c>
      <c r="H111" s="143">
        <v>52</v>
      </c>
      <c r="I111" s="144"/>
      <c r="J111" s="145">
        <f t="shared" ref="J111:J121" si="10">ROUND(I111*H111,2)</f>
        <v>0</v>
      </c>
      <c r="K111" s="141" t="s">
        <v>3</v>
      </c>
      <c r="L111" s="34"/>
      <c r="M111" s="146" t="s">
        <v>3</v>
      </c>
      <c r="N111" s="147" t="s">
        <v>42</v>
      </c>
      <c r="O111" s="54"/>
      <c r="P111" s="148">
        <f t="shared" ref="P111:P121" si="11">O111*H111</f>
        <v>0</v>
      </c>
      <c r="Q111" s="148">
        <v>0</v>
      </c>
      <c r="R111" s="148">
        <f t="shared" ref="R111:R121" si="12">Q111*H111</f>
        <v>0</v>
      </c>
      <c r="S111" s="148">
        <v>0</v>
      </c>
      <c r="T111" s="149">
        <f t="shared" ref="T111:T121" si="13">S111*H111</f>
        <v>0</v>
      </c>
      <c r="U111" s="33"/>
      <c r="V111" s="33"/>
      <c r="W111" s="33"/>
      <c r="X111" s="33"/>
      <c r="Y111" s="33"/>
      <c r="Z111" s="33"/>
      <c r="AA111" s="33"/>
      <c r="AB111" s="33"/>
      <c r="AC111" s="33"/>
      <c r="AD111" s="33"/>
      <c r="AE111" s="33"/>
      <c r="AR111" s="150" t="s">
        <v>226</v>
      </c>
      <c r="AT111" s="150" t="s">
        <v>137</v>
      </c>
      <c r="AU111" s="150" t="s">
        <v>79</v>
      </c>
      <c r="AY111" s="18" t="s">
        <v>135</v>
      </c>
      <c r="BE111" s="151">
        <f t="shared" ref="BE111:BE121" si="14">IF(N111="základní",J111,0)</f>
        <v>0</v>
      </c>
      <c r="BF111" s="151">
        <f t="shared" ref="BF111:BF121" si="15">IF(N111="snížená",J111,0)</f>
        <v>0</v>
      </c>
      <c r="BG111" s="151">
        <f t="shared" ref="BG111:BG121" si="16">IF(N111="zákl. přenesená",J111,0)</f>
        <v>0</v>
      </c>
      <c r="BH111" s="151">
        <f t="shared" ref="BH111:BH121" si="17">IF(N111="sníž. přenesená",J111,0)</f>
        <v>0</v>
      </c>
      <c r="BI111" s="151">
        <f t="shared" ref="BI111:BI121" si="18">IF(N111="nulová",J111,0)</f>
        <v>0</v>
      </c>
      <c r="BJ111" s="18" t="s">
        <v>15</v>
      </c>
      <c r="BK111" s="151">
        <f t="shared" ref="BK111:BK121" si="19">ROUND(I111*H111,2)</f>
        <v>0</v>
      </c>
      <c r="BL111" s="18" t="s">
        <v>226</v>
      </c>
      <c r="BM111" s="150" t="s">
        <v>1475</v>
      </c>
    </row>
    <row r="112" spans="1:65" s="2" customFormat="1" ht="16.5" customHeight="1">
      <c r="A112" s="33"/>
      <c r="B112" s="138"/>
      <c r="C112" s="139" t="s">
        <v>273</v>
      </c>
      <c r="D112" s="139" t="s">
        <v>137</v>
      </c>
      <c r="E112" s="140" t="s">
        <v>1476</v>
      </c>
      <c r="F112" s="141" t="s">
        <v>1477</v>
      </c>
      <c r="G112" s="142" t="s">
        <v>239</v>
      </c>
      <c r="H112" s="143">
        <v>350</v>
      </c>
      <c r="I112" s="144"/>
      <c r="J112" s="145">
        <f t="shared" si="10"/>
        <v>0</v>
      </c>
      <c r="K112" s="141" t="s">
        <v>3</v>
      </c>
      <c r="L112" s="34"/>
      <c r="M112" s="146" t="s">
        <v>3</v>
      </c>
      <c r="N112" s="147" t="s">
        <v>42</v>
      </c>
      <c r="O112" s="54"/>
      <c r="P112" s="148">
        <f t="shared" si="11"/>
        <v>0</v>
      </c>
      <c r="Q112" s="148">
        <v>0</v>
      </c>
      <c r="R112" s="148">
        <f t="shared" si="12"/>
        <v>0</v>
      </c>
      <c r="S112" s="148">
        <v>0</v>
      </c>
      <c r="T112" s="149">
        <f t="shared" si="13"/>
        <v>0</v>
      </c>
      <c r="U112" s="33"/>
      <c r="V112" s="33"/>
      <c r="W112" s="33"/>
      <c r="X112" s="33"/>
      <c r="Y112" s="33"/>
      <c r="Z112" s="33"/>
      <c r="AA112" s="33"/>
      <c r="AB112" s="33"/>
      <c r="AC112" s="33"/>
      <c r="AD112" s="33"/>
      <c r="AE112" s="33"/>
      <c r="AR112" s="150" t="s">
        <v>226</v>
      </c>
      <c r="AT112" s="150" t="s">
        <v>137</v>
      </c>
      <c r="AU112" s="150" t="s">
        <v>79</v>
      </c>
      <c r="AY112" s="18" t="s">
        <v>135</v>
      </c>
      <c r="BE112" s="151">
        <f t="shared" si="14"/>
        <v>0</v>
      </c>
      <c r="BF112" s="151">
        <f t="shared" si="15"/>
        <v>0</v>
      </c>
      <c r="BG112" s="151">
        <f t="shared" si="16"/>
        <v>0</v>
      </c>
      <c r="BH112" s="151">
        <f t="shared" si="17"/>
        <v>0</v>
      </c>
      <c r="BI112" s="151">
        <f t="shared" si="18"/>
        <v>0</v>
      </c>
      <c r="BJ112" s="18" t="s">
        <v>15</v>
      </c>
      <c r="BK112" s="151">
        <f t="shared" si="19"/>
        <v>0</v>
      </c>
      <c r="BL112" s="18" t="s">
        <v>226</v>
      </c>
      <c r="BM112" s="150" t="s">
        <v>1478</v>
      </c>
    </row>
    <row r="113" spans="1:65" s="2" customFormat="1" ht="16.5" customHeight="1">
      <c r="A113" s="33"/>
      <c r="B113" s="138"/>
      <c r="C113" s="139" t="s">
        <v>278</v>
      </c>
      <c r="D113" s="139" t="s">
        <v>137</v>
      </c>
      <c r="E113" s="140" t="s">
        <v>1479</v>
      </c>
      <c r="F113" s="141" t="s">
        <v>1480</v>
      </c>
      <c r="G113" s="142" t="s">
        <v>1412</v>
      </c>
      <c r="H113" s="143">
        <v>175</v>
      </c>
      <c r="I113" s="144"/>
      <c r="J113" s="145">
        <f t="shared" si="10"/>
        <v>0</v>
      </c>
      <c r="K113" s="141" t="s">
        <v>3</v>
      </c>
      <c r="L113" s="34"/>
      <c r="M113" s="146" t="s">
        <v>3</v>
      </c>
      <c r="N113" s="147" t="s">
        <v>42</v>
      </c>
      <c r="O113" s="54"/>
      <c r="P113" s="148">
        <f t="shared" si="11"/>
        <v>0</v>
      </c>
      <c r="Q113" s="148">
        <v>0</v>
      </c>
      <c r="R113" s="148">
        <f t="shared" si="12"/>
        <v>0</v>
      </c>
      <c r="S113" s="148">
        <v>0</v>
      </c>
      <c r="T113" s="149">
        <f t="shared" si="13"/>
        <v>0</v>
      </c>
      <c r="U113" s="33"/>
      <c r="V113" s="33"/>
      <c r="W113" s="33"/>
      <c r="X113" s="33"/>
      <c r="Y113" s="33"/>
      <c r="Z113" s="33"/>
      <c r="AA113" s="33"/>
      <c r="AB113" s="33"/>
      <c r="AC113" s="33"/>
      <c r="AD113" s="33"/>
      <c r="AE113" s="33"/>
      <c r="AR113" s="150" t="s">
        <v>226</v>
      </c>
      <c r="AT113" s="150" t="s">
        <v>137</v>
      </c>
      <c r="AU113" s="150" t="s">
        <v>79</v>
      </c>
      <c r="AY113" s="18" t="s">
        <v>135</v>
      </c>
      <c r="BE113" s="151">
        <f t="shared" si="14"/>
        <v>0</v>
      </c>
      <c r="BF113" s="151">
        <f t="shared" si="15"/>
        <v>0</v>
      </c>
      <c r="BG113" s="151">
        <f t="shared" si="16"/>
        <v>0</v>
      </c>
      <c r="BH113" s="151">
        <f t="shared" si="17"/>
        <v>0</v>
      </c>
      <c r="BI113" s="151">
        <f t="shared" si="18"/>
        <v>0</v>
      </c>
      <c r="BJ113" s="18" t="s">
        <v>15</v>
      </c>
      <c r="BK113" s="151">
        <f t="shared" si="19"/>
        <v>0</v>
      </c>
      <c r="BL113" s="18" t="s">
        <v>226</v>
      </c>
      <c r="BM113" s="150" t="s">
        <v>1481</v>
      </c>
    </row>
    <row r="114" spans="1:65" s="2" customFormat="1" ht="16.5" customHeight="1">
      <c r="A114" s="33"/>
      <c r="B114" s="138"/>
      <c r="C114" s="139" t="s">
        <v>322</v>
      </c>
      <c r="D114" s="139" t="s">
        <v>137</v>
      </c>
      <c r="E114" s="140" t="s">
        <v>1482</v>
      </c>
      <c r="F114" s="141" t="s">
        <v>1483</v>
      </c>
      <c r="G114" s="142" t="s">
        <v>1412</v>
      </c>
      <c r="H114" s="143">
        <v>40</v>
      </c>
      <c r="I114" s="144"/>
      <c r="J114" s="145">
        <f t="shared" si="10"/>
        <v>0</v>
      </c>
      <c r="K114" s="141" t="s">
        <v>3</v>
      </c>
      <c r="L114" s="34"/>
      <c r="M114" s="146" t="s">
        <v>3</v>
      </c>
      <c r="N114" s="147" t="s">
        <v>42</v>
      </c>
      <c r="O114" s="54"/>
      <c r="P114" s="148">
        <f t="shared" si="11"/>
        <v>0</v>
      </c>
      <c r="Q114" s="148">
        <v>0</v>
      </c>
      <c r="R114" s="148">
        <f t="shared" si="12"/>
        <v>0</v>
      </c>
      <c r="S114" s="148">
        <v>0</v>
      </c>
      <c r="T114" s="149">
        <f t="shared" si="13"/>
        <v>0</v>
      </c>
      <c r="U114" s="33"/>
      <c r="V114" s="33"/>
      <c r="W114" s="33"/>
      <c r="X114" s="33"/>
      <c r="Y114" s="33"/>
      <c r="Z114" s="33"/>
      <c r="AA114" s="33"/>
      <c r="AB114" s="33"/>
      <c r="AC114" s="33"/>
      <c r="AD114" s="33"/>
      <c r="AE114" s="33"/>
      <c r="AR114" s="150" t="s">
        <v>226</v>
      </c>
      <c r="AT114" s="150" t="s">
        <v>137</v>
      </c>
      <c r="AU114" s="150" t="s">
        <v>79</v>
      </c>
      <c r="AY114" s="18" t="s">
        <v>135</v>
      </c>
      <c r="BE114" s="151">
        <f t="shared" si="14"/>
        <v>0</v>
      </c>
      <c r="BF114" s="151">
        <f t="shared" si="15"/>
        <v>0</v>
      </c>
      <c r="BG114" s="151">
        <f t="shared" si="16"/>
        <v>0</v>
      </c>
      <c r="BH114" s="151">
        <f t="shared" si="17"/>
        <v>0</v>
      </c>
      <c r="BI114" s="151">
        <f t="shared" si="18"/>
        <v>0</v>
      </c>
      <c r="BJ114" s="18" t="s">
        <v>15</v>
      </c>
      <c r="BK114" s="151">
        <f t="shared" si="19"/>
        <v>0</v>
      </c>
      <c r="BL114" s="18" t="s">
        <v>226</v>
      </c>
      <c r="BM114" s="150" t="s">
        <v>1484</v>
      </c>
    </row>
    <row r="115" spans="1:65" s="2" customFormat="1" ht="16.5" customHeight="1">
      <c r="A115" s="33"/>
      <c r="B115" s="138"/>
      <c r="C115" s="139" t="s">
        <v>327</v>
      </c>
      <c r="D115" s="139" t="s">
        <v>137</v>
      </c>
      <c r="E115" s="140" t="s">
        <v>1485</v>
      </c>
      <c r="F115" s="141" t="s">
        <v>1486</v>
      </c>
      <c r="G115" s="142" t="s">
        <v>1412</v>
      </c>
      <c r="H115" s="143">
        <v>52</v>
      </c>
      <c r="I115" s="144"/>
      <c r="J115" s="145">
        <f t="shared" si="10"/>
        <v>0</v>
      </c>
      <c r="K115" s="141" t="s">
        <v>3</v>
      </c>
      <c r="L115" s="34"/>
      <c r="M115" s="146" t="s">
        <v>3</v>
      </c>
      <c r="N115" s="147" t="s">
        <v>42</v>
      </c>
      <c r="O115" s="54"/>
      <c r="P115" s="148">
        <f t="shared" si="11"/>
        <v>0</v>
      </c>
      <c r="Q115" s="148">
        <v>0</v>
      </c>
      <c r="R115" s="148">
        <f t="shared" si="12"/>
        <v>0</v>
      </c>
      <c r="S115" s="148">
        <v>0</v>
      </c>
      <c r="T115" s="149">
        <f t="shared" si="13"/>
        <v>0</v>
      </c>
      <c r="U115" s="33"/>
      <c r="V115" s="33"/>
      <c r="W115" s="33"/>
      <c r="X115" s="33"/>
      <c r="Y115" s="33"/>
      <c r="Z115" s="33"/>
      <c r="AA115" s="33"/>
      <c r="AB115" s="33"/>
      <c r="AC115" s="33"/>
      <c r="AD115" s="33"/>
      <c r="AE115" s="33"/>
      <c r="AR115" s="150" t="s">
        <v>226</v>
      </c>
      <c r="AT115" s="150" t="s">
        <v>137</v>
      </c>
      <c r="AU115" s="150" t="s">
        <v>79</v>
      </c>
      <c r="AY115" s="18" t="s">
        <v>135</v>
      </c>
      <c r="BE115" s="151">
        <f t="shared" si="14"/>
        <v>0</v>
      </c>
      <c r="BF115" s="151">
        <f t="shared" si="15"/>
        <v>0</v>
      </c>
      <c r="BG115" s="151">
        <f t="shared" si="16"/>
        <v>0</v>
      </c>
      <c r="BH115" s="151">
        <f t="shared" si="17"/>
        <v>0</v>
      </c>
      <c r="BI115" s="151">
        <f t="shared" si="18"/>
        <v>0</v>
      </c>
      <c r="BJ115" s="18" t="s">
        <v>15</v>
      </c>
      <c r="BK115" s="151">
        <f t="shared" si="19"/>
        <v>0</v>
      </c>
      <c r="BL115" s="18" t="s">
        <v>226</v>
      </c>
      <c r="BM115" s="150" t="s">
        <v>1487</v>
      </c>
    </row>
    <row r="116" spans="1:65" s="2" customFormat="1" ht="21.75" customHeight="1">
      <c r="A116" s="33"/>
      <c r="B116" s="138"/>
      <c r="C116" s="139" t="s">
        <v>332</v>
      </c>
      <c r="D116" s="139" t="s">
        <v>137</v>
      </c>
      <c r="E116" s="140" t="s">
        <v>1488</v>
      </c>
      <c r="F116" s="141" t="s">
        <v>1489</v>
      </c>
      <c r="G116" s="142" t="s">
        <v>1412</v>
      </c>
      <c r="H116" s="143">
        <v>40</v>
      </c>
      <c r="I116" s="144"/>
      <c r="J116" s="145">
        <f t="shared" si="10"/>
        <v>0</v>
      </c>
      <c r="K116" s="141" t="s">
        <v>3</v>
      </c>
      <c r="L116" s="34"/>
      <c r="M116" s="146" t="s">
        <v>3</v>
      </c>
      <c r="N116" s="147" t="s">
        <v>42</v>
      </c>
      <c r="O116" s="54"/>
      <c r="P116" s="148">
        <f t="shared" si="11"/>
        <v>0</v>
      </c>
      <c r="Q116" s="148">
        <v>0</v>
      </c>
      <c r="R116" s="148">
        <f t="shared" si="12"/>
        <v>0</v>
      </c>
      <c r="S116" s="148">
        <v>0</v>
      </c>
      <c r="T116" s="149">
        <f t="shared" si="13"/>
        <v>0</v>
      </c>
      <c r="U116" s="33"/>
      <c r="V116" s="33"/>
      <c r="W116" s="33"/>
      <c r="X116" s="33"/>
      <c r="Y116" s="33"/>
      <c r="Z116" s="33"/>
      <c r="AA116" s="33"/>
      <c r="AB116" s="33"/>
      <c r="AC116" s="33"/>
      <c r="AD116" s="33"/>
      <c r="AE116" s="33"/>
      <c r="AR116" s="150" t="s">
        <v>226</v>
      </c>
      <c r="AT116" s="150" t="s">
        <v>137</v>
      </c>
      <c r="AU116" s="150" t="s">
        <v>79</v>
      </c>
      <c r="AY116" s="18" t="s">
        <v>135</v>
      </c>
      <c r="BE116" s="151">
        <f t="shared" si="14"/>
        <v>0</v>
      </c>
      <c r="BF116" s="151">
        <f t="shared" si="15"/>
        <v>0</v>
      </c>
      <c r="BG116" s="151">
        <f t="shared" si="16"/>
        <v>0</v>
      </c>
      <c r="BH116" s="151">
        <f t="shared" si="17"/>
        <v>0</v>
      </c>
      <c r="BI116" s="151">
        <f t="shared" si="18"/>
        <v>0</v>
      </c>
      <c r="BJ116" s="18" t="s">
        <v>15</v>
      </c>
      <c r="BK116" s="151">
        <f t="shared" si="19"/>
        <v>0</v>
      </c>
      <c r="BL116" s="18" t="s">
        <v>226</v>
      </c>
      <c r="BM116" s="150" t="s">
        <v>1490</v>
      </c>
    </row>
    <row r="117" spans="1:65" s="2" customFormat="1" ht="16.5" customHeight="1">
      <c r="A117" s="33"/>
      <c r="B117" s="138"/>
      <c r="C117" s="139" t="s">
        <v>356</v>
      </c>
      <c r="D117" s="139" t="s">
        <v>137</v>
      </c>
      <c r="E117" s="140" t="s">
        <v>1491</v>
      </c>
      <c r="F117" s="141" t="s">
        <v>1492</v>
      </c>
      <c r="G117" s="142" t="s">
        <v>1412</v>
      </c>
      <c r="H117" s="143">
        <v>10</v>
      </c>
      <c r="I117" s="144"/>
      <c r="J117" s="145">
        <f t="shared" si="10"/>
        <v>0</v>
      </c>
      <c r="K117" s="141" t="s">
        <v>3</v>
      </c>
      <c r="L117" s="34"/>
      <c r="M117" s="146" t="s">
        <v>3</v>
      </c>
      <c r="N117" s="147" t="s">
        <v>42</v>
      </c>
      <c r="O117" s="54"/>
      <c r="P117" s="148">
        <f t="shared" si="11"/>
        <v>0</v>
      </c>
      <c r="Q117" s="148">
        <v>0</v>
      </c>
      <c r="R117" s="148">
        <f t="shared" si="12"/>
        <v>0</v>
      </c>
      <c r="S117" s="148">
        <v>0</v>
      </c>
      <c r="T117" s="149">
        <f t="shared" si="13"/>
        <v>0</v>
      </c>
      <c r="U117" s="33"/>
      <c r="V117" s="33"/>
      <c r="W117" s="33"/>
      <c r="X117" s="33"/>
      <c r="Y117" s="33"/>
      <c r="Z117" s="33"/>
      <c r="AA117" s="33"/>
      <c r="AB117" s="33"/>
      <c r="AC117" s="33"/>
      <c r="AD117" s="33"/>
      <c r="AE117" s="33"/>
      <c r="AR117" s="150" t="s">
        <v>226</v>
      </c>
      <c r="AT117" s="150" t="s">
        <v>137</v>
      </c>
      <c r="AU117" s="150" t="s">
        <v>79</v>
      </c>
      <c r="AY117" s="18" t="s">
        <v>135</v>
      </c>
      <c r="BE117" s="151">
        <f t="shared" si="14"/>
        <v>0</v>
      </c>
      <c r="BF117" s="151">
        <f t="shared" si="15"/>
        <v>0</v>
      </c>
      <c r="BG117" s="151">
        <f t="shared" si="16"/>
        <v>0</v>
      </c>
      <c r="BH117" s="151">
        <f t="shared" si="17"/>
        <v>0</v>
      </c>
      <c r="BI117" s="151">
        <f t="shared" si="18"/>
        <v>0</v>
      </c>
      <c r="BJ117" s="18" t="s">
        <v>15</v>
      </c>
      <c r="BK117" s="151">
        <f t="shared" si="19"/>
        <v>0</v>
      </c>
      <c r="BL117" s="18" t="s">
        <v>226</v>
      </c>
      <c r="BM117" s="150" t="s">
        <v>1493</v>
      </c>
    </row>
    <row r="118" spans="1:65" s="2" customFormat="1" ht="16.5" customHeight="1">
      <c r="A118" s="33"/>
      <c r="B118" s="138"/>
      <c r="C118" s="139" t="s">
        <v>360</v>
      </c>
      <c r="D118" s="139" t="s">
        <v>137</v>
      </c>
      <c r="E118" s="140" t="s">
        <v>1494</v>
      </c>
      <c r="F118" s="141" t="s">
        <v>1466</v>
      </c>
      <c r="G118" s="142" t="s">
        <v>192</v>
      </c>
      <c r="H118" s="143">
        <v>1</v>
      </c>
      <c r="I118" s="144"/>
      <c r="J118" s="145">
        <f t="shared" si="10"/>
        <v>0</v>
      </c>
      <c r="K118" s="141" t="s">
        <v>3</v>
      </c>
      <c r="L118" s="34"/>
      <c r="M118" s="146" t="s">
        <v>3</v>
      </c>
      <c r="N118" s="147" t="s">
        <v>42</v>
      </c>
      <c r="O118" s="54"/>
      <c r="P118" s="148">
        <f t="shared" si="11"/>
        <v>0</v>
      </c>
      <c r="Q118" s="148">
        <v>0</v>
      </c>
      <c r="R118" s="148">
        <f t="shared" si="12"/>
        <v>0</v>
      </c>
      <c r="S118" s="148">
        <v>0</v>
      </c>
      <c r="T118" s="149">
        <f t="shared" si="13"/>
        <v>0</v>
      </c>
      <c r="U118" s="33"/>
      <c r="V118" s="33"/>
      <c r="W118" s="33"/>
      <c r="X118" s="33"/>
      <c r="Y118" s="33"/>
      <c r="Z118" s="33"/>
      <c r="AA118" s="33"/>
      <c r="AB118" s="33"/>
      <c r="AC118" s="33"/>
      <c r="AD118" s="33"/>
      <c r="AE118" s="33"/>
      <c r="AR118" s="150" t="s">
        <v>226</v>
      </c>
      <c r="AT118" s="150" t="s">
        <v>137</v>
      </c>
      <c r="AU118" s="150" t="s">
        <v>79</v>
      </c>
      <c r="AY118" s="18" t="s">
        <v>135</v>
      </c>
      <c r="BE118" s="151">
        <f t="shared" si="14"/>
        <v>0</v>
      </c>
      <c r="BF118" s="151">
        <f t="shared" si="15"/>
        <v>0</v>
      </c>
      <c r="BG118" s="151">
        <f t="shared" si="16"/>
        <v>0</v>
      </c>
      <c r="BH118" s="151">
        <f t="shared" si="17"/>
        <v>0</v>
      </c>
      <c r="BI118" s="151">
        <f t="shared" si="18"/>
        <v>0</v>
      </c>
      <c r="BJ118" s="18" t="s">
        <v>15</v>
      </c>
      <c r="BK118" s="151">
        <f t="shared" si="19"/>
        <v>0</v>
      </c>
      <c r="BL118" s="18" t="s">
        <v>226</v>
      </c>
      <c r="BM118" s="150" t="s">
        <v>1495</v>
      </c>
    </row>
    <row r="119" spans="1:65" s="2" customFormat="1" ht="16.5" customHeight="1">
      <c r="A119" s="33"/>
      <c r="B119" s="138"/>
      <c r="C119" s="139" t="s">
        <v>384</v>
      </c>
      <c r="D119" s="139" t="s">
        <v>137</v>
      </c>
      <c r="E119" s="140" t="s">
        <v>1496</v>
      </c>
      <c r="F119" s="141" t="s">
        <v>1497</v>
      </c>
      <c r="G119" s="142" t="s">
        <v>192</v>
      </c>
      <c r="H119" s="143">
        <v>1</v>
      </c>
      <c r="I119" s="144"/>
      <c r="J119" s="145">
        <f t="shared" si="10"/>
        <v>0</v>
      </c>
      <c r="K119" s="141" t="s">
        <v>3</v>
      </c>
      <c r="L119" s="34"/>
      <c r="M119" s="146" t="s">
        <v>3</v>
      </c>
      <c r="N119" s="147" t="s">
        <v>42</v>
      </c>
      <c r="O119" s="54"/>
      <c r="P119" s="148">
        <f t="shared" si="11"/>
        <v>0</v>
      </c>
      <c r="Q119" s="148">
        <v>0</v>
      </c>
      <c r="R119" s="148">
        <f t="shared" si="12"/>
        <v>0</v>
      </c>
      <c r="S119" s="148">
        <v>0</v>
      </c>
      <c r="T119" s="149">
        <f t="shared" si="13"/>
        <v>0</v>
      </c>
      <c r="U119" s="33"/>
      <c r="V119" s="33"/>
      <c r="W119" s="33"/>
      <c r="X119" s="33"/>
      <c r="Y119" s="33"/>
      <c r="Z119" s="33"/>
      <c r="AA119" s="33"/>
      <c r="AB119" s="33"/>
      <c r="AC119" s="33"/>
      <c r="AD119" s="33"/>
      <c r="AE119" s="33"/>
      <c r="AR119" s="150" t="s">
        <v>226</v>
      </c>
      <c r="AT119" s="150" t="s">
        <v>137</v>
      </c>
      <c r="AU119" s="150" t="s">
        <v>79</v>
      </c>
      <c r="AY119" s="18" t="s">
        <v>135</v>
      </c>
      <c r="BE119" s="151">
        <f t="shared" si="14"/>
        <v>0</v>
      </c>
      <c r="BF119" s="151">
        <f t="shared" si="15"/>
        <v>0</v>
      </c>
      <c r="BG119" s="151">
        <f t="shared" si="16"/>
        <v>0</v>
      </c>
      <c r="BH119" s="151">
        <f t="shared" si="17"/>
        <v>0</v>
      </c>
      <c r="BI119" s="151">
        <f t="shared" si="18"/>
        <v>0</v>
      </c>
      <c r="BJ119" s="18" t="s">
        <v>15</v>
      </c>
      <c r="BK119" s="151">
        <f t="shared" si="19"/>
        <v>0</v>
      </c>
      <c r="BL119" s="18" t="s">
        <v>226</v>
      </c>
      <c r="BM119" s="150" t="s">
        <v>1498</v>
      </c>
    </row>
    <row r="120" spans="1:65" s="2" customFormat="1" ht="16.5" customHeight="1">
      <c r="A120" s="33"/>
      <c r="B120" s="138"/>
      <c r="C120" s="139" t="s">
        <v>392</v>
      </c>
      <c r="D120" s="139" t="s">
        <v>137</v>
      </c>
      <c r="E120" s="140" t="s">
        <v>1499</v>
      </c>
      <c r="F120" s="141" t="s">
        <v>1500</v>
      </c>
      <c r="G120" s="142" t="s">
        <v>192</v>
      </c>
      <c r="H120" s="143">
        <v>1</v>
      </c>
      <c r="I120" s="144"/>
      <c r="J120" s="145">
        <f t="shared" si="10"/>
        <v>0</v>
      </c>
      <c r="K120" s="141" t="s">
        <v>3</v>
      </c>
      <c r="L120" s="34"/>
      <c r="M120" s="146" t="s">
        <v>3</v>
      </c>
      <c r="N120" s="147" t="s">
        <v>42</v>
      </c>
      <c r="O120" s="54"/>
      <c r="P120" s="148">
        <f t="shared" si="11"/>
        <v>0</v>
      </c>
      <c r="Q120" s="148">
        <v>0</v>
      </c>
      <c r="R120" s="148">
        <f t="shared" si="12"/>
        <v>0</v>
      </c>
      <c r="S120" s="148">
        <v>0</v>
      </c>
      <c r="T120" s="149">
        <f t="shared" si="13"/>
        <v>0</v>
      </c>
      <c r="U120" s="33"/>
      <c r="V120" s="33"/>
      <c r="W120" s="33"/>
      <c r="X120" s="33"/>
      <c r="Y120" s="33"/>
      <c r="Z120" s="33"/>
      <c r="AA120" s="33"/>
      <c r="AB120" s="33"/>
      <c r="AC120" s="33"/>
      <c r="AD120" s="33"/>
      <c r="AE120" s="33"/>
      <c r="AR120" s="150" t="s">
        <v>226</v>
      </c>
      <c r="AT120" s="150" t="s">
        <v>137</v>
      </c>
      <c r="AU120" s="150" t="s">
        <v>79</v>
      </c>
      <c r="AY120" s="18" t="s">
        <v>135</v>
      </c>
      <c r="BE120" s="151">
        <f t="shared" si="14"/>
        <v>0</v>
      </c>
      <c r="BF120" s="151">
        <f t="shared" si="15"/>
        <v>0</v>
      </c>
      <c r="BG120" s="151">
        <f t="shared" si="16"/>
        <v>0</v>
      </c>
      <c r="BH120" s="151">
        <f t="shared" si="17"/>
        <v>0</v>
      </c>
      <c r="BI120" s="151">
        <f t="shared" si="18"/>
        <v>0</v>
      </c>
      <c r="BJ120" s="18" t="s">
        <v>15</v>
      </c>
      <c r="BK120" s="151">
        <f t="shared" si="19"/>
        <v>0</v>
      </c>
      <c r="BL120" s="18" t="s">
        <v>226</v>
      </c>
      <c r="BM120" s="150" t="s">
        <v>1501</v>
      </c>
    </row>
    <row r="121" spans="1:65" s="2" customFormat="1" ht="21.75" customHeight="1">
      <c r="A121" s="33"/>
      <c r="B121" s="138"/>
      <c r="C121" s="139" t="s">
        <v>397</v>
      </c>
      <c r="D121" s="139" t="s">
        <v>137</v>
      </c>
      <c r="E121" s="140" t="s">
        <v>1502</v>
      </c>
      <c r="F121" s="141" t="s">
        <v>1503</v>
      </c>
      <c r="G121" s="142" t="s">
        <v>192</v>
      </c>
      <c r="H121" s="143">
        <v>1</v>
      </c>
      <c r="I121" s="144"/>
      <c r="J121" s="145">
        <f t="shared" si="10"/>
        <v>0</v>
      </c>
      <c r="K121" s="141" t="s">
        <v>3</v>
      </c>
      <c r="L121" s="34"/>
      <c r="M121" s="196" t="s">
        <v>3</v>
      </c>
      <c r="N121" s="197" t="s">
        <v>42</v>
      </c>
      <c r="O121" s="194"/>
      <c r="P121" s="198">
        <f t="shared" si="11"/>
        <v>0</v>
      </c>
      <c r="Q121" s="198">
        <v>0</v>
      </c>
      <c r="R121" s="198">
        <f t="shared" si="12"/>
        <v>0</v>
      </c>
      <c r="S121" s="198">
        <v>0</v>
      </c>
      <c r="T121" s="199">
        <f t="shared" si="13"/>
        <v>0</v>
      </c>
      <c r="U121" s="33"/>
      <c r="V121" s="33"/>
      <c r="W121" s="33"/>
      <c r="X121" s="33"/>
      <c r="Y121" s="33"/>
      <c r="Z121" s="33"/>
      <c r="AA121" s="33"/>
      <c r="AB121" s="33"/>
      <c r="AC121" s="33"/>
      <c r="AD121" s="33"/>
      <c r="AE121" s="33"/>
      <c r="AR121" s="150" t="s">
        <v>226</v>
      </c>
      <c r="AT121" s="150" t="s">
        <v>137</v>
      </c>
      <c r="AU121" s="150" t="s">
        <v>79</v>
      </c>
      <c r="AY121" s="18" t="s">
        <v>135</v>
      </c>
      <c r="BE121" s="151">
        <f t="shared" si="14"/>
        <v>0</v>
      </c>
      <c r="BF121" s="151">
        <f t="shared" si="15"/>
        <v>0</v>
      </c>
      <c r="BG121" s="151">
        <f t="shared" si="16"/>
        <v>0</v>
      </c>
      <c r="BH121" s="151">
        <f t="shared" si="17"/>
        <v>0</v>
      </c>
      <c r="BI121" s="151">
        <f t="shared" si="18"/>
        <v>0</v>
      </c>
      <c r="BJ121" s="18" t="s">
        <v>15</v>
      </c>
      <c r="BK121" s="151">
        <f t="shared" si="19"/>
        <v>0</v>
      </c>
      <c r="BL121" s="18" t="s">
        <v>226</v>
      </c>
      <c r="BM121" s="150" t="s">
        <v>1504</v>
      </c>
    </row>
    <row r="122" spans="1:65" s="2" customFormat="1" ht="6.95" customHeight="1">
      <c r="A122" s="33"/>
      <c r="B122" s="43"/>
      <c r="C122" s="44"/>
      <c r="D122" s="44"/>
      <c r="E122" s="44"/>
      <c r="F122" s="44"/>
      <c r="G122" s="44"/>
      <c r="H122" s="44"/>
      <c r="I122" s="44"/>
      <c r="J122" s="44"/>
      <c r="K122" s="44"/>
      <c r="L122" s="34"/>
      <c r="M122" s="33"/>
      <c r="O122" s="33"/>
      <c r="P122" s="33"/>
      <c r="Q122" s="33"/>
      <c r="R122" s="33"/>
      <c r="S122" s="33"/>
      <c r="T122" s="33"/>
      <c r="U122" s="33"/>
      <c r="V122" s="33"/>
      <c r="W122" s="33"/>
      <c r="X122" s="33"/>
      <c r="Y122" s="33"/>
      <c r="Z122" s="33"/>
      <c r="AA122" s="33"/>
      <c r="AB122" s="33"/>
      <c r="AC122" s="33"/>
      <c r="AD122" s="33"/>
      <c r="AE122" s="33"/>
    </row>
  </sheetData>
  <autoFilter ref="C82:K121"/>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8" t="s">
        <v>6</v>
      </c>
      <c r="M2" s="303"/>
      <c r="N2" s="303"/>
      <c r="O2" s="303"/>
      <c r="P2" s="303"/>
      <c r="Q2" s="303"/>
      <c r="R2" s="303"/>
      <c r="S2" s="303"/>
      <c r="T2" s="303"/>
      <c r="U2" s="303"/>
      <c r="V2" s="303"/>
      <c r="AT2" s="18" t="s">
        <v>87</v>
      </c>
    </row>
    <row r="3" spans="1:46" s="1" customFormat="1" ht="6.95" customHeight="1">
      <c r="B3" s="19"/>
      <c r="C3" s="20"/>
      <c r="D3" s="20"/>
      <c r="E3" s="20"/>
      <c r="F3" s="20"/>
      <c r="G3" s="20"/>
      <c r="H3" s="20"/>
      <c r="I3" s="20"/>
      <c r="J3" s="20"/>
      <c r="K3" s="20"/>
      <c r="L3" s="21"/>
      <c r="AT3" s="18" t="s">
        <v>79</v>
      </c>
    </row>
    <row r="4" spans="1:46" s="1" customFormat="1" ht="24.95" customHeight="1">
      <c r="B4" s="21"/>
      <c r="D4" s="22" t="s">
        <v>88</v>
      </c>
      <c r="L4" s="21"/>
      <c r="M4" s="89" t="s">
        <v>11</v>
      </c>
      <c r="AT4" s="18" t="s">
        <v>4</v>
      </c>
    </row>
    <row r="5" spans="1:46" s="1" customFormat="1" ht="6.95" customHeight="1">
      <c r="B5" s="21"/>
      <c r="L5" s="21"/>
    </row>
    <row r="6" spans="1:46" s="1" customFormat="1" ht="12" customHeight="1">
      <c r="B6" s="21"/>
      <c r="D6" s="28" t="s">
        <v>17</v>
      </c>
      <c r="L6" s="21"/>
    </row>
    <row r="7" spans="1:46" s="1" customFormat="1" ht="26.25" customHeight="1">
      <c r="B7" s="21"/>
      <c r="E7" s="319" t="str">
        <f>'Rekapitulace stavby'!K6</f>
        <v>ZATEPLENÍ OBJEKTU A VÝMĚNA OTVORŮ OBJEKTU KOLEJE BLANICE</v>
      </c>
      <c r="F7" s="320"/>
      <c r="G7" s="320"/>
      <c r="H7" s="320"/>
      <c r="L7" s="21"/>
    </row>
    <row r="8" spans="1:46" s="2" customFormat="1" ht="12" customHeight="1">
      <c r="A8" s="33"/>
      <c r="B8" s="34"/>
      <c r="C8" s="33"/>
      <c r="D8" s="28" t="s">
        <v>89</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81" t="s">
        <v>1505</v>
      </c>
      <c r="F9" s="321"/>
      <c r="G9" s="321"/>
      <c r="H9" s="321"/>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28" t="s">
        <v>20</v>
      </c>
      <c r="J11" s="26" t="s">
        <v>3</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21</v>
      </c>
      <c r="E12" s="33"/>
      <c r="F12" s="26" t="s">
        <v>22</v>
      </c>
      <c r="G12" s="33"/>
      <c r="H12" s="33"/>
      <c r="I12" s="28" t="s">
        <v>23</v>
      </c>
      <c r="J12" s="51" t="str">
        <f>'Rekapitulace stavby'!AN8</f>
        <v>18. 11. 2022</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25</v>
      </c>
      <c r="E14" s="33"/>
      <c r="F14" s="33"/>
      <c r="G14" s="33"/>
      <c r="H14" s="33"/>
      <c r="I14" s="28" t="s">
        <v>26</v>
      </c>
      <c r="J14" s="26" t="s">
        <v>3</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3</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29</v>
      </c>
      <c r="E17" s="33"/>
      <c r="F17" s="33"/>
      <c r="G17" s="33"/>
      <c r="H17" s="33"/>
      <c r="I17" s="28" t="s">
        <v>26</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22" t="str">
        <f>'Rekapitulace stavby'!E14</f>
        <v>Vyplň údaj</v>
      </c>
      <c r="F18" s="302"/>
      <c r="G18" s="302"/>
      <c r="H18" s="302"/>
      <c r="I18" s="28" t="s">
        <v>28</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t="s">
        <v>31</v>
      </c>
      <c r="E20" s="33"/>
      <c r="F20" s="33"/>
      <c r="G20" s="33"/>
      <c r="H20" s="33"/>
      <c r="I20" s="28" t="s">
        <v>26</v>
      </c>
      <c r="J20" s="26" t="s">
        <v>3</v>
      </c>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t="s">
        <v>32</v>
      </c>
      <c r="F21" s="33"/>
      <c r="G21" s="33"/>
      <c r="H21" s="33"/>
      <c r="I21" s="28" t="s">
        <v>28</v>
      </c>
      <c r="J21" s="26" t="s">
        <v>3</v>
      </c>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t="s">
        <v>34</v>
      </c>
      <c r="E23" s="33"/>
      <c r="F23" s="33"/>
      <c r="G23" s="33"/>
      <c r="H23" s="33"/>
      <c r="I23" s="28" t="s">
        <v>26</v>
      </c>
      <c r="J23" s="26" t="str">
        <f>IF('Rekapitulace stavby'!AN19="","",'Rekapitulace stavby'!AN19)</f>
        <v/>
      </c>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16.5" customHeight="1">
      <c r="A27" s="91"/>
      <c r="B27" s="92"/>
      <c r="C27" s="91"/>
      <c r="D27" s="91"/>
      <c r="E27" s="307" t="s">
        <v>3</v>
      </c>
      <c r="F27" s="307"/>
      <c r="G27" s="307"/>
      <c r="H27" s="307"/>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ROUND(J80,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ROUND((SUM(BE80:BE94)),  2)</f>
        <v>0</v>
      </c>
      <c r="G33" s="33"/>
      <c r="H33" s="33"/>
      <c r="I33" s="97">
        <v>0.21</v>
      </c>
      <c r="J33" s="96">
        <f>ROUND(((SUM(BE80:BE94))*I33),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ROUND((SUM(BF80:BF94)),  2)</f>
        <v>0</v>
      </c>
      <c r="G34" s="33"/>
      <c r="H34" s="33"/>
      <c r="I34" s="97">
        <v>0.15</v>
      </c>
      <c r="J34" s="96">
        <f>ROUND(((SUM(BF80:BF94))*I34),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ROUND((SUM(BG80:BG94)),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ROUND((SUM(BH80:BH94)),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ROUND((SUM(BI80:BI94)),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91</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26.25" customHeight="1">
      <c r="A48" s="33"/>
      <c r="B48" s="34"/>
      <c r="C48" s="33"/>
      <c r="D48" s="33"/>
      <c r="E48" s="319" t="str">
        <f>E7</f>
        <v>ZATEPLENÍ OBJEKTU A VÝMĚNA OTVORŮ OBJEKTU KOLEJE BLANICE</v>
      </c>
      <c r="F48" s="320"/>
      <c r="G48" s="320"/>
      <c r="H48" s="320"/>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89</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81" t="str">
        <f>E9</f>
        <v>VRN - Ostatní a vedlejší náklady</v>
      </c>
      <c r="F50" s="321"/>
      <c r="G50" s="321"/>
      <c r="H50" s="321"/>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21</v>
      </c>
      <c r="D52" s="33"/>
      <c r="E52" s="33"/>
      <c r="F52" s="26" t="str">
        <f>F12</f>
        <v xml:space="preserve"> </v>
      </c>
      <c r="G52" s="33"/>
      <c r="H52" s="33"/>
      <c r="I52" s="28" t="s">
        <v>23</v>
      </c>
      <c r="J52" s="51" t="str">
        <f>IF(J12="","",J12)</f>
        <v>18. 11. 2022</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15.2" customHeight="1">
      <c r="A54" s="33"/>
      <c r="B54" s="34"/>
      <c r="C54" s="28" t="s">
        <v>25</v>
      </c>
      <c r="D54" s="33"/>
      <c r="E54" s="33"/>
      <c r="F54" s="26" t="str">
        <f>E15</f>
        <v>Vysoká škola ekonomická v Praze</v>
      </c>
      <c r="G54" s="33"/>
      <c r="H54" s="33"/>
      <c r="I54" s="28" t="s">
        <v>31</v>
      </c>
      <c r="J54" s="31" t="str">
        <f>E21</f>
        <v>RAFPRO s.r.o.</v>
      </c>
      <c r="K54" s="33"/>
      <c r="L54" s="90"/>
      <c r="S54" s="33"/>
      <c r="T54" s="33"/>
      <c r="U54" s="33"/>
      <c r="V54" s="33"/>
      <c r="W54" s="33"/>
      <c r="X54" s="33"/>
      <c r="Y54" s="33"/>
      <c r="Z54" s="33"/>
      <c r="AA54" s="33"/>
      <c r="AB54" s="33"/>
      <c r="AC54" s="33"/>
      <c r="AD54" s="33"/>
      <c r="AE54" s="33"/>
    </row>
    <row r="55" spans="1:47" s="2" customFormat="1" ht="15.2" customHeight="1">
      <c r="A55" s="33"/>
      <c r="B55" s="34"/>
      <c r="C55" s="28" t="s">
        <v>29</v>
      </c>
      <c r="D55" s="33"/>
      <c r="E55" s="33"/>
      <c r="F55" s="26" t="str">
        <f>IF(E18="","",E18)</f>
        <v>Vyplň údaj</v>
      </c>
      <c r="G55" s="33"/>
      <c r="H55" s="33"/>
      <c r="I55" s="28" t="s">
        <v>34</v>
      </c>
      <c r="J55" s="31" t="str">
        <f>E24</f>
        <v xml:space="preserve"> </v>
      </c>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92</v>
      </c>
      <c r="D57" s="98"/>
      <c r="E57" s="98"/>
      <c r="F57" s="98"/>
      <c r="G57" s="98"/>
      <c r="H57" s="98"/>
      <c r="I57" s="98"/>
      <c r="J57" s="105" t="s">
        <v>93</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J80</f>
        <v>0</v>
      </c>
      <c r="K59" s="33"/>
      <c r="L59" s="90"/>
      <c r="S59" s="33"/>
      <c r="T59" s="33"/>
      <c r="U59" s="33"/>
      <c r="V59" s="33"/>
      <c r="W59" s="33"/>
      <c r="X59" s="33"/>
      <c r="Y59" s="33"/>
      <c r="Z59" s="33"/>
      <c r="AA59" s="33"/>
      <c r="AB59" s="33"/>
      <c r="AC59" s="33"/>
      <c r="AD59" s="33"/>
      <c r="AE59" s="33"/>
      <c r="AU59" s="18" t="s">
        <v>94</v>
      </c>
    </row>
    <row r="60" spans="1:47" s="9" customFormat="1" ht="24.95" customHeight="1">
      <c r="B60" s="107"/>
      <c r="D60" s="108" t="s">
        <v>1506</v>
      </c>
      <c r="E60" s="109"/>
      <c r="F60" s="109"/>
      <c r="G60" s="109"/>
      <c r="H60" s="109"/>
      <c r="I60" s="109"/>
      <c r="J60" s="110">
        <f>J81</f>
        <v>0</v>
      </c>
      <c r="L60" s="107"/>
    </row>
    <row r="61" spans="1:47" s="2" customFormat="1" ht="21.75" customHeight="1">
      <c r="A61" s="33"/>
      <c r="B61" s="34"/>
      <c r="C61" s="33"/>
      <c r="D61" s="33"/>
      <c r="E61" s="33"/>
      <c r="F61" s="33"/>
      <c r="G61" s="33"/>
      <c r="H61" s="33"/>
      <c r="I61" s="33"/>
      <c r="J61" s="33"/>
      <c r="K61" s="33"/>
      <c r="L61" s="90"/>
      <c r="S61" s="33"/>
      <c r="T61" s="33"/>
      <c r="U61" s="33"/>
      <c r="V61" s="33"/>
      <c r="W61" s="33"/>
      <c r="X61" s="33"/>
      <c r="Y61" s="33"/>
      <c r="Z61" s="33"/>
      <c r="AA61" s="33"/>
      <c r="AB61" s="33"/>
      <c r="AC61" s="33"/>
      <c r="AD61" s="33"/>
      <c r="AE61" s="33"/>
    </row>
    <row r="62" spans="1:47" s="2" customFormat="1" ht="6.95" customHeight="1">
      <c r="A62" s="33"/>
      <c r="B62" s="43"/>
      <c r="C62" s="44"/>
      <c r="D62" s="44"/>
      <c r="E62" s="44"/>
      <c r="F62" s="44"/>
      <c r="G62" s="44"/>
      <c r="H62" s="44"/>
      <c r="I62" s="44"/>
      <c r="J62" s="44"/>
      <c r="K62" s="44"/>
      <c r="L62" s="90"/>
      <c r="S62" s="33"/>
      <c r="T62" s="33"/>
      <c r="U62" s="33"/>
      <c r="V62" s="33"/>
      <c r="W62" s="33"/>
      <c r="X62" s="33"/>
      <c r="Y62" s="33"/>
      <c r="Z62" s="33"/>
      <c r="AA62" s="33"/>
      <c r="AB62" s="33"/>
      <c r="AC62" s="33"/>
      <c r="AD62" s="33"/>
      <c r="AE62" s="33"/>
    </row>
    <row r="66" spans="1:63" s="2" customFormat="1" ht="6.95" customHeight="1">
      <c r="A66" s="33"/>
      <c r="B66" s="45"/>
      <c r="C66" s="46"/>
      <c r="D66" s="46"/>
      <c r="E66" s="46"/>
      <c r="F66" s="46"/>
      <c r="G66" s="46"/>
      <c r="H66" s="46"/>
      <c r="I66" s="46"/>
      <c r="J66" s="46"/>
      <c r="K66" s="46"/>
      <c r="L66" s="90"/>
      <c r="S66" s="33"/>
      <c r="T66" s="33"/>
      <c r="U66" s="33"/>
      <c r="V66" s="33"/>
      <c r="W66" s="33"/>
      <c r="X66" s="33"/>
      <c r="Y66" s="33"/>
      <c r="Z66" s="33"/>
      <c r="AA66" s="33"/>
      <c r="AB66" s="33"/>
      <c r="AC66" s="33"/>
      <c r="AD66" s="33"/>
      <c r="AE66" s="33"/>
    </row>
    <row r="67" spans="1:63" s="2" customFormat="1" ht="24.95" customHeight="1">
      <c r="A67" s="33"/>
      <c r="B67" s="34"/>
      <c r="C67" s="22" t="s">
        <v>120</v>
      </c>
      <c r="D67" s="33"/>
      <c r="E67" s="33"/>
      <c r="F67" s="33"/>
      <c r="G67" s="33"/>
      <c r="H67" s="33"/>
      <c r="I67" s="33"/>
      <c r="J67" s="33"/>
      <c r="K67" s="33"/>
      <c r="L67" s="90"/>
      <c r="S67" s="33"/>
      <c r="T67" s="33"/>
      <c r="U67" s="33"/>
      <c r="V67" s="33"/>
      <c r="W67" s="33"/>
      <c r="X67" s="33"/>
      <c r="Y67" s="33"/>
      <c r="Z67" s="33"/>
      <c r="AA67" s="33"/>
      <c r="AB67" s="33"/>
      <c r="AC67" s="33"/>
      <c r="AD67" s="33"/>
      <c r="AE67" s="33"/>
    </row>
    <row r="68" spans="1:63" s="2" customFormat="1" ht="6.95" customHeight="1">
      <c r="A68" s="33"/>
      <c r="B68" s="34"/>
      <c r="C68" s="33"/>
      <c r="D68" s="33"/>
      <c r="E68" s="33"/>
      <c r="F68" s="33"/>
      <c r="G68" s="33"/>
      <c r="H68" s="33"/>
      <c r="I68" s="33"/>
      <c r="J68" s="33"/>
      <c r="K68" s="33"/>
      <c r="L68" s="90"/>
      <c r="S68" s="33"/>
      <c r="T68" s="33"/>
      <c r="U68" s="33"/>
      <c r="V68" s="33"/>
      <c r="W68" s="33"/>
      <c r="X68" s="33"/>
      <c r="Y68" s="33"/>
      <c r="Z68" s="33"/>
      <c r="AA68" s="33"/>
      <c r="AB68" s="33"/>
      <c r="AC68" s="33"/>
      <c r="AD68" s="33"/>
      <c r="AE68" s="33"/>
    </row>
    <row r="69" spans="1:63" s="2" customFormat="1" ht="12" customHeight="1">
      <c r="A69" s="33"/>
      <c r="B69" s="34"/>
      <c r="C69" s="28" t="s">
        <v>17</v>
      </c>
      <c r="D69" s="33"/>
      <c r="E69" s="33"/>
      <c r="F69" s="33"/>
      <c r="G69" s="33"/>
      <c r="H69" s="33"/>
      <c r="I69" s="33"/>
      <c r="J69" s="33"/>
      <c r="K69" s="33"/>
      <c r="L69" s="90"/>
      <c r="S69" s="33"/>
      <c r="T69" s="33"/>
      <c r="U69" s="33"/>
      <c r="V69" s="33"/>
      <c r="W69" s="33"/>
      <c r="X69" s="33"/>
      <c r="Y69" s="33"/>
      <c r="Z69" s="33"/>
      <c r="AA69" s="33"/>
      <c r="AB69" s="33"/>
      <c r="AC69" s="33"/>
      <c r="AD69" s="33"/>
      <c r="AE69" s="33"/>
    </row>
    <row r="70" spans="1:63" s="2" customFormat="1" ht="26.25" customHeight="1">
      <c r="A70" s="33"/>
      <c r="B70" s="34"/>
      <c r="C70" s="33"/>
      <c r="D70" s="33"/>
      <c r="E70" s="319" t="str">
        <f>E7</f>
        <v>ZATEPLENÍ OBJEKTU A VÝMĚNA OTVORŮ OBJEKTU KOLEJE BLANICE</v>
      </c>
      <c r="F70" s="320"/>
      <c r="G70" s="320"/>
      <c r="H70" s="320"/>
      <c r="I70" s="33"/>
      <c r="J70" s="33"/>
      <c r="K70" s="33"/>
      <c r="L70" s="90"/>
      <c r="S70" s="33"/>
      <c r="T70" s="33"/>
      <c r="U70" s="33"/>
      <c r="V70" s="33"/>
      <c r="W70" s="33"/>
      <c r="X70" s="33"/>
      <c r="Y70" s="33"/>
      <c r="Z70" s="33"/>
      <c r="AA70" s="33"/>
      <c r="AB70" s="33"/>
      <c r="AC70" s="33"/>
      <c r="AD70" s="33"/>
      <c r="AE70" s="33"/>
    </row>
    <row r="71" spans="1:63" s="2" customFormat="1" ht="12" customHeight="1">
      <c r="A71" s="33"/>
      <c r="B71" s="34"/>
      <c r="C71" s="28" t="s">
        <v>89</v>
      </c>
      <c r="D71" s="33"/>
      <c r="E71" s="33"/>
      <c r="F71" s="33"/>
      <c r="G71" s="33"/>
      <c r="H71" s="33"/>
      <c r="I71" s="33"/>
      <c r="J71" s="33"/>
      <c r="K71" s="33"/>
      <c r="L71" s="90"/>
      <c r="S71" s="33"/>
      <c r="T71" s="33"/>
      <c r="U71" s="33"/>
      <c r="V71" s="33"/>
      <c r="W71" s="33"/>
      <c r="X71" s="33"/>
      <c r="Y71" s="33"/>
      <c r="Z71" s="33"/>
      <c r="AA71" s="33"/>
      <c r="AB71" s="33"/>
      <c r="AC71" s="33"/>
      <c r="AD71" s="33"/>
      <c r="AE71" s="33"/>
    </row>
    <row r="72" spans="1:63" s="2" customFormat="1" ht="16.5" customHeight="1">
      <c r="A72" s="33"/>
      <c r="B72" s="34"/>
      <c r="C72" s="33"/>
      <c r="D72" s="33"/>
      <c r="E72" s="281" t="str">
        <f>E9</f>
        <v>VRN - Ostatní a vedlejší náklady</v>
      </c>
      <c r="F72" s="321"/>
      <c r="G72" s="321"/>
      <c r="H72" s="321"/>
      <c r="I72" s="33"/>
      <c r="J72" s="33"/>
      <c r="K72" s="33"/>
      <c r="L72" s="90"/>
      <c r="S72" s="33"/>
      <c r="T72" s="33"/>
      <c r="U72" s="33"/>
      <c r="V72" s="33"/>
      <c r="W72" s="33"/>
      <c r="X72" s="33"/>
      <c r="Y72" s="33"/>
      <c r="Z72" s="33"/>
      <c r="AA72" s="33"/>
      <c r="AB72" s="33"/>
      <c r="AC72" s="33"/>
      <c r="AD72" s="33"/>
      <c r="AE72" s="33"/>
    </row>
    <row r="73" spans="1:63" s="2" customFormat="1" ht="6.95" customHeight="1">
      <c r="A73" s="33"/>
      <c r="B73" s="34"/>
      <c r="C73" s="33"/>
      <c r="D73" s="33"/>
      <c r="E73" s="33"/>
      <c r="F73" s="33"/>
      <c r="G73" s="33"/>
      <c r="H73" s="33"/>
      <c r="I73" s="33"/>
      <c r="J73" s="33"/>
      <c r="K73" s="33"/>
      <c r="L73" s="90"/>
      <c r="S73" s="33"/>
      <c r="T73" s="33"/>
      <c r="U73" s="33"/>
      <c r="V73" s="33"/>
      <c r="W73" s="33"/>
      <c r="X73" s="33"/>
      <c r="Y73" s="33"/>
      <c r="Z73" s="33"/>
      <c r="AA73" s="33"/>
      <c r="AB73" s="33"/>
      <c r="AC73" s="33"/>
      <c r="AD73" s="33"/>
      <c r="AE73" s="33"/>
    </row>
    <row r="74" spans="1:63" s="2" customFormat="1" ht="12" customHeight="1">
      <c r="A74" s="33"/>
      <c r="B74" s="34"/>
      <c r="C74" s="28" t="s">
        <v>21</v>
      </c>
      <c r="D74" s="33"/>
      <c r="E74" s="33"/>
      <c r="F74" s="26" t="str">
        <f>F12</f>
        <v xml:space="preserve"> </v>
      </c>
      <c r="G74" s="33"/>
      <c r="H74" s="33"/>
      <c r="I74" s="28" t="s">
        <v>23</v>
      </c>
      <c r="J74" s="51" t="str">
        <f>IF(J12="","",J12)</f>
        <v>18. 11. 2022</v>
      </c>
      <c r="K74" s="33"/>
      <c r="L74" s="90"/>
      <c r="S74" s="33"/>
      <c r="T74" s="33"/>
      <c r="U74" s="33"/>
      <c r="V74" s="33"/>
      <c r="W74" s="33"/>
      <c r="X74" s="33"/>
      <c r="Y74" s="33"/>
      <c r="Z74" s="33"/>
      <c r="AA74" s="33"/>
      <c r="AB74" s="33"/>
      <c r="AC74" s="33"/>
      <c r="AD74" s="33"/>
      <c r="AE74" s="33"/>
    </row>
    <row r="75" spans="1:63" s="2" customFormat="1" ht="6.95" customHeight="1">
      <c r="A75" s="33"/>
      <c r="B75" s="34"/>
      <c r="C75" s="33"/>
      <c r="D75" s="33"/>
      <c r="E75" s="33"/>
      <c r="F75" s="33"/>
      <c r="G75" s="33"/>
      <c r="H75" s="33"/>
      <c r="I75" s="33"/>
      <c r="J75" s="33"/>
      <c r="K75" s="33"/>
      <c r="L75" s="90"/>
      <c r="S75" s="33"/>
      <c r="T75" s="33"/>
      <c r="U75" s="33"/>
      <c r="V75" s="33"/>
      <c r="W75" s="33"/>
      <c r="X75" s="33"/>
      <c r="Y75" s="33"/>
      <c r="Z75" s="33"/>
      <c r="AA75" s="33"/>
      <c r="AB75" s="33"/>
      <c r="AC75" s="33"/>
      <c r="AD75" s="33"/>
      <c r="AE75" s="33"/>
    </row>
    <row r="76" spans="1:63" s="2" customFormat="1" ht="15.2" customHeight="1">
      <c r="A76" s="33"/>
      <c r="B76" s="34"/>
      <c r="C76" s="28" t="s">
        <v>25</v>
      </c>
      <c r="D76" s="33"/>
      <c r="E76" s="33"/>
      <c r="F76" s="26" t="str">
        <f>E15</f>
        <v>Vysoká škola ekonomická v Praze</v>
      </c>
      <c r="G76" s="33"/>
      <c r="H76" s="33"/>
      <c r="I76" s="28" t="s">
        <v>31</v>
      </c>
      <c r="J76" s="31" t="str">
        <f>E21</f>
        <v>RAFPRO s.r.o.</v>
      </c>
      <c r="K76" s="33"/>
      <c r="L76" s="90"/>
      <c r="S76" s="33"/>
      <c r="T76" s="33"/>
      <c r="U76" s="33"/>
      <c r="V76" s="33"/>
      <c r="W76" s="33"/>
      <c r="X76" s="33"/>
      <c r="Y76" s="33"/>
      <c r="Z76" s="33"/>
      <c r="AA76" s="33"/>
      <c r="AB76" s="33"/>
      <c r="AC76" s="33"/>
      <c r="AD76" s="33"/>
      <c r="AE76" s="33"/>
    </row>
    <row r="77" spans="1:63" s="2" customFormat="1" ht="15.2" customHeight="1">
      <c r="A77" s="33"/>
      <c r="B77" s="34"/>
      <c r="C77" s="28" t="s">
        <v>29</v>
      </c>
      <c r="D77" s="33"/>
      <c r="E77" s="33"/>
      <c r="F77" s="26" t="str">
        <f>IF(E18="","",E18)</f>
        <v>Vyplň údaj</v>
      </c>
      <c r="G77" s="33"/>
      <c r="H77" s="33"/>
      <c r="I77" s="28" t="s">
        <v>34</v>
      </c>
      <c r="J77" s="31" t="str">
        <f>E24</f>
        <v xml:space="preserve"> </v>
      </c>
      <c r="K77" s="33"/>
      <c r="L77" s="90"/>
      <c r="S77" s="33"/>
      <c r="T77" s="33"/>
      <c r="U77" s="33"/>
      <c r="V77" s="33"/>
      <c r="W77" s="33"/>
      <c r="X77" s="33"/>
      <c r="Y77" s="33"/>
      <c r="Z77" s="33"/>
      <c r="AA77" s="33"/>
      <c r="AB77" s="33"/>
      <c r="AC77" s="33"/>
      <c r="AD77" s="33"/>
      <c r="AE77" s="33"/>
    </row>
    <row r="78" spans="1:63" s="2" customFormat="1" ht="10.35" customHeight="1">
      <c r="A78" s="33"/>
      <c r="B78" s="34"/>
      <c r="C78" s="33"/>
      <c r="D78" s="33"/>
      <c r="E78" s="33"/>
      <c r="F78" s="33"/>
      <c r="G78" s="33"/>
      <c r="H78" s="33"/>
      <c r="I78" s="33"/>
      <c r="J78" s="33"/>
      <c r="K78" s="33"/>
      <c r="L78" s="90"/>
      <c r="S78" s="33"/>
      <c r="T78" s="33"/>
      <c r="U78" s="33"/>
      <c r="V78" s="33"/>
      <c r="W78" s="33"/>
      <c r="X78" s="33"/>
      <c r="Y78" s="33"/>
      <c r="Z78" s="33"/>
      <c r="AA78" s="33"/>
      <c r="AB78" s="33"/>
      <c r="AC78" s="33"/>
      <c r="AD78" s="33"/>
      <c r="AE78" s="33"/>
    </row>
    <row r="79" spans="1:63" s="11" customFormat="1" ht="29.25" customHeight="1">
      <c r="A79" s="115"/>
      <c r="B79" s="116"/>
      <c r="C79" s="117" t="s">
        <v>121</v>
      </c>
      <c r="D79" s="118" t="s">
        <v>56</v>
      </c>
      <c r="E79" s="118" t="s">
        <v>52</v>
      </c>
      <c r="F79" s="118" t="s">
        <v>53</v>
      </c>
      <c r="G79" s="118" t="s">
        <v>122</v>
      </c>
      <c r="H79" s="118" t="s">
        <v>123</v>
      </c>
      <c r="I79" s="118" t="s">
        <v>124</v>
      </c>
      <c r="J79" s="118" t="s">
        <v>93</v>
      </c>
      <c r="K79" s="119" t="s">
        <v>125</v>
      </c>
      <c r="L79" s="120"/>
      <c r="M79" s="58" t="s">
        <v>3</v>
      </c>
      <c r="N79" s="59" t="s">
        <v>41</v>
      </c>
      <c r="O79" s="59" t="s">
        <v>126</v>
      </c>
      <c r="P79" s="59" t="s">
        <v>127</v>
      </c>
      <c r="Q79" s="59" t="s">
        <v>128</v>
      </c>
      <c r="R79" s="59" t="s">
        <v>129</v>
      </c>
      <c r="S79" s="59" t="s">
        <v>130</v>
      </c>
      <c r="T79" s="60" t="s">
        <v>131</v>
      </c>
      <c r="U79" s="115"/>
      <c r="V79" s="115"/>
      <c r="W79" s="115"/>
      <c r="X79" s="115"/>
      <c r="Y79" s="115"/>
      <c r="Z79" s="115"/>
      <c r="AA79" s="115"/>
      <c r="AB79" s="115"/>
      <c r="AC79" s="115"/>
      <c r="AD79" s="115"/>
      <c r="AE79" s="115"/>
    </row>
    <row r="80" spans="1:63" s="2" customFormat="1" ht="22.9" customHeight="1">
      <c r="A80" s="33"/>
      <c r="B80" s="34"/>
      <c r="C80" s="65" t="s">
        <v>132</v>
      </c>
      <c r="D80" s="33"/>
      <c r="E80" s="33"/>
      <c r="F80" s="33"/>
      <c r="G80" s="33"/>
      <c r="H80" s="33"/>
      <c r="I80" s="33"/>
      <c r="J80" s="121">
        <f>BK80</f>
        <v>0</v>
      </c>
      <c r="K80" s="33"/>
      <c r="L80" s="34"/>
      <c r="M80" s="61"/>
      <c r="N80" s="52"/>
      <c r="O80" s="62"/>
      <c r="P80" s="122">
        <f>P81</f>
        <v>0</v>
      </c>
      <c r="Q80" s="62"/>
      <c r="R80" s="122">
        <f>R81</f>
        <v>0</v>
      </c>
      <c r="S80" s="62"/>
      <c r="T80" s="123">
        <f>T81</f>
        <v>0</v>
      </c>
      <c r="U80" s="33"/>
      <c r="V80" s="33"/>
      <c r="W80" s="33"/>
      <c r="X80" s="33"/>
      <c r="Y80" s="33"/>
      <c r="Z80" s="33"/>
      <c r="AA80" s="33"/>
      <c r="AB80" s="33"/>
      <c r="AC80" s="33"/>
      <c r="AD80" s="33"/>
      <c r="AE80" s="33"/>
      <c r="AT80" s="18" t="s">
        <v>70</v>
      </c>
      <c r="AU80" s="18" t="s">
        <v>94</v>
      </c>
      <c r="BK80" s="124">
        <f>BK81</f>
        <v>0</v>
      </c>
    </row>
    <row r="81" spans="1:65" s="12" customFormat="1" ht="25.9" customHeight="1">
      <c r="B81" s="125"/>
      <c r="D81" s="126" t="s">
        <v>70</v>
      </c>
      <c r="E81" s="127" t="s">
        <v>85</v>
      </c>
      <c r="F81" s="127" t="s">
        <v>1507</v>
      </c>
      <c r="I81" s="128"/>
      <c r="J81" s="129">
        <f>BK81</f>
        <v>0</v>
      </c>
      <c r="L81" s="125"/>
      <c r="M81" s="130"/>
      <c r="N81" s="131"/>
      <c r="O81" s="131"/>
      <c r="P81" s="132">
        <f>SUM(P82:P94)</f>
        <v>0</v>
      </c>
      <c r="Q81" s="131"/>
      <c r="R81" s="132">
        <f>SUM(R82:R94)</f>
        <v>0</v>
      </c>
      <c r="S81" s="131"/>
      <c r="T81" s="133">
        <f>SUM(T82:T94)</f>
        <v>0</v>
      </c>
      <c r="AR81" s="126" t="s">
        <v>159</v>
      </c>
      <c r="AT81" s="134" t="s">
        <v>70</v>
      </c>
      <c r="AU81" s="134" t="s">
        <v>71</v>
      </c>
      <c r="AY81" s="126" t="s">
        <v>135</v>
      </c>
      <c r="BK81" s="135">
        <f>SUM(BK82:BK94)</f>
        <v>0</v>
      </c>
    </row>
    <row r="82" spans="1:65" s="2" customFormat="1" ht="204.95" customHeight="1">
      <c r="A82" s="33"/>
      <c r="B82" s="138"/>
      <c r="C82" s="139" t="s">
        <v>15</v>
      </c>
      <c r="D82" s="139" t="s">
        <v>137</v>
      </c>
      <c r="E82" s="140" t="s">
        <v>1508</v>
      </c>
      <c r="F82" s="141" t="s">
        <v>1509</v>
      </c>
      <c r="G82" s="142" t="s">
        <v>192</v>
      </c>
      <c r="H82" s="143">
        <v>1</v>
      </c>
      <c r="I82" s="144"/>
      <c r="J82" s="145">
        <f t="shared" ref="J82:J94" si="0">ROUND(I82*H82,2)</f>
        <v>0</v>
      </c>
      <c r="K82" s="141" t="s">
        <v>3</v>
      </c>
      <c r="L82" s="34"/>
      <c r="M82" s="146" t="s">
        <v>3</v>
      </c>
      <c r="N82" s="147" t="s">
        <v>42</v>
      </c>
      <c r="O82" s="54"/>
      <c r="P82" s="148">
        <f t="shared" ref="P82:P94" si="1">O82*H82</f>
        <v>0</v>
      </c>
      <c r="Q82" s="148">
        <v>0</v>
      </c>
      <c r="R82" s="148">
        <f t="shared" ref="R82:R94" si="2">Q82*H82</f>
        <v>0</v>
      </c>
      <c r="S82" s="148">
        <v>0</v>
      </c>
      <c r="T82" s="149">
        <f t="shared" ref="T82:T94" si="3">S82*H82</f>
        <v>0</v>
      </c>
      <c r="U82" s="33"/>
      <c r="V82" s="33"/>
      <c r="W82" s="33"/>
      <c r="X82" s="33"/>
      <c r="Y82" s="33"/>
      <c r="Z82" s="33"/>
      <c r="AA82" s="33"/>
      <c r="AB82" s="33"/>
      <c r="AC82" s="33"/>
      <c r="AD82" s="33"/>
      <c r="AE82" s="33"/>
      <c r="AR82" s="150" t="s">
        <v>82</v>
      </c>
      <c r="AT82" s="150" t="s">
        <v>137</v>
      </c>
      <c r="AU82" s="150" t="s">
        <v>15</v>
      </c>
      <c r="AY82" s="18" t="s">
        <v>135</v>
      </c>
      <c r="BE82" s="151">
        <f t="shared" ref="BE82:BE94" si="4">IF(N82="základní",J82,0)</f>
        <v>0</v>
      </c>
      <c r="BF82" s="151">
        <f t="shared" ref="BF82:BF94" si="5">IF(N82="snížená",J82,0)</f>
        <v>0</v>
      </c>
      <c r="BG82" s="151">
        <f t="shared" ref="BG82:BG94" si="6">IF(N82="zákl. přenesená",J82,0)</f>
        <v>0</v>
      </c>
      <c r="BH82" s="151">
        <f t="shared" ref="BH82:BH94" si="7">IF(N82="sníž. přenesená",J82,0)</f>
        <v>0</v>
      </c>
      <c r="BI82" s="151">
        <f t="shared" ref="BI82:BI94" si="8">IF(N82="nulová",J82,0)</f>
        <v>0</v>
      </c>
      <c r="BJ82" s="18" t="s">
        <v>15</v>
      </c>
      <c r="BK82" s="151">
        <f t="shared" ref="BK82:BK94" si="9">ROUND(I82*H82,2)</f>
        <v>0</v>
      </c>
      <c r="BL82" s="18" t="s">
        <v>82</v>
      </c>
      <c r="BM82" s="150" t="s">
        <v>1510</v>
      </c>
    </row>
    <row r="83" spans="1:65" s="2" customFormat="1" ht="232.9" customHeight="1">
      <c r="A83" s="33"/>
      <c r="B83" s="138"/>
      <c r="C83" s="139" t="s">
        <v>79</v>
      </c>
      <c r="D83" s="139" t="s">
        <v>137</v>
      </c>
      <c r="E83" s="140" t="s">
        <v>1511</v>
      </c>
      <c r="F83" s="141" t="s">
        <v>1512</v>
      </c>
      <c r="G83" s="142" t="s">
        <v>192</v>
      </c>
      <c r="H83" s="143">
        <v>1</v>
      </c>
      <c r="I83" s="144"/>
      <c r="J83" s="145">
        <f t="shared" si="0"/>
        <v>0</v>
      </c>
      <c r="K83" s="141" t="s">
        <v>3</v>
      </c>
      <c r="L83" s="34"/>
      <c r="M83" s="146" t="s">
        <v>3</v>
      </c>
      <c r="N83" s="147" t="s">
        <v>42</v>
      </c>
      <c r="O83" s="54"/>
      <c r="P83" s="148">
        <f t="shared" si="1"/>
        <v>0</v>
      </c>
      <c r="Q83" s="148">
        <v>0</v>
      </c>
      <c r="R83" s="148">
        <f t="shared" si="2"/>
        <v>0</v>
      </c>
      <c r="S83" s="148">
        <v>0</v>
      </c>
      <c r="T83" s="149">
        <f t="shared" si="3"/>
        <v>0</v>
      </c>
      <c r="U83" s="33"/>
      <c r="V83" s="33"/>
      <c r="W83" s="33"/>
      <c r="X83" s="33"/>
      <c r="Y83" s="33"/>
      <c r="Z83" s="33"/>
      <c r="AA83" s="33"/>
      <c r="AB83" s="33"/>
      <c r="AC83" s="33"/>
      <c r="AD83" s="33"/>
      <c r="AE83" s="33"/>
      <c r="AR83" s="150" t="s">
        <v>82</v>
      </c>
      <c r="AT83" s="150" t="s">
        <v>137</v>
      </c>
      <c r="AU83" s="150" t="s">
        <v>15</v>
      </c>
      <c r="AY83" s="18" t="s">
        <v>135</v>
      </c>
      <c r="BE83" s="151">
        <f t="shared" si="4"/>
        <v>0</v>
      </c>
      <c r="BF83" s="151">
        <f t="shared" si="5"/>
        <v>0</v>
      </c>
      <c r="BG83" s="151">
        <f t="shared" si="6"/>
        <v>0</v>
      </c>
      <c r="BH83" s="151">
        <f t="shared" si="7"/>
        <v>0</v>
      </c>
      <c r="BI83" s="151">
        <f t="shared" si="8"/>
        <v>0</v>
      </c>
      <c r="BJ83" s="18" t="s">
        <v>15</v>
      </c>
      <c r="BK83" s="151">
        <f t="shared" si="9"/>
        <v>0</v>
      </c>
      <c r="BL83" s="18" t="s">
        <v>82</v>
      </c>
      <c r="BM83" s="150" t="s">
        <v>1513</v>
      </c>
    </row>
    <row r="84" spans="1:65" s="2" customFormat="1" ht="24.2" customHeight="1">
      <c r="A84" s="33"/>
      <c r="B84" s="138"/>
      <c r="C84" s="139" t="s">
        <v>149</v>
      </c>
      <c r="D84" s="139" t="s">
        <v>137</v>
      </c>
      <c r="E84" s="140" t="s">
        <v>1514</v>
      </c>
      <c r="F84" s="141" t="s">
        <v>1515</v>
      </c>
      <c r="G84" s="142" t="s">
        <v>192</v>
      </c>
      <c r="H84" s="143">
        <v>1</v>
      </c>
      <c r="I84" s="144"/>
      <c r="J84" s="145">
        <f t="shared" si="0"/>
        <v>0</v>
      </c>
      <c r="K84" s="141" t="s">
        <v>3</v>
      </c>
      <c r="L84" s="34"/>
      <c r="M84" s="146" t="s">
        <v>3</v>
      </c>
      <c r="N84" s="147" t="s">
        <v>42</v>
      </c>
      <c r="O84" s="54"/>
      <c r="P84" s="148">
        <f t="shared" si="1"/>
        <v>0</v>
      </c>
      <c r="Q84" s="148">
        <v>0</v>
      </c>
      <c r="R84" s="148">
        <f t="shared" si="2"/>
        <v>0</v>
      </c>
      <c r="S84" s="148">
        <v>0</v>
      </c>
      <c r="T84" s="149">
        <f t="shared" si="3"/>
        <v>0</v>
      </c>
      <c r="U84" s="33"/>
      <c r="V84" s="33"/>
      <c r="W84" s="33"/>
      <c r="X84" s="33"/>
      <c r="Y84" s="33"/>
      <c r="Z84" s="33"/>
      <c r="AA84" s="33"/>
      <c r="AB84" s="33"/>
      <c r="AC84" s="33"/>
      <c r="AD84" s="33"/>
      <c r="AE84" s="33"/>
      <c r="AR84" s="150" t="s">
        <v>82</v>
      </c>
      <c r="AT84" s="150" t="s">
        <v>137</v>
      </c>
      <c r="AU84" s="150" t="s">
        <v>15</v>
      </c>
      <c r="AY84" s="18" t="s">
        <v>135</v>
      </c>
      <c r="BE84" s="151">
        <f t="shared" si="4"/>
        <v>0</v>
      </c>
      <c r="BF84" s="151">
        <f t="shared" si="5"/>
        <v>0</v>
      </c>
      <c r="BG84" s="151">
        <f t="shared" si="6"/>
        <v>0</v>
      </c>
      <c r="BH84" s="151">
        <f t="shared" si="7"/>
        <v>0</v>
      </c>
      <c r="BI84" s="151">
        <f t="shared" si="8"/>
        <v>0</v>
      </c>
      <c r="BJ84" s="18" t="s">
        <v>15</v>
      </c>
      <c r="BK84" s="151">
        <f t="shared" si="9"/>
        <v>0</v>
      </c>
      <c r="BL84" s="18" t="s">
        <v>82</v>
      </c>
      <c r="BM84" s="150" t="s">
        <v>1516</v>
      </c>
    </row>
    <row r="85" spans="1:65" s="2" customFormat="1" ht="16.5" customHeight="1">
      <c r="A85" s="33"/>
      <c r="B85" s="138"/>
      <c r="C85" s="139" t="s">
        <v>82</v>
      </c>
      <c r="D85" s="139" t="s">
        <v>137</v>
      </c>
      <c r="E85" s="140" t="s">
        <v>1517</v>
      </c>
      <c r="F85" s="141" t="s">
        <v>1518</v>
      </c>
      <c r="G85" s="142" t="s">
        <v>192</v>
      </c>
      <c r="H85" s="143">
        <v>1</v>
      </c>
      <c r="I85" s="144"/>
      <c r="J85" s="145">
        <f t="shared" si="0"/>
        <v>0</v>
      </c>
      <c r="K85" s="141" t="s">
        <v>3</v>
      </c>
      <c r="L85" s="34"/>
      <c r="M85" s="146" t="s">
        <v>3</v>
      </c>
      <c r="N85" s="147" t="s">
        <v>42</v>
      </c>
      <c r="O85" s="54"/>
      <c r="P85" s="148">
        <f t="shared" si="1"/>
        <v>0</v>
      </c>
      <c r="Q85" s="148">
        <v>0</v>
      </c>
      <c r="R85" s="148">
        <f t="shared" si="2"/>
        <v>0</v>
      </c>
      <c r="S85" s="148">
        <v>0</v>
      </c>
      <c r="T85" s="149">
        <f t="shared" si="3"/>
        <v>0</v>
      </c>
      <c r="U85" s="33"/>
      <c r="V85" s="33"/>
      <c r="W85" s="33"/>
      <c r="X85" s="33"/>
      <c r="Y85" s="33"/>
      <c r="Z85" s="33"/>
      <c r="AA85" s="33"/>
      <c r="AB85" s="33"/>
      <c r="AC85" s="33"/>
      <c r="AD85" s="33"/>
      <c r="AE85" s="33"/>
      <c r="AR85" s="150" t="s">
        <v>82</v>
      </c>
      <c r="AT85" s="150" t="s">
        <v>137</v>
      </c>
      <c r="AU85" s="150" t="s">
        <v>15</v>
      </c>
      <c r="AY85" s="18" t="s">
        <v>135</v>
      </c>
      <c r="BE85" s="151">
        <f t="shared" si="4"/>
        <v>0</v>
      </c>
      <c r="BF85" s="151">
        <f t="shared" si="5"/>
        <v>0</v>
      </c>
      <c r="BG85" s="151">
        <f t="shared" si="6"/>
        <v>0</v>
      </c>
      <c r="BH85" s="151">
        <f t="shared" si="7"/>
        <v>0</v>
      </c>
      <c r="BI85" s="151">
        <f t="shared" si="8"/>
        <v>0</v>
      </c>
      <c r="BJ85" s="18" t="s">
        <v>15</v>
      </c>
      <c r="BK85" s="151">
        <f t="shared" si="9"/>
        <v>0</v>
      </c>
      <c r="BL85" s="18" t="s">
        <v>82</v>
      </c>
      <c r="BM85" s="150" t="s">
        <v>1519</v>
      </c>
    </row>
    <row r="86" spans="1:65" s="2" customFormat="1" ht="16.5" customHeight="1">
      <c r="A86" s="33"/>
      <c r="B86" s="138"/>
      <c r="C86" s="139" t="s">
        <v>159</v>
      </c>
      <c r="D86" s="139" t="s">
        <v>137</v>
      </c>
      <c r="E86" s="140" t="s">
        <v>1520</v>
      </c>
      <c r="F86" s="141" t="s">
        <v>1521</v>
      </c>
      <c r="G86" s="142" t="s">
        <v>192</v>
      </c>
      <c r="H86" s="143">
        <v>1</v>
      </c>
      <c r="I86" s="144"/>
      <c r="J86" s="145">
        <f t="shared" si="0"/>
        <v>0</v>
      </c>
      <c r="K86" s="141" t="s">
        <v>3</v>
      </c>
      <c r="L86" s="34"/>
      <c r="M86" s="146" t="s">
        <v>3</v>
      </c>
      <c r="N86" s="147" t="s">
        <v>42</v>
      </c>
      <c r="O86" s="54"/>
      <c r="P86" s="148">
        <f t="shared" si="1"/>
        <v>0</v>
      </c>
      <c r="Q86" s="148">
        <v>0</v>
      </c>
      <c r="R86" s="148">
        <f t="shared" si="2"/>
        <v>0</v>
      </c>
      <c r="S86" s="148">
        <v>0</v>
      </c>
      <c r="T86" s="149">
        <f t="shared" si="3"/>
        <v>0</v>
      </c>
      <c r="U86" s="33"/>
      <c r="V86" s="33"/>
      <c r="W86" s="33"/>
      <c r="X86" s="33"/>
      <c r="Y86" s="33"/>
      <c r="Z86" s="33"/>
      <c r="AA86" s="33"/>
      <c r="AB86" s="33"/>
      <c r="AC86" s="33"/>
      <c r="AD86" s="33"/>
      <c r="AE86" s="33"/>
      <c r="AR86" s="150" t="s">
        <v>82</v>
      </c>
      <c r="AT86" s="150" t="s">
        <v>137</v>
      </c>
      <c r="AU86" s="150" t="s">
        <v>15</v>
      </c>
      <c r="AY86" s="18" t="s">
        <v>135</v>
      </c>
      <c r="BE86" s="151">
        <f t="shared" si="4"/>
        <v>0</v>
      </c>
      <c r="BF86" s="151">
        <f t="shared" si="5"/>
        <v>0</v>
      </c>
      <c r="BG86" s="151">
        <f t="shared" si="6"/>
        <v>0</v>
      </c>
      <c r="BH86" s="151">
        <f t="shared" si="7"/>
        <v>0</v>
      </c>
      <c r="BI86" s="151">
        <f t="shared" si="8"/>
        <v>0</v>
      </c>
      <c r="BJ86" s="18" t="s">
        <v>15</v>
      </c>
      <c r="BK86" s="151">
        <f t="shared" si="9"/>
        <v>0</v>
      </c>
      <c r="BL86" s="18" t="s">
        <v>82</v>
      </c>
      <c r="BM86" s="150" t="s">
        <v>1522</v>
      </c>
    </row>
    <row r="87" spans="1:65" s="2" customFormat="1" ht="16.5" customHeight="1">
      <c r="A87" s="33"/>
      <c r="B87" s="138"/>
      <c r="C87" s="139" t="s">
        <v>166</v>
      </c>
      <c r="D87" s="139" t="s">
        <v>137</v>
      </c>
      <c r="E87" s="140" t="s">
        <v>1074</v>
      </c>
      <c r="F87" s="141" t="s">
        <v>1523</v>
      </c>
      <c r="G87" s="142" t="s">
        <v>192</v>
      </c>
      <c r="H87" s="143">
        <v>1</v>
      </c>
      <c r="I87" s="144"/>
      <c r="J87" s="145">
        <f t="shared" si="0"/>
        <v>0</v>
      </c>
      <c r="K87" s="141" t="s">
        <v>3</v>
      </c>
      <c r="L87" s="34"/>
      <c r="M87" s="146" t="s">
        <v>3</v>
      </c>
      <c r="N87" s="147" t="s">
        <v>42</v>
      </c>
      <c r="O87" s="54"/>
      <c r="P87" s="148">
        <f t="shared" si="1"/>
        <v>0</v>
      </c>
      <c r="Q87" s="148">
        <v>0</v>
      </c>
      <c r="R87" s="148">
        <f t="shared" si="2"/>
        <v>0</v>
      </c>
      <c r="S87" s="148">
        <v>0</v>
      </c>
      <c r="T87" s="149">
        <f t="shared" si="3"/>
        <v>0</v>
      </c>
      <c r="U87" s="33"/>
      <c r="V87" s="33"/>
      <c r="W87" s="33"/>
      <c r="X87" s="33"/>
      <c r="Y87" s="33"/>
      <c r="Z87" s="33"/>
      <c r="AA87" s="33"/>
      <c r="AB87" s="33"/>
      <c r="AC87" s="33"/>
      <c r="AD87" s="33"/>
      <c r="AE87" s="33"/>
      <c r="AR87" s="150" t="s">
        <v>82</v>
      </c>
      <c r="AT87" s="150" t="s">
        <v>137</v>
      </c>
      <c r="AU87" s="150" t="s">
        <v>15</v>
      </c>
      <c r="AY87" s="18" t="s">
        <v>135</v>
      </c>
      <c r="BE87" s="151">
        <f t="shared" si="4"/>
        <v>0</v>
      </c>
      <c r="BF87" s="151">
        <f t="shared" si="5"/>
        <v>0</v>
      </c>
      <c r="BG87" s="151">
        <f t="shared" si="6"/>
        <v>0</v>
      </c>
      <c r="BH87" s="151">
        <f t="shared" si="7"/>
        <v>0</v>
      </c>
      <c r="BI87" s="151">
        <f t="shared" si="8"/>
        <v>0</v>
      </c>
      <c r="BJ87" s="18" t="s">
        <v>15</v>
      </c>
      <c r="BK87" s="151">
        <f t="shared" si="9"/>
        <v>0</v>
      </c>
      <c r="BL87" s="18" t="s">
        <v>82</v>
      </c>
      <c r="BM87" s="150" t="s">
        <v>1524</v>
      </c>
    </row>
    <row r="88" spans="1:65" s="2" customFormat="1" ht="16.5" customHeight="1">
      <c r="A88" s="33"/>
      <c r="B88" s="138"/>
      <c r="C88" s="139" t="s">
        <v>171</v>
      </c>
      <c r="D88" s="139" t="s">
        <v>137</v>
      </c>
      <c r="E88" s="140" t="s">
        <v>1473</v>
      </c>
      <c r="F88" s="141" t="s">
        <v>1525</v>
      </c>
      <c r="G88" s="142" t="s">
        <v>192</v>
      </c>
      <c r="H88" s="143">
        <v>1</v>
      </c>
      <c r="I88" s="144"/>
      <c r="J88" s="145">
        <f t="shared" si="0"/>
        <v>0</v>
      </c>
      <c r="K88" s="141" t="s">
        <v>3</v>
      </c>
      <c r="L88" s="34"/>
      <c r="M88" s="146" t="s">
        <v>3</v>
      </c>
      <c r="N88" s="147" t="s">
        <v>42</v>
      </c>
      <c r="O88" s="54"/>
      <c r="P88" s="148">
        <f t="shared" si="1"/>
        <v>0</v>
      </c>
      <c r="Q88" s="148">
        <v>0</v>
      </c>
      <c r="R88" s="148">
        <f t="shared" si="2"/>
        <v>0</v>
      </c>
      <c r="S88" s="148">
        <v>0</v>
      </c>
      <c r="T88" s="149">
        <f t="shared" si="3"/>
        <v>0</v>
      </c>
      <c r="U88" s="33"/>
      <c r="V88" s="33"/>
      <c r="W88" s="33"/>
      <c r="X88" s="33"/>
      <c r="Y88" s="33"/>
      <c r="Z88" s="33"/>
      <c r="AA88" s="33"/>
      <c r="AB88" s="33"/>
      <c r="AC88" s="33"/>
      <c r="AD88" s="33"/>
      <c r="AE88" s="33"/>
      <c r="AR88" s="150" t="s">
        <v>82</v>
      </c>
      <c r="AT88" s="150" t="s">
        <v>137</v>
      </c>
      <c r="AU88" s="150" t="s">
        <v>15</v>
      </c>
      <c r="AY88" s="18" t="s">
        <v>135</v>
      </c>
      <c r="BE88" s="151">
        <f t="shared" si="4"/>
        <v>0</v>
      </c>
      <c r="BF88" s="151">
        <f t="shared" si="5"/>
        <v>0</v>
      </c>
      <c r="BG88" s="151">
        <f t="shared" si="6"/>
        <v>0</v>
      </c>
      <c r="BH88" s="151">
        <f t="shared" si="7"/>
        <v>0</v>
      </c>
      <c r="BI88" s="151">
        <f t="shared" si="8"/>
        <v>0</v>
      </c>
      <c r="BJ88" s="18" t="s">
        <v>15</v>
      </c>
      <c r="BK88" s="151">
        <f t="shared" si="9"/>
        <v>0</v>
      </c>
      <c r="BL88" s="18" t="s">
        <v>82</v>
      </c>
      <c r="BM88" s="150" t="s">
        <v>1526</v>
      </c>
    </row>
    <row r="89" spans="1:65" s="2" customFormat="1" ht="16.5" customHeight="1">
      <c r="A89" s="33"/>
      <c r="B89" s="138"/>
      <c r="C89" s="139" t="s">
        <v>178</v>
      </c>
      <c r="D89" s="139" t="s">
        <v>137</v>
      </c>
      <c r="E89" s="140" t="s">
        <v>1476</v>
      </c>
      <c r="F89" s="141" t="s">
        <v>1527</v>
      </c>
      <c r="G89" s="142" t="s">
        <v>192</v>
      </c>
      <c r="H89" s="143">
        <v>1</v>
      </c>
      <c r="I89" s="144"/>
      <c r="J89" s="145">
        <f t="shared" si="0"/>
        <v>0</v>
      </c>
      <c r="K89" s="141" t="s">
        <v>3</v>
      </c>
      <c r="L89" s="34"/>
      <c r="M89" s="146" t="s">
        <v>3</v>
      </c>
      <c r="N89" s="147" t="s">
        <v>42</v>
      </c>
      <c r="O89" s="54"/>
      <c r="P89" s="148">
        <f t="shared" si="1"/>
        <v>0</v>
      </c>
      <c r="Q89" s="148">
        <v>0</v>
      </c>
      <c r="R89" s="148">
        <f t="shared" si="2"/>
        <v>0</v>
      </c>
      <c r="S89" s="148">
        <v>0</v>
      </c>
      <c r="T89" s="149">
        <f t="shared" si="3"/>
        <v>0</v>
      </c>
      <c r="U89" s="33"/>
      <c r="V89" s="33"/>
      <c r="W89" s="33"/>
      <c r="X89" s="33"/>
      <c r="Y89" s="33"/>
      <c r="Z89" s="33"/>
      <c r="AA89" s="33"/>
      <c r="AB89" s="33"/>
      <c r="AC89" s="33"/>
      <c r="AD89" s="33"/>
      <c r="AE89" s="33"/>
      <c r="AR89" s="150" t="s">
        <v>82</v>
      </c>
      <c r="AT89" s="150" t="s">
        <v>137</v>
      </c>
      <c r="AU89" s="150" t="s">
        <v>15</v>
      </c>
      <c r="AY89" s="18" t="s">
        <v>135</v>
      </c>
      <c r="BE89" s="151">
        <f t="shared" si="4"/>
        <v>0</v>
      </c>
      <c r="BF89" s="151">
        <f t="shared" si="5"/>
        <v>0</v>
      </c>
      <c r="BG89" s="151">
        <f t="shared" si="6"/>
        <v>0</v>
      </c>
      <c r="BH89" s="151">
        <f t="shared" si="7"/>
        <v>0</v>
      </c>
      <c r="BI89" s="151">
        <f t="shared" si="8"/>
        <v>0</v>
      </c>
      <c r="BJ89" s="18" t="s">
        <v>15</v>
      </c>
      <c r="BK89" s="151">
        <f t="shared" si="9"/>
        <v>0</v>
      </c>
      <c r="BL89" s="18" t="s">
        <v>82</v>
      </c>
      <c r="BM89" s="150" t="s">
        <v>1528</v>
      </c>
    </row>
    <row r="90" spans="1:65" s="2" customFormat="1" ht="245.85" customHeight="1">
      <c r="A90" s="33"/>
      <c r="B90" s="138"/>
      <c r="C90" s="139" t="s">
        <v>183</v>
      </c>
      <c r="D90" s="139" t="s">
        <v>137</v>
      </c>
      <c r="E90" s="140" t="s">
        <v>1479</v>
      </c>
      <c r="F90" s="141" t="s">
        <v>1529</v>
      </c>
      <c r="G90" s="142" t="s">
        <v>192</v>
      </c>
      <c r="H90" s="143">
        <v>1</v>
      </c>
      <c r="I90" s="144"/>
      <c r="J90" s="145">
        <f t="shared" si="0"/>
        <v>0</v>
      </c>
      <c r="K90" s="141" t="s">
        <v>3</v>
      </c>
      <c r="L90" s="34"/>
      <c r="M90" s="146" t="s">
        <v>3</v>
      </c>
      <c r="N90" s="147" t="s">
        <v>42</v>
      </c>
      <c r="O90" s="54"/>
      <c r="P90" s="148">
        <f t="shared" si="1"/>
        <v>0</v>
      </c>
      <c r="Q90" s="148">
        <v>0</v>
      </c>
      <c r="R90" s="148">
        <f t="shared" si="2"/>
        <v>0</v>
      </c>
      <c r="S90" s="148">
        <v>0</v>
      </c>
      <c r="T90" s="149">
        <f t="shared" si="3"/>
        <v>0</v>
      </c>
      <c r="U90" s="33"/>
      <c r="V90" s="33"/>
      <c r="W90" s="33"/>
      <c r="X90" s="33"/>
      <c r="Y90" s="33"/>
      <c r="Z90" s="33"/>
      <c r="AA90" s="33"/>
      <c r="AB90" s="33"/>
      <c r="AC90" s="33"/>
      <c r="AD90" s="33"/>
      <c r="AE90" s="33"/>
      <c r="AR90" s="150" t="s">
        <v>82</v>
      </c>
      <c r="AT90" s="150" t="s">
        <v>137</v>
      </c>
      <c r="AU90" s="150" t="s">
        <v>15</v>
      </c>
      <c r="AY90" s="18" t="s">
        <v>135</v>
      </c>
      <c r="BE90" s="151">
        <f t="shared" si="4"/>
        <v>0</v>
      </c>
      <c r="BF90" s="151">
        <f t="shared" si="5"/>
        <v>0</v>
      </c>
      <c r="BG90" s="151">
        <f t="shared" si="6"/>
        <v>0</v>
      </c>
      <c r="BH90" s="151">
        <f t="shared" si="7"/>
        <v>0</v>
      </c>
      <c r="BI90" s="151">
        <f t="shared" si="8"/>
        <v>0</v>
      </c>
      <c r="BJ90" s="18" t="s">
        <v>15</v>
      </c>
      <c r="BK90" s="151">
        <f t="shared" si="9"/>
        <v>0</v>
      </c>
      <c r="BL90" s="18" t="s">
        <v>82</v>
      </c>
      <c r="BM90" s="150" t="s">
        <v>1530</v>
      </c>
    </row>
    <row r="91" spans="1:65" s="2" customFormat="1" ht="167.1" customHeight="1">
      <c r="A91" s="33"/>
      <c r="B91" s="138"/>
      <c r="C91" s="139" t="s">
        <v>200</v>
      </c>
      <c r="D91" s="139" t="s">
        <v>137</v>
      </c>
      <c r="E91" s="140" t="s">
        <v>1482</v>
      </c>
      <c r="F91" s="141" t="s">
        <v>1531</v>
      </c>
      <c r="G91" s="142" t="s">
        <v>192</v>
      </c>
      <c r="H91" s="143">
        <v>1</v>
      </c>
      <c r="I91" s="144"/>
      <c r="J91" s="145">
        <f t="shared" si="0"/>
        <v>0</v>
      </c>
      <c r="K91" s="141" t="s">
        <v>3</v>
      </c>
      <c r="L91" s="34"/>
      <c r="M91" s="146" t="s">
        <v>3</v>
      </c>
      <c r="N91" s="147" t="s">
        <v>42</v>
      </c>
      <c r="O91" s="54"/>
      <c r="P91" s="148">
        <f t="shared" si="1"/>
        <v>0</v>
      </c>
      <c r="Q91" s="148">
        <v>0</v>
      </c>
      <c r="R91" s="148">
        <f t="shared" si="2"/>
        <v>0</v>
      </c>
      <c r="S91" s="148">
        <v>0</v>
      </c>
      <c r="T91" s="149">
        <f t="shared" si="3"/>
        <v>0</v>
      </c>
      <c r="U91" s="33"/>
      <c r="V91" s="33"/>
      <c r="W91" s="33"/>
      <c r="X91" s="33"/>
      <c r="Y91" s="33"/>
      <c r="Z91" s="33"/>
      <c r="AA91" s="33"/>
      <c r="AB91" s="33"/>
      <c r="AC91" s="33"/>
      <c r="AD91" s="33"/>
      <c r="AE91" s="33"/>
      <c r="AR91" s="150" t="s">
        <v>82</v>
      </c>
      <c r="AT91" s="150" t="s">
        <v>137</v>
      </c>
      <c r="AU91" s="150" t="s">
        <v>15</v>
      </c>
      <c r="AY91" s="18" t="s">
        <v>135</v>
      </c>
      <c r="BE91" s="151">
        <f t="shared" si="4"/>
        <v>0</v>
      </c>
      <c r="BF91" s="151">
        <f t="shared" si="5"/>
        <v>0</v>
      </c>
      <c r="BG91" s="151">
        <f t="shared" si="6"/>
        <v>0</v>
      </c>
      <c r="BH91" s="151">
        <f t="shared" si="7"/>
        <v>0</v>
      </c>
      <c r="BI91" s="151">
        <f t="shared" si="8"/>
        <v>0</v>
      </c>
      <c r="BJ91" s="18" t="s">
        <v>15</v>
      </c>
      <c r="BK91" s="151">
        <f t="shared" si="9"/>
        <v>0</v>
      </c>
      <c r="BL91" s="18" t="s">
        <v>82</v>
      </c>
      <c r="BM91" s="150" t="s">
        <v>1532</v>
      </c>
    </row>
    <row r="92" spans="1:65" s="2" customFormat="1" ht="76.349999999999994" customHeight="1">
      <c r="A92" s="33"/>
      <c r="B92" s="138"/>
      <c r="C92" s="139" t="s">
        <v>205</v>
      </c>
      <c r="D92" s="139" t="s">
        <v>137</v>
      </c>
      <c r="E92" s="140" t="s">
        <v>1485</v>
      </c>
      <c r="F92" s="141" t="s">
        <v>1533</v>
      </c>
      <c r="G92" s="142" t="s">
        <v>192</v>
      </c>
      <c r="H92" s="143">
        <v>1</v>
      </c>
      <c r="I92" s="144"/>
      <c r="J92" s="145">
        <f t="shared" si="0"/>
        <v>0</v>
      </c>
      <c r="K92" s="141" t="s">
        <v>3</v>
      </c>
      <c r="L92" s="34"/>
      <c r="M92" s="146" t="s">
        <v>3</v>
      </c>
      <c r="N92" s="147" t="s">
        <v>42</v>
      </c>
      <c r="O92" s="54"/>
      <c r="P92" s="148">
        <f t="shared" si="1"/>
        <v>0</v>
      </c>
      <c r="Q92" s="148">
        <v>0</v>
      </c>
      <c r="R92" s="148">
        <f t="shared" si="2"/>
        <v>0</v>
      </c>
      <c r="S92" s="148">
        <v>0</v>
      </c>
      <c r="T92" s="149">
        <f t="shared" si="3"/>
        <v>0</v>
      </c>
      <c r="U92" s="33"/>
      <c r="V92" s="33"/>
      <c r="W92" s="33"/>
      <c r="X92" s="33"/>
      <c r="Y92" s="33"/>
      <c r="Z92" s="33"/>
      <c r="AA92" s="33"/>
      <c r="AB92" s="33"/>
      <c r="AC92" s="33"/>
      <c r="AD92" s="33"/>
      <c r="AE92" s="33"/>
      <c r="AR92" s="150" t="s">
        <v>82</v>
      </c>
      <c r="AT92" s="150" t="s">
        <v>137</v>
      </c>
      <c r="AU92" s="150" t="s">
        <v>15</v>
      </c>
      <c r="AY92" s="18" t="s">
        <v>135</v>
      </c>
      <c r="BE92" s="151">
        <f t="shared" si="4"/>
        <v>0</v>
      </c>
      <c r="BF92" s="151">
        <f t="shared" si="5"/>
        <v>0</v>
      </c>
      <c r="BG92" s="151">
        <f t="shared" si="6"/>
        <v>0</v>
      </c>
      <c r="BH92" s="151">
        <f t="shared" si="7"/>
        <v>0</v>
      </c>
      <c r="BI92" s="151">
        <f t="shared" si="8"/>
        <v>0</v>
      </c>
      <c r="BJ92" s="18" t="s">
        <v>15</v>
      </c>
      <c r="BK92" s="151">
        <f t="shared" si="9"/>
        <v>0</v>
      </c>
      <c r="BL92" s="18" t="s">
        <v>82</v>
      </c>
      <c r="BM92" s="150" t="s">
        <v>1534</v>
      </c>
    </row>
    <row r="93" spans="1:65" s="2" customFormat="1" ht="16.5" customHeight="1">
      <c r="A93" s="33"/>
      <c r="B93" s="138"/>
      <c r="C93" s="139" t="s">
        <v>189</v>
      </c>
      <c r="D93" s="139" t="s">
        <v>137</v>
      </c>
      <c r="E93" s="140" t="s">
        <v>1535</v>
      </c>
      <c r="F93" s="141" t="s">
        <v>1536</v>
      </c>
      <c r="G93" s="142" t="s">
        <v>192</v>
      </c>
      <c r="H93" s="143">
        <v>1</v>
      </c>
      <c r="I93" s="144"/>
      <c r="J93" s="145">
        <f t="shared" si="0"/>
        <v>0</v>
      </c>
      <c r="K93" s="141" t="s">
        <v>3</v>
      </c>
      <c r="L93" s="34"/>
      <c r="M93" s="146" t="s">
        <v>3</v>
      </c>
      <c r="N93" s="147" t="s">
        <v>42</v>
      </c>
      <c r="O93" s="54"/>
      <c r="P93" s="148">
        <f t="shared" si="1"/>
        <v>0</v>
      </c>
      <c r="Q93" s="148">
        <v>0</v>
      </c>
      <c r="R93" s="148">
        <f t="shared" si="2"/>
        <v>0</v>
      </c>
      <c r="S93" s="148">
        <v>0</v>
      </c>
      <c r="T93" s="149">
        <f t="shared" si="3"/>
        <v>0</v>
      </c>
      <c r="U93" s="33"/>
      <c r="V93" s="33"/>
      <c r="W93" s="33"/>
      <c r="X93" s="33"/>
      <c r="Y93" s="33"/>
      <c r="Z93" s="33"/>
      <c r="AA93" s="33"/>
      <c r="AB93" s="33"/>
      <c r="AC93" s="33"/>
      <c r="AD93" s="33"/>
      <c r="AE93" s="33"/>
      <c r="AR93" s="150" t="s">
        <v>82</v>
      </c>
      <c r="AT93" s="150" t="s">
        <v>137</v>
      </c>
      <c r="AU93" s="150" t="s">
        <v>15</v>
      </c>
      <c r="AY93" s="18" t="s">
        <v>135</v>
      </c>
      <c r="BE93" s="151">
        <f t="shared" si="4"/>
        <v>0</v>
      </c>
      <c r="BF93" s="151">
        <f t="shared" si="5"/>
        <v>0</v>
      </c>
      <c r="BG93" s="151">
        <f t="shared" si="6"/>
        <v>0</v>
      </c>
      <c r="BH93" s="151">
        <f t="shared" si="7"/>
        <v>0</v>
      </c>
      <c r="BI93" s="151">
        <f t="shared" si="8"/>
        <v>0</v>
      </c>
      <c r="BJ93" s="18" t="s">
        <v>15</v>
      </c>
      <c r="BK93" s="151">
        <f t="shared" si="9"/>
        <v>0</v>
      </c>
      <c r="BL93" s="18" t="s">
        <v>82</v>
      </c>
      <c r="BM93" s="150" t="s">
        <v>1537</v>
      </c>
    </row>
    <row r="94" spans="1:65" s="2" customFormat="1" ht="16.5" customHeight="1">
      <c r="A94" s="33"/>
      <c r="B94" s="138"/>
      <c r="C94" s="139" t="s">
        <v>194</v>
      </c>
      <c r="D94" s="139" t="s">
        <v>137</v>
      </c>
      <c r="E94" s="140" t="s">
        <v>1538</v>
      </c>
      <c r="F94" s="141" t="s">
        <v>1539</v>
      </c>
      <c r="G94" s="142" t="s">
        <v>192</v>
      </c>
      <c r="H94" s="143">
        <v>1</v>
      </c>
      <c r="I94" s="144"/>
      <c r="J94" s="145">
        <f t="shared" si="0"/>
        <v>0</v>
      </c>
      <c r="K94" s="141" t="s">
        <v>3</v>
      </c>
      <c r="L94" s="34"/>
      <c r="M94" s="196" t="s">
        <v>3</v>
      </c>
      <c r="N94" s="197" t="s">
        <v>42</v>
      </c>
      <c r="O94" s="194"/>
      <c r="P94" s="198">
        <f t="shared" si="1"/>
        <v>0</v>
      </c>
      <c r="Q94" s="198">
        <v>0</v>
      </c>
      <c r="R94" s="198">
        <f t="shared" si="2"/>
        <v>0</v>
      </c>
      <c r="S94" s="198">
        <v>0</v>
      </c>
      <c r="T94" s="199">
        <f t="shared" si="3"/>
        <v>0</v>
      </c>
      <c r="U94" s="33"/>
      <c r="V94" s="33"/>
      <c r="W94" s="33"/>
      <c r="X94" s="33"/>
      <c r="Y94" s="33"/>
      <c r="Z94" s="33"/>
      <c r="AA94" s="33"/>
      <c r="AB94" s="33"/>
      <c r="AC94" s="33"/>
      <c r="AD94" s="33"/>
      <c r="AE94" s="33"/>
      <c r="AR94" s="150" t="s">
        <v>82</v>
      </c>
      <c r="AT94" s="150" t="s">
        <v>137</v>
      </c>
      <c r="AU94" s="150" t="s">
        <v>15</v>
      </c>
      <c r="AY94" s="18" t="s">
        <v>135</v>
      </c>
      <c r="BE94" s="151">
        <f t="shared" si="4"/>
        <v>0</v>
      </c>
      <c r="BF94" s="151">
        <f t="shared" si="5"/>
        <v>0</v>
      </c>
      <c r="BG94" s="151">
        <f t="shared" si="6"/>
        <v>0</v>
      </c>
      <c r="BH94" s="151">
        <f t="shared" si="7"/>
        <v>0</v>
      </c>
      <c r="BI94" s="151">
        <f t="shared" si="8"/>
        <v>0</v>
      </c>
      <c r="BJ94" s="18" t="s">
        <v>15</v>
      </c>
      <c r="BK94" s="151">
        <f t="shared" si="9"/>
        <v>0</v>
      </c>
      <c r="BL94" s="18" t="s">
        <v>82</v>
      </c>
      <c r="BM94" s="150" t="s">
        <v>1540</v>
      </c>
    </row>
    <row r="95" spans="1:65" s="2" customFormat="1" ht="6.95" customHeight="1">
      <c r="A95" s="33"/>
      <c r="B95" s="43"/>
      <c r="C95" s="44"/>
      <c r="D95" s="44"/>
      <c r="E95" s="44"/>
      <c r="F95" s="44"/>
      <c r="G95" s="44"/>
      <c r="H95" s="44"/>
      <c r="I95" s="44"/>
      <c r="J95" s="44"/>
      <c r="K95" s="44"/>
      <c r="L95" s="34"/>
      <c r="M95" s="33"/>
      <c r="O95" s="33"/>
      <c r="P95" s="33"/>
      <c r="Q95" s="33"/>
      <c r="R95" s="33"/>
      <c r="S95" s="33"/>
      <c r="T95" s="33"/>
      <c r="U95" s="33"/>
      <c r="V95" s="33"/>
      <c r="W95" s="33"/>
      <c r="X95" s="33"/>
      <c r="Y95" s="33"/>
      <c r="Z95" s="33"/>
      <c r="AA95" s="33"/>
      <c r="AB95" s="33"/>
      <c r="AC95" s="33"/>
      <c r="AD95" s="33"/>
      <c r="AE95" s="33"/>
    </row>
  </sheetData>
  <autoFilter ref="C79:K94"/>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5"/>
  <cols>
    <col min="1" max="1" width="8.33203125" style="200" customWidth="1"/>
    <col min="2" max="2" width="1.6640625" style="200" customWidth="1"/>
    <col min="3" max="4" width="5" style="200" customWidth="1"/>
    <col min="5" max="5" width="11.6640625" style="200" customWidth="1"/>
    <col min="6" max="6" width="9.1640625" style="200" customWidth="1"/>
    <col min="7" max="7" width="5" style="200" customWidth="1"/>
    <col min="8" max="8" width="77.83203125" style="200" customWidth="1"/>
    <col min="9" max="10" width="20" style="200" customWidth="1"/>
    <col min="11" max="11" width="1.6640625" style="200" customWidth="1"/>
  </cols>
  <sheetData>
    <row r="1" spans="2:11" s="1" customFormat="1" ht="37.5" customHeight="1"/>
    <row r="2" spans="2:11" s="1" customFormat="1" ht="7.5" customHeight="1">
      <c r="B2" s="201"/>
      <c r="C2" s="202"/>
      <c r="D2" s="202"/>
      <c r="E2" s="202"/>
      <c r="F2" s="202"/>
      <c r="G2" s="202"/>
      <c r="H2" s="202"/>
      <c r="I2" s="202"/>
      <c r="J2" s="202"/>
      <c r="K2" s="203"/>
    </row>
    <row r="3" spans="2:11" s="16" customFormat="1" ht="45" customHeight="1">
      <c r="B3" s="204"/>
      <c r="C3" s="324" t="s">
        <v>1541</v>
      </c>
      <c r="D3" s="324"/>
      <c r="E3" s="324"/>
      <c r="F3" s="324"/>
      <c r="G3" s="324"/>
      <c r="H3" s="324"/>
      <c r="I3" s="324"/>
      <c r="J3" s="324"/>
      <c r="K3" s="205"/>
    </row>
    <row r="4" spans="2:11" s="1" customFormat="1" ht="25.5" customHeight="1">
      <c r="B4" s="206"/>
      <c r="C4" s="329" t="s">
        <v>1542</v>
      </c>
      <c r="D4" s="329"/>
      <c r="E4" s="329"/>
      <c r="F4" s="329"/>
      <c r="G4" s="329"/>
      <c r="H4" s="329"/>
      <c r="I4" s="329"/>
      <c r="J4" s="329"/>
      <c r="K4" s="207"/>
    </row>
    <row r="5" spans="2:11" s="1" customFormat="1" ht="5.25" customHeight="1">
      <c r="B5" s="206"/>
      <c r="C5" s="208"/>
      <c r="D5" s="208"/>
      <c r="E5" s="208"/>
      <c r="F5" s="208"/>
      <c r="G5" s="208"/>
      <c r="H5" s="208"/>
      <c r="I5" s="208"/>
      <c r="J5" s="208"/>
      <c r="K5" s="207"/>
    </row>
    <row r="6" spans="2:11" s="1" customFormat="1" ht="15" customHeight="1">
      <c r="B6" s="206"/>
      <c r="C6" s="328" t="s">
        <v>1543</v>
      </c>
      <c r="D6" s="328"/>
      <c r="E6" s="328"/>
      <c r="F6" s="328"/>
      <c r="G6" s="328"/>
      <c r="H6" s="328"/>
      <c r="I6" s="328"/>
      <c r="J6" s="328"/>
      <c r="K6" s="207"/>
    </row>
    <row r="7" spans="2:11" s="1" customFormat="1" ht="15" customHeight="1">
      <c r="B7" s="210"/>
      <c r="C7" s="328" t="s">
        <v>1544</v>
      </c>
      <c r="D7" s="328"/>
      <c r="E7" s="328"/>
      <c r="F7" s="328"/>
      <c r="G7" s="328"/>
      <c r="H7" s="328"/>
      <c r="I7" s="328"/>
      <c r="J7" s="328"/>
      <c r="K7" s="207"/>
    </row>
    <row r="8" spans="2:11" s="1" customFormat="1" ht="12.75" customHeight="1">
      <c r="B8" s="210"/>
      <c r="C8" s="209"/>
      <c r="D8" s="209"/>
      <c r="E8" s="209"/>
      <c r="F8" s="209"/>
      <c r="G8" s="209"/>
      <c r="H8" s="209"/>
      <c r="I8" s="209"/>
      <c r="J8" s="209"/>
      <c r="K8" s="207"/>
    </row>
    <row r="9" spans="2:11" s="1" customFormat="1" ht="15" customHeight="1">
      <c r="B9" s="210"/>
      <c r="C9" s="328" t="s">
        <v>1545</v>
      </c>
      <c r="D9" s="328"/>
      <c r="E9" s="328"/>
      <c r="F9" s="328"/>
      <c r="G9" s="328"/>
      <c r="H9" s="328"/>
      <c r="I9" s="328"/>
      <c r="J9" s="328"/>
      <c r="K9" s="207"/>
    </row>
    <row r="10" spans="2:11" s="1" customFormat="1" ht="15" customHeight="1">
      <c r="B10" s="210"/>
      <c r="C10" s="209"/>
      <c r="D10" s="328" t="s">
        <v>1546</v>
      </c>
      <c r="E10" s="328"/>
      <c r="F10" s="328"/>
      <c r="G10" s="328"/>
      <c r="H10" s="328"/>
      <c r="I10" s="328"/>
      <c r="J10" s="328"/>
      <c r="K10" s="207"/>
    </row>
    <row r="11" spans="2:11" s="1" customFormat="1" ht="15" customHeight="1">
      <c r="B11" s="210"/>
      <c r="C11" s="211"/>
      <c r="D11" s="328" t="s">
        <v>1547</v>
      </c>
      <c r="E11" s="328"/>
      <c r="F11" s="328"/>
      <c r="G11" s="328"/>
      <c r="H11" s="328"/>
      <c r="I11" s="328"/>
      <c r="J11" s="328"/>
      <c r="K11" s="207"/>
    </row>
    <row r="12" spans="2:11" s="1" customFormat="1" ht="15" customHeight="1">
      <c r="B12" s="210"/>
      <c r="C12" s="211"/>
      <c r="D12" s="209"/>
      <c r="E12" s="209"/>
      <c r="F12" s="209"/>
      <c r="G12" s="209"/>
      <c r="H12" s="209"/>
      <c r="I12" s="209"/>
      <c r="J12" s="209"/>
      <c r="K12" s="207"/>
    </row>
    <row r="13" spans="2:11" s="1" customFormat="1" ht="15" customHeight="1">
      <c r="B13" s="210"/>
      <c r="C13" s="211"/>
      <c r="D13" s="212" t="s">
        <v>1548</v>
      </c>
      <c r="E13" s="209"/>
      <c r="F13" s="209"/>
      <c r="G13" s="209"/>
      <c r="H13" s="209"/>
      <c r="I13" s="209"/>
      <c r="J13" s="209"/>
      <c r="K13" s="207"/>
    </row>
    <row r="14" spans="2:11" s="1" customFormat="1" ht="12.75" customHeight="1">
      <c r="B14" s="210"/>
      <c r="C14" s="211"/>
      <c r="D14" s="211"/>
      <c r="E14" s="211"/>
      <c r="F14" s="211"/>
      <c r="G14" s="211"/>
      <c r="H14" s="211"/>
      <c r="I14" s="211"/>
      <c r="J14" s="211"/>
      <c r="K14" s="207"/>
    </row>
    <row r="15" spans="2:11" s="1" customFormat="1" ht="15" customHeight="1">
      <c r="B15" s="210"/>
      <c r="C15" s="211"/>
      <c r="D15" s="328" t="s">
        <v>1549</v>
      </c>
      <c r="E15" s="328"/>
      <c r="F15" s="328"/>
      <c r="G15" s="328"/>
      <c r="H15" s="328"/>
      <c r="I15" s="328"/>
      <c r="J15" s="328"/>
      <c r="K15" s="207"/>
    </row>
    <row r="16" spans="2:11" s="1" customFormat="1" ht="15" customHeight="1">
      <c r="B16" s="210"/>
      <c r="C16" s="211"/>
      <c r="D16" s="328" t="s">
        <v>1550</v>
      </c>
      <c r="E16" s="328"/>
      <c r="F16" s="328"/>
      <c r="G16" s="328"/>
      <c r="H16" s="328"/>
      <c r="I16" s="328"/>
      <c r="J16" s="328"/>
      <c r="K16" s="207"/>
    </row>
    <row r="17" spans="2:11" s="1" customFormat="1" ht="15" customHeight="1">
      <c r="B17" s="210"/>
      <c r="C17" s="211"/>
      <c r="D17" s="328" t="s">
        <v>1551</v>
      </c>
      <c r="E17" s="328"/>
      <c r="F17" s="328"/>
      <c r="G17" s="328"/>
      <c r="H17" s="328"/>
      <c r="I17" s="328"/>
      <c r="J17" s="328"/>
      <c r="K17" s="207"/>
    </row>
    <row r="18" spans="2:11" s="1" customFormat="1" ht="15" customHeight="1">
      <c r="B18" s="210"/>
      <c r="C18" s="211"/>
      <c r="D18" s="211"/>
      <c r="E18" s="213" t="s">
        <v>77</v>
      </c>
      <c r="F18" s="328" t="s">
        <v>1552</v>
      </c>
      <c r="G18" s="328"/>
      <c r="H18" s="328"/>
      <c r="I18" s="328"/>
      <c r="J18" s="328"/>
      <c r="K18" s="207"/>
    </row>
    <row r="19" spans="2:11" s="1" customFormat="1" ht="15" customHeight="1">
      <c r="B19" s="210"/>
      <c r="C19" s="211"/>
      <c r="D19" s="211"/>
      <c r="E19" s="213" t="s">
        <v>1553</v>
      </c>
      <c r="F19" s="328" t="s">
        <v>1554</v>
      </c>
      <c r="G19" s="328"/>
      <c r="H19" s="328"/>
      <c r="I19" s="328"/>
      <c r="J19" s="328"/>
      <c r="K19" s="207"/>
    </row>
    <row r="20" spans="2:11" s="1" customFormat="1" ht="15" customHeight="1">
      <c r="B20" s="210"/>
      <c r="C20" s="211"/>
      <c r="D20" s="211"/>
      <c r="E20" s="213" t="s">
        <v>1555</v>
      </c>
      <c r="F20" s="328" t="s">
        <v>1556</v>
      </c>
      <c r="G20" s="328"/>
      <c r="H20" s="328"/>
      <c r="I20" s="328"/>
      <c r="J20" s="328"/>
      <c r="K20" s="207"/>
    </row>
    <row r="21" spans="2:11" s="1" customFormat="1" ht="15" customHeight="1">
      <c r="B21" s="210"/>
      <c r="C21" s="211"/>
      <c r="D21" s="211"/>
      <c r="E21" s="213" t="s">
        <v>1557</v>
      </c>
      <c r="F21" s="328" t="s">
        <v>1558</v>
      </c>
      <c r="G21" s="328"/>
      <c r="H21" s="328"/>
      <c r="I21" s="328"/>
      <c r="J21" s="328"/>
      <c r="K21" s="207"/>
    </row>
    <row r="22" spans="2:11" s="1" customFormat="1" ht="15" customHeight="1">
      <c r="B22" s="210"/>
      <c r="C22" s="211"/>
      <c r="D22" s="211"/>
      <c r="E22" s="213" t="s">
        <v>1559</v>
      </c>
      <c r="F22" s="328" t="s">
        <v>1560</v>
      </c>
      <c r="G22" s="328"/>
      <c r="H22" s="328"/>
      <c r="I22" s="328"/>
      <c r="J22" s="328"/>
      <c r="K22" s="207"/>
    </row>
    <row r="23" spans="2:11" s="1" customFormat="1" ht="15" customHeight="1">
      <c r="B23" s="210"/>
      <c r="C23" s="211"/>
      <c r="D23" s="211"/>
      <c r="E23" s="213" t="s">
        <v>1561</v>
      </c>
      <c r="F23" s="328" t="s">
        <v>1562</v>
      </c>
      <c r="G23" s="328"/>
      <c r="H23" s="328"/>
      <c r="I23" s="328"/>
      <c r="J23" s="328"/>
      <c r="K23" s="207"/>
    </row>
    <row r="24" spans="2:11" s="1" customFormat="1" ht="12.75" customHeight="1">
      <c r="B24" s="210"/>
      <c r="C24" s="211"/>
      <c r="D24" s="211"/>
      <c r="E24" s="211"/>
      <c r="F24" s="211"/>
      <c r="G24" s="211"/>
      <c r="H24" s="211"/>
      <c r="I24" s="211"/>
      <c r="J24" s="211"/>
      <c r="K24" s="207"/>
    </row>
    <row r="25" spans="2:11" s="1" customFormat="1" ht="15" customHeight="1">
      <c r="B25" s="210"/>
      <c r="C25" s="328" t="s">
        <v>1563</v>
      </c>
      <c r="D25" s="328"/>
      <c r="E25" s="328"/>
      <c r="F25" s="328"/>
      <c r="G25" s="328"/>
      <c r="H25" s="328"/>
      <c r="I25" s="328"/>
      <c r="J25" s="328"/>
      <c r="K25" s="207"/>
    </row>
    <row r="26" spans="2:11" s="1" customFormat="1" ht="15" customHeight="1">
      <c r="B26" s="210"/>
      <c r="C26" s="328" t="s">
        <v>1564</v>
      </c>
      <c r="D26" s="328"/>
      <c r="E26" s="328"/>
      <c r="F26" s="328"/>
      <c r="G26" s="328"/>
      <c r="H26" s="328"/>
      <c r="I26" s="328"/>
      <c r="J26" s="328"/>
      <c r="K26" s="207"/>
    </row>
    <row r="27" spans="2:11" s="1" customFormat="1" ht="15" customHeight="1">
      <c r="B27" s="210"/>
      <c r="C27" s="209"/>
      <c r="D27" s="328" t="s">
        <v>1565</v>
      </c>
      <c r="E27" s="328"/>
      <c r="F27" s="328"/>
      <c r="G27" s="328"/>
      <c r="H27" s="328"/>
      <c r="I27" s="328"/>
      <c r="J27" s="328"/>
      <c r="K27" s="207"/>
    </row>
    <row r="28" spans="2:11" s="1" customFormat="1" ht="15" customHeight="1">
      <c r="B28" s="210"/>
      <c r="C28" s="211"/>
      <c r="D28" s="328" t="s">
        <v>1566</v>
      </c>
      <c r="E28" s="328"/>
      <c r="F28" s="328"/>
      <c r="G28" s="328"/>
      <c r="H28" s="328"/>
      <c r="I28" s="328"/>
      <c r="J28" s="328"/>
      <c r="K28" s="207"/>
    </row>
    <row r="29" spans="2:11" s="1" customFormat="1" ht="12.75" customHeight="1">
      <c r="B29" s="210"/>
      <c r="C29" s="211"/>
      <c r="D29" s="211"/>
      <c r="E29" s="211"/>
      <c r="F29" s="211"/>
      <c r="G29" s="211"/>
      <c r="H29" s="211"/>
      <c r="I29" s="211"/>
      <c r="J29" s="211"/>
      <c r="K29" s="207"/>
    </row>
    <row r="30" spans="2:11" s="1" customFormat="1" ht="15" customHeight="1">
      <c r="B30" s="210"/>
      <c r="C30" s="211"/>
      <c r="D30" s="328" t="s">
        <v>1567</v>
      </c>
      <c r="E30" s="328"/>
      <c r="F30" s="328"/>
      <c r="G30" s="328"/>
      <c r="H30" s="328"/>
      <c r="I30" s="328"/>
      <c r="J30" s="328"/>
      <c r="K30" s="207"/>
    </row>
    <row r="31" spans="2:11" s="1" customFormat="1" ht="15" customHeight="1">
      <c r="B31" s="210"/>
      <c r="C31" s="211"/>
      <c r="D31" s="328" t="s">
        <v>1568</v>
      </c>
      <c r="E31" s="328"/>
      <c r="F31" s="328"/>
      <c r="G31" s="328"/>
      <c r="H31" s="328"/>
      <c r="I31" s="328"/>
      <c r="J31" s="328"/>
      <c r="K31" s="207"/>
    </row>
    <row r="32" spans="2:11" s="1" customFormat="1" ht="12.75" customHeight="1">
      <c r="B32" s="210"/>
      <c r="C32" s="211"/>
      <c r="D32" s="211"/>
      <c r="E32" s="211"/>
      <c r="F32" s="211"/>
      <c r="G32" s="211"/>
      <c r="H32" s="211"/>
      <c r="I32" s="211"/>
      <c r="J32" s="211"/>
      <c r="K32" s="207"/>
    </row>
    <row r="33" spans="2:11" s="1" customFormat="1" ht="15" customHeight="1">
      <c r="B33" s="210"/>
      <c r="C33" s="211"/>
      <c r="D33" s="328" t="s">
        <v>1569</v>
      </c>
      <c r="E33" s="328"/>
      <c r="F33" s="328"/>
      <c r="G33" s="328"/>
      <c r="H33" s="328"/>
      <c r="I33" s="328"/>
      <c r="J33" s="328"/>
      <c r="K33" s="207"/>
    </row>
    <row r="34" spans="2:11" s="1" customFormat="1" ht="15" customHeight="1">
      <c r="B34" s="210"/>
      <c r="C34" s="211"/>
      <c r="D34" s="328" t="s">
        <v>1570</v>
      </c>
      <c r="E34" s="328"/>
      <c r="F34" s="328"/>
      <c r="G34" s="328"/>
      <c r="H34" s="328"/>
      <c r="I34" s="328"/>
      <c r="J34" s="328"/>
      <c r="K34" s="207"/>
    </row>
    <row r="35" spans="2:11" s="1" customFormat="1" ht="15" customHeight="1">
      <c r="B35" s="210"/>
      <c r="C35" s="211"/>
      <c r="D35" s="328" t="s">
        <v>1571</v>
      </c>
      <c r="E35" s="328"/>
      <c r="F35" s="328"/>
      <c r="G35" s="328"/>
      <c r="H35" s="328"/>
      <c r="I35" s="328"/>
      <c r="J35" s="328"/>
      <c r="K35" s="207"/>
    </row>
    <row r="36" spans="2:11" s="1" customFormat="1" ht="15" customHeight="1">
      <c r="B36" s="210"/>
      <c r="C36" s="211"/>
      <c r="D36" s="209"/>
      <c r="E36" s="212" t="s">
        <v>121</v>
      </c>
      <c r="F36" s="209"/>
      <c r="G36" s="328" t="s">
        <v>1572</v>
      </c>
      <c r="H36" s="328"/>
      <c r="I36" s="328"/>
      <c r="J36" s="328"/>
      <c r="K36" s="207"/>
    </row>
    <row r="37" spans="2:11" s="1" customFormat="1" ht="30.75" customHeight="1">
      <c r="B37" s="210"/>
      <c r="C37" s="211"/>
      <c r="D37" s="209"/>
      <c r="E37" s="212" t="s">
        <v>1573</v>
      </c>
      <c r="F37" s="209"/>
      <c r="G37" s="328" t="s">
        <v>1574</v>
      </c>
      <c r="H37" s="328"/>
      <c r="I37" s="328"/>
      <c r="J37" s="328"/>
      <c r="K37" s="207"/>
    </row>
    <row r="38" spans="2:11" s="1" customFormat="1" ht="15" customHeight="1">
      <c r="B38" s="210"/>
      <c r="C38" s="211"/>
      <c r="D38" s="209"/>
      <c r="E38" s="212" t="s">
        <v>52</v>
      </c>
      <c r="F38" s="209"/>
      <c r="G38" s="328" t="s">
        <v>1575</v>
      </c>
      <c r="H38" s="328"/>
      <c r="I38" s="328"/>
      <c r="J38" s="328"/>
      <c r="K38" s="207"/>
    </row>
    <row r="39" spans="2:11" s="1" customFormat="1" ht="15" customHeight="1">
      <c r="B39" s="210"/>
      <c r="C39" s="211"/>
      <c r="D39" s="209"/>
      <c r="E39" s="212" t="s">
        <v>53</v>
      </c>
      <c r="F39" s="209"/>
      <c r="G39" s="328" t="s">
        <v>1576</v>
      </c>
      <c r="H39" s="328"/>
      <c r="I39" s="328"/>
      <c r="J39" s="328"/>
      <c r="K39" s="207"/>
    </row>
    <row r="40" spans="2:11" s="1" customFormat="1" ht="15" customHeight="1">
      <c r="B40" s="210"/>
      <c r="C40" s="211"/>
      <c r="D40" s="209"/>
      <c r="E40" s="212" t="s">
        <v>122</v>
      </c>
      <c r="F40" s="209"/>
      <c r="G40" s="328" t="s">
        <v>1577</v>
      </c>
      <c r="H40" s="328"/>
      <c r="I40" s="328"/>
      <c r="J40" s="328"/>
      <c r="K40" s="207"/>
    </row>
    <row r="41" spans="2:11" s="1" customFormat="1" ht="15" customHeight="1">
      <c r="B41" s="210"/>
      <c r="C41" s="211"/>
      <c r="D41" s="209"/>
      <c r="E41" s="212" t="s">
        <v>123</v>
      </c>
      <c r="F41" s="209"/>
      <c r="G41" s="328" t="s">
        <v>1578</v>
      </c>
      <c r="H41" s="328"/>
      <c r="I41" s="328"/>
      <c r="J41" s="328"/>
      <c r="K41" s="207"/>
    </row>
    <row r="42" spans="2:11" s="1" customFormat="1" ht="15" customHeight="1">
      <c r="B42" s="210"/>
      <c r="C42" s="211"/>
      <c r="D42" s="209"/>
      <c r="E42" s="212" t="s">
        <v>1579</v>
      </c>
      <c r="F42" s="209"/>
      <c r="G42" s="328" t="s">
        <v>1580</v>
      </c>
      <c r="H42" s="328"/>
      <c r="I42" s="328"/>
      <c r="J42" s="328"/>
      <c r="K42" s="207"/>
    </row>
    <row r="43" spans="2:11" s="1" customFormat="1" ht="15" customHeight="1">
      <c r="B43" s="210"/>
      <c r="C43" s="211"/>
      <c r="D43" s="209"/>
      <c r="E43" s="212"/>
      <c r="F43" s="209"/>
      <c r="G43" s="328" t="s">
        <v>1581</v>
      </c>
      <c r="H43" s="328"/>
      <c r="I43" s="328"/>
      <c r="J43" s="328"/>
      <c r="K43" s="207"/>
    </row>
    <row r="44" spans="2:11" s="1" customFormat="1" ht="15" customHeight="1">
      <c r="B44" s="210"/>
      <c r="C44" s="211"/>
      <c r="D44" s="209"/>
      <c r="E44" s="212" t="s">
        <v>1582</v>
      </c>
      <c r="F44" s="209"/>
      <c r="G44" s="328" t="s">
        <v>1583</v>
      </c>
      <c r="H44" s="328"/>
      <c r="I44" s="328"/>
      <c r="J44" s="328"/>
      <c r="K44" s="207"/>
    </row>
    <row r="45" spans="2:11" s="1" customFormat="1" ht="15" customHeight="1">
      <c r="B45" s="210"/>
      <c r="C45" s="211"/>
      <c r="D45" s="209"/>
      <c r="E45" s="212" t="s">
        <v>125</v>
      </c>
      <c r="F45" s="209"/>
      <c r="G45" s="328" t="s">
        <v>1584</v>
      </c>
      <c r="H45" s="328"/>
      <c r="I45" s="328"/>
      <c r="J45" s="328"/>
      <c r="K45" s="207"/>
    </row>
    <row r="46" spans="2:11" s="1" customFormat="1" ht="12.75" customHeight="1">
      <c r="B46" s="210"/>
      <c r="C46" s="211"/>
      <c r="D46" s="209"/>
      <c r="E46" s="209"/>
      <c r="F46" s="209"/>
      <c r="G46" s="209"/>
      <c r="H46" s="209"/>
      <c r="I46" s="209"/>
      <c r="J46" s="209"/>
      <c r="K46" s="207"/>
    </row>
    <row r="47" spans="2:11" s="1" customFormat="1" ht="15" customHeight="1">
      <c r="B47" s="210"/>
      <c r="C47" s="211"/>
      <c r="D47" s="328" t="s">
        <v>1585</v>
      </c>
      <c r="E47" s="328"/>
      <c r="F47" s="328"/>
      <c r="G47" s="328"/>
      <c r="H47" s="328"/>
      <c r="I47" s="328"/>
      <c r="J47" s="328"/>
      <c r="K47" s="207"/>
    </row>
    <row r="48" spans="2:11" s="1" customFormat="1" ht="15" customHeight="1">
      <c r="B48" s="210"/>
      <c r="C48" s="211"/>
      <c r="D48" s="211"/>
      <c r="E48" s="328" t="s">
        <v>1586</v>
      </c>
      <c r="F48" s="328"/>
      <c r="G48" s="328"/>
      <c r="H48" s="328"/>
      <c r="I48" s="328"/>
      <c r="J48" s="328"/>
      <c r="K48" s="207"/>
    </row>
    <row r="49" spans="2:11" s="1" customFormat="1" ht="15" customHeight="1">
      <c r="B49" s="210"/>
      <c r="C49" s="211"/>
      <c r="D49" s="211"/>
      <c r="E49" s="328" t="s">
        <v>1587</v>
      </c>
      <c r="F49" s="328"/>
      <c r="G49" s="328"/>
      <c r="H49" s="328"/>
      <c r="I49" s="328"/>
      <c r="J49" s="328"/>
      <c r="K49" s="207"/>
    </row>
    <row r="50" spans="2:11" s="1" customFormat="1" ht="15" customHeight="1">
      <c r="B50" s="210"/>
      <c r="C50" s="211"/>
      <c r="D50" s="211"/>
      <c r="E50" s="328" t="s">
        <v>1588</v>
      </c>
      <c r="F50" s="328"/>
      <c r="G50" s="328"/>
      <c r="H50" s="328"/>
      <c r="I50" s="328"/>
      <c r="J50" s="328"/>
      <c r="K50" s="207"/>
    </row>
    <row r="51" spans="2:11" s="1" customFormat="1" ht="15" customHeight="1">
      <c r="B51" s="210"/>
      <c r="C51" s="211"/>
      <c r="D51" s="328" t="s">
        <v>1589</v>
      </c>
      <c r="E51" s="328"/>
      <c r="F51" s="328"/>
      <c r="G51" s="328"/>
      <c r="H51" s="328"/>
      <c r="I51" s="328"/>
      <c r="J51" s="328"/>
      <c r="K51" s="207"/>
    </row>
    <row r="52" spans="2:11" s="1" customFormat="1" ht="25.5" customHeight="1">
      <c r="B52" s="206"/>
      <c r="C52" s="329" t="s">
        <v>1590</v>
      </c>
      <c r="D52" s="329"/>
      <c r="E52" s="329"/>
      <c r="F52" s="329"/>
      <c r="G52" s="329"/>
      <c r="H52" s="329"/>
      <c r="I52" s="329"/>
      <c r="J52" s="329"/>
      <c r="K52" s="207"/>
    </row>
    <row r="53" spans="2:11" s="1" customFormat="1" ht="5.25" customHeight="1">
      <c r="B53" s="206"/>
      <c r="C53" s="208"/>
      <c r="D53" s="208"/>
      <c r="E53" s="208"/>
      <c r="F53" s="208"/>
      <c r="G53" s="208"/>
      <c r="H53" s="208"/>
      <c r="I53" s="208"/>
      <c r="J53" s="208"/>
      <c r="K53" s="207"/>
    </row>
    <row r="54" spans="2:11" s="1" customFormat="1" ht="15" customHeight="1">
      <c r="B54" s="206"/>
      <c r="C54" s="328" t="s">
        <v>1591</v>
      </c>
      <c r="D54" s="328"/>
      <c r="E54" s="328"/>
      <c r="F54" s="328"/>
      <c r="G54" s="328"/>
      <c r="H54" s="328"/>
      <c r="I54" s="328"/>
      <c r="J54" s="328"/>
      <c r="K54" s="207"/>
    </row>
    <row r="55" spans="2:11" s="1" customFormat="1" ht="15" customHeight="1">
      <c r="B55" s="206"/>
      <c r="C55" s="328" t="s">
        <v>1592</v>
      </c>
      <c r="D55" s="328"/>
      <c r="E55" s="328"/>
      <c r="F55" s="328"/>
      <c r="G55" s="328"/>
      <c r="H55" s="328"/>
      <c r="I55" s="328"/>
      <c r="J55" s="328"/>
      <c r="K55" s="207"/>
    </row>
    <row r="56" spans="2:11" s="1" customFormat="1" ht="12.75" customHeight="1">
      <c r="B56" s="206"/>
      <c r="C56" s="209"/>
      <c r="D56" s="209"/>
      <c r="E56" s="209"/>
      <c r="F56" s="209"/>
      <c r="G56" s="209"/>
      <c r="H56" s="209"/>
      <c r="I56" s="209"/>
      <c r="J56" s="209"/>
      <c r="K56" s="207"/>
    </row>
    <row r="57" spans="2:11" s="1" customFormat="1" ht="15" customHeight="1">
      <c r="B57" s="206"/>
      <c r="C57" s="328" t="s">
        <v>1593</v>
      </c>
      <c r="D57" s="328"/>
      <c r="E57" s="328"/>
      <c r="F57" s="328"/>
      <c r="G57" s="328"/>
      <c r="H57" s="328"/>
      <c r="I57" s="328"/>
      <c r="J57" s="328"/>
      <c r="K57" s="207"/>
    </row>
    <row r="58" spans="2:11" s="1" customFormat="1" ht="15" customHeight="1">
      <c r="B58" s="206"/>
      <c r="C58" s="211"/>
      <c r="D58" s="328" t="s">
        <v>1594</v>
      </c>
      <c r="E58" s="328"/>
      <c r="F58" s="328"/>
      <c r="G58" s="328"/>
      <c r="H58" s="328"/>
      <c r="I58" s="328"/>
      <c r="J58" s="328"/>
      <c r="K58" s="207"/>
    </row>
    <row r="59" spans="2:11" s="1" customFormat="1" ht="15" customHeight="1">
      <c r="B59" s="206"/>
      <c r="C59" s="211"/>
      <c r="D59" s="328" t="s">
        <v>1595</v>
      </c>
      <c r="E59" s="328"/>
      <c r="F59" s="328"/>
      <c r="G59" s="328"/>
      <c r="H59" s="328"/>
      <c r="I59" s="328"/>
      <c r="J59" s="328"/>
      <c r="K59" s="207"/>
    </row>
    <row r="60" spans="2:11" s="1" customFormat="1" ht="15" customHeight="1">
      <c r="B60" s="206"/>
      <c r="C60" s="211"/>
      <c r="D60" s="328" t="s">
        <v>1596</v>
      </c>
      <c r="E60" s="328"/>
      <c r="F60" s="328"/>
      <c r="G60" s="328"/>
      <c r="H60" s="328"/>
      <c r="I60" s="328"/>
      <c r="J60" s="328"/>
      <c r="K60" s="207"/>
    </row>
    <row r="61" spans="2:11" s="1" customFormat="1" ht="15" customHeight="1">
      <c r="B61" s="206"/>
      <c r="C61" s="211"/>
      <c r="D61" s="328" t="s">
        <v>1597</v>
      </c>
      <c r="E61" s="328"/>
      <c r="F61" s="328"/>
      <c r="G61" s="328"/>
      <c r="H61" s="328"/>
      <c r="I61" s="328"/>
      <c r="J61" s="328"/>
      <c r="K61" s="207"/>
    </row>
    <row r="62" spans="2:11" s="1" customFormat="1" ht="15" customHeight="1">
      <c r="B62" s="206"/>
      <c r="C62" s="211"/>
      <c r="D62" s="330" t="s">
        <v>1598</v>
      </c>
      <c r="E62" s="330"/>
      <c r="F62" s="330"/>
      <c r="G62" s="330"/>
      <c r="H62" s="330"/>
      <c r="I62" s="330"/>
      <c r="J62" s="330"/>
      <c r="K62" s="207"/>
    </row>
    <row r="63" spans="2:11" s="1" customFormat="1" ht="15" customHeight="1">
      <c r="B63" s="206"/>
      <c r="C63" s="211"/>
      <c r="D63" s="328" t="s">
        <v>1599</v>
      </c>
      <c r="E63" s="328"/>
      <c r="F63" s="328"/>
      <c r="G63" s="328"/>
      <c r="H63" s="328"/>
      <c r="I63" s="328"/>
      <c r="J63" s="328"/>
      <c r="K63" s="207"/>
    </row>
    <row r="64" spans="2:11" s="1" customFormat="1" ht="12.75" customHeight="1">
      <c r="B64" s="206"/>
      <c r="C64" s="211"/>
      <c r="D64" s="211"/>
      <c r="E64" s="214"/>
      <c r="F64" s="211"/>
      <c r="G64" s="211"/>
      <c r="H64" s="211"/>
      <c r="I64" s="211"/>
      <c r="J64" s="211"/>
      <c r="K64" s="207"/>
    </row>
    <row r="65" spans="2:11" s="1" customFormat="1" ht="15" customHeight="1">
      <c r="B65" s="206"/>
      <c r="C65" s="211"/>
      <c r="D65" s="328" t="s">
        <v>1600</v>
      </c>
      <c r="E65" s="328"/>
      <c r="F65" s="328"/>
      <c r="G65" s="328"/>
      <c r="H65" s="328"/>
      <c r="I65" s="328"/>
      <c r="J65" s="328"/>
      <c r="K65" s="207"/>
    </row>
    <row r="66" spans="2:11" s="1" customFormat="1" ht="15" customHeight="1">
      <c r="B66" s="206"/>
      <c r="C66" s="211"/>
      <c r="D66" s="330" t="s">
        <v>1601</v>
      </c>
      <c r="E66" s="330"/>
      <c r="F66" s="330"/>
      <c r="G66" s="330"/>
      <c r="H66" s="330"/>
      <c r="I66" s="330"/>
      <c r="J66" s="330"/>
      <c r="K66" s="207"/>
    </row>
    <row r="67" spans="2:11" s="1" customFormat="1" ht="15" customHeight="1">
      <c r="B67" s="206"/>
      <c r="C67" s="211"/>
      <c r="D67" s="328" t="s">
        <v>1602</v>
      </c>
      <c r="E67" s="328"/>
      <c r="F67" s="328"/>
      <c r="G67" s="328"/>
      <c r="H67" s="328"/>
      <c r="I67" s="328"/>
      <c r="J67" s="328"/>
      <c r="K67" s="207"/>
    </row>
    <row r="68" spans="2:11" s="1" customFormat="1" ht="15" customHeight="1">
      <c r="B68" s="206"/>
      <c r="C68" s="211"/>
      <c r="D68" s="328" t="s">
        <v>1603</v>
      </c>
      <c r="E68" s="328"/>
      <c r="F68" s="328"/>
      <c r="G68" s="328"/>
      <c r="H68" s="328"/>
      <c r="I68" s="328"/>
      <c r="J68" s="328"/>
      <c r="K68" s="207"/>
    </row>
    <row r="69" spans="2:11" s="1" customFormat="1" ht="15" customHeight="1">
      <c r="B69" s="206"/>
      <c r="C69" s="211"/>
      <c r="D69" s="328" t="s">
        <v>1604</v>
      </c>
      <c r="E69" s="328"/>
      <c r="F69" s="328"/>
      <c r="G69" s="328"/>
      <c r="H69" s="328"/>
      <c r="I69" s="328"/>
      <c r="J69" s="328"/>
      <c r="K69" s="207"/>
    </row>
    <row r="70" spans="2:11" s="1" customFormat="1" ht="15" customHeight="1">
      <c r="B70" s="206"/>
      <c r="C70" s="211"/>
      <c r="D70" s="328" t="s">
        <v>1605</v>
      </c>
      <c r="E70" s="328"/>
      <c r="F70" s="328"/>
      <c r="G70" s="328"/>
      <c r="H70" s="328"/>
      <c r="I70" s="328"/>
      <c r="J70" s="328"/>
      <c r="K70" s="207"/>
    </row>
    <row r="71" spans="2:11" s="1" customFormat="1" ht="12.75" customHeight="1">
      <c r="B71" s="215"/>
      <c r="C71" s="216"/>
      <c r="D71" s="216"/>
      <c r="E71" s="216"/>
      <c r="F71" s="216"/>
      <c r="G71" s="216"/>
      <c r="H71" s="216"/>
      <c r="I71" s="216"/>
      <c r="J71" s="216"/>
      <c r="K71" s="217"/>
    </row>
    <row r="72" spans="2:11" s="1" customFormat="1" ht="18.75" customHeight="1">
      <c r="B72" s="218"/>
      <c r="C72" s="218"/>
      <c r="D72" s="218"/>
      <c r="E72" s="218"/>
      <c r="F72" s="218"/>
      <c r="G72" s="218"/>
      <c r="H72" s="218"/>
      <c r="I72" s="218"/>
      <c r="J72" s="218"/>
      <c r="K72" s="219"/>
    </row>
    <row r="73" spans="2:11" s="1" customFormat="1" ht="18.75" customHeight="1">
      <c r="B73" s="219"/>
      <c r="C73" s="219"/>
      <c r="D73" s="219"/>
      <c r="E73" s="219"/>
      <c r="F73" s="219"/>
      <c r="G73" s="219"/>
      <c r="H73" s="219"/>
      <c r="I73" s="219"/>
      <c r="J73" s="219"/>
      <c r="K73" s="219"/>
    </row>
    <row r="74" spans="2:11" s="1" customFormat="1" ht="7.5" customHeight="1">
      <c r="B74" s="220"/>
      <c r="C74" s="221"/>
      <c r="D74" s="221"/>
      <c r="E74" s="221"/>
      <c r="F74" s="221"/>
      <c r="G74" s="221"/>
      <c r="H74" s="221"/>
      <c r="I74" s="221"/>
      <c r="J74" s="221"/>
      <c r="K74" s="222"/>
    </row>
    <row r="75" spans="2:11" s="1" customFormat="1" ht="45" customHeight="1">
      <c r="B75" s="223"/>
      <c r="C75" s="323" t="s">
        <v>1606</v>
      </c>
      <c r="D75" s="323"/>
      <c r="E75" s="323"/>
      <c r="F75" s="323"/>
      <c r="G75" s="323"/>
      <c r="H75" s="323"/>
      <c r="I75" s="323"/>
      <c r="J75" s="323"/>
      <c r="K75" s="224"/>
    </row>
    <row r="76" spans="2:11" s="1" customFormat="1" ht="17.25" customHeight="1">
      <c r="B76" s="223"/>
      <c r="C76" s="225" t="s">
        <v>1607</v>
      </c>
      <c r="D76" s="225"/>
      <c r="E76" s="225"/>
      <c r="F76" s="225" t="s">
        <v>1608</v>
      </c>
      <c r="G76" s="226"/>
      <c r="H76" s="225" t="s">
        <v>53</v>
      </c>
      <c r="I76" s="225" t="s">
        <v>56</v>
      </c>
      <c r="J76" s="225" t="s">
        <v>1609</v>
      </c>
      <c r="K76" s="224"/>
    </row>
    <row r="77" spans="2:11" s="1" customFormat="1" ht="17.25" customHeight="1">
      <c r="B77" s="223"/>
      <c r="C77" s="227" t="s">
        <v>1610</v>
      </c>
      <c r="D77" s="227"/>
      <c r="E77" s="227"/>
      <c r="F77" s="228" t="s">
        <v>1611</v>
      </c>
      <c r="G77" s="229"/>
      <c r="H77" s="227"/>
      <c r="I77" s="227"/>
      <c r="J77" s="227" t="s">
        <v>1612</v>
      </c>
      <c r="K77" s="224"/>
    </row>
    <row r="78" spans="2:11" s="1" customFormat="1" ht="5.25" customHeight="1">
      <c r="B78" s="223"/>
      <c r="C78" s="230"/>
      <c r="D78" s="230"/>
      <c r="E78" s="230"/>
      <c r="F78" s="230"/>
      <c r="G78" s="231"/>
      <c r="H78" s="230"/>
      <c r="I78" s="230"/>
      <c r="J78" s="230"/>
      <c r="K78" s="224"/>
    </row>
    <row r="79" spans="2:11" s="1" customFormat="1" ht="15" customHeight="1">
      <c r="B79" s="223"/>
      <c r="C79" s="212" t="s">
        <v>52</v>
      </c>
      <c r="D79" s="232"/>
      <c r="E79" s="232"/>
      <c r="F79" s="233" t="s">
        <v>1613</v>
      </c>
      <c r="G79" s="234"/>
      <c r="H79" s="212" t="s">
        <v>1614</v>
      </c>
      <c r="I79" s="212" t="s">
        <v>1615</v>
      </c>
      <c r="J79" s="212">
        <v>20</v>
      </c>
      <c r="K79" s="224"/>
    </row>
    <row r="80" spans="2:11" s="1" customFormat="1" ht="15" customHeight="1">
      <c r="B80" s="223"/>
      <c r="C80" s="212" t="s">
        <v>1616</v>
      </c>
      <c r="D80" s="212"/>
      <c r="E80" s="212"/>
      <c r="F80" s="233" t="s">
        <v>1613</v>
      </c>
      <c r="G80" s="234"/>
      <c r="H80" s="212" t="s">
        <v>1617</v>
      </c>
      <c r="I80" s="212" t="s">
        <v>1615</v>
      </c>
      <c r="J80" s="212">
        <v>120</v>
      </c>
      <c r="K80" s="224"/>
    </row>
    <row r="81" spans="2:11" s="1" customFormat="1" ht="15" customHeight="1">
      <c r="B81" s="235"/>
      <c r="C81" s="212" t="s">
        <v>1618</v>
      </c>
      <c r="D81" s="212"/>
      <c r="E81" s="212"/>
      <c r="F81" s="233" t="s">
        <v>1619</v>
      </c>
      <c r="G81" s="234"/>
      <c r="H81" s="212" t="s">
        <v>1620</v>
      </c>
      <c r="I81" s="212" t="s">
        <v>1615</v>
      </c>
      <c r="J81" s="212">
        <v>50</v>
      </c>
      <c r="K81" s="224"/>
    </row>
    <row r="82" spans="2:11" s="1" customFormat="1" ht="15" customHeight="1">
      <c r="B82" s="235"/>
      <c r="C82" s="212" t="s">
        <v>1621</v>
      </c>
      <c r="D82" s="212"/>
      <c r="E82" s="212"/>
      <c r="F82" s="233" t="s">
        <v>1613</v>
      </c>
      <c r="G82" s="234"/>
      <c r="H82" s="212" t="s">
        <v>1622</v>
      </c>
      <c r="I82" s="212" t="s">
        <v>1623</v>
      </c>
      <c r="J82" s="212"/>
      <c r="K82" s="224"/>
    </row>
    <row r="83" spans="2:11" s="1" customFormat="1" ht="15" customHeight="1">
      <c r="B83" s="235"/>
      <c r="C83" s="236" t="s">
        <v>1624</v>
      </c>
      <c r="D83" s="236"/>
      <c r="E83" s="236"/>
      <c r="F83" s="237" t="s">
        <v>1619</v>
      </c>
      <c r="G83" s="236"/>
      <c r="H83" s="236" t="s">
        <v>1625</v>
      </c>
      <c r="I83" s="236" t="s">
        <v>1615</v>
      </c>
      <c r="J83" s="236">
        <v>15</v>
      </c>
      <c r="K83" s="224"/>
    </row>
    <row r="84" spans="2:11" s="1" customFormat="1" ht="15" customHeight="1">
      <c r="B84" s="235"/>
      <c r="C84" s="236" t="s">
        <v>1626</v>
      </c>
      <c r="D84" s="236"/>
      <c r="E84" s="236"/>
      <c r="F84" s="237" t="s">
        <v>1619</v>
      </c>
      <c r="G84" s="236"/>
      <c r="H84" s="236" t="s">
        <v>1627</v>
      </c>
      <c r="I84" s="236" t="s">
        <v>1615</v>
      </c>
      <c r="J84" s="236">
        <v>15</v>
      </c>
      <c r="K84" s="224"/>
    </row>
    <row r="85" spans="2:11" s="1" customFormat="1" ht="15" customHeight="1">
      <c r="B85" s="235"/>
      <c r="C85" s="236" t="s">
        <v>1628</v>
      </c>
      <c r="D85" s="236"/>
      <c r="E85" s="236"/>
      <c r="F85" s="237" t="s">
        <v>1619</v>
      </c>
      <c r="G85" s="236"/>
      <c r="H85" s="236" t="s">
        <v>1629</v>
      </c>
      <c r="I85" s="236" t="s">
        <v>1615</v>
      </c>
      <c r="J85" s="236">
        <v>20</v>
      </c>
      <c r="K85" s="224"/>
    </row>
    <row r="86" spans="2:11" s="1" customFormat="1" ht="15" customHeight="1">
      <c r="B86" s="235"/>
      <c r="C86" s="236" t="s">
        <v>1630</v>
      </c>
      <c r="D86" s="236"/>
      <c r="E86" s="236"/>
      <c r="F86" s="237" t="s">
        <v>1619</v>
      </c>
      <c r="G86" s="236"/>
      <c r="H86" s="236" t="s">
        <v>1631</v>
      </c>
      <c r="I86" s="236" t="s">
        <v>1615</v>
      </c>
      <c r="J86" s="236">
        <v>20</v>
      </c>
      <c r="K86" s="224"/>
    </row>
    <row r="87" spans="2:11" s="1" customFormat="1" ht="15" customHeight="1">
      <c r="B87" s="235"/>
      <c r="C87" s="212" t="s">
        <v>1632</v>
      </c>
      <c r="D87" s="212"/>
      <c r="E87" s="212"/>
      <c r="F87" s="233" t="s">
        <v>1619</v>
      </c>
      <c r="G87" s="234"/>
      <c r="H87" s="212" t="s">
        <v>1633</v>
      </c>
      <c r="I87" s="212" t="s">
        <v>1615</v>
      </c>
      <c r="J87" s="212">
        <v>50</v>
      </c>
      <c r="K87" s="224"/>
    </row>
    <row r="88" spans="2:11" s="1" customFormat="1" ht="15" customHeight="1">
      <c r="B88" s="235"/>
      <c r="C88" s="212" t="s">
        <v>1634</v>
      </c>
      <c r="D88" s="212"/>
      <c r="E88" s="212"/>
      <c r="F88" s="233" t="s">
        <v>1619</v>
      </c>
      <c r="G88" s="234"/>
      <c r="H88" s="212" t="s">
        <v>1635</v>
      </c>
      <c r="I88" s="212" t="s">
        <v>1615</v>
      </c>
      <c r="J88" s="212">
        <v>20</v>
      </c>
      <c r="K88" s="224"/>
    </row>
    <row r="89" spans="2:11" s="1" customFormat="1" ht="15" customHeight="1">
      <c r="B89" s="235"/>
      <c r="C89" s="212" t="s">
        <v>1636</v>
      </c>
      <c r="D89" s="212"/>
      <c r="E89" s="212"/>
      <c r="F89" s="233" t="s">
        <v>1619</v>
      </c>
      <c r="G89" s="234"/>
      <c r="H89" s="212" t="s">
        <v>1637</v>
      </c>
      <c r="I89" s="212" t="s">
        <v>1615</v>
      </c>
      <c r="J89" s="212">
        <v>20</v>
      </c>
      <c r="K89" s="224"/>
    </row>
    <row r="90" spans="2:11" s="1" customFormat="1" ht="15" customHeight="1">
      <c r="B90" s="235"/>
      <c r="C90" s="212" t="s">
        <v>1638</v>
      </c>
      <c r="D90" s="212"/>
      <c r="E90" s="212"/>
      <c r="F90" s="233" t="s">
        <v>1619</v>
      </c>
      <c r="G90" s="234"/>
      <c r="H90" s="212" t="s">
        <v>1639</v>
      </c>
      <c r="I90" s="212" t="s">
        <v>1615</v>
      </c>
      <c r="J90" s="212">
        <v>50</v>
      </c>
      <c r="K90" s="224"/>
    </row>
    <row r="91" spans="2:11" s="1" customFormat="1" ht="15" customHeight="1">
      <c r="B91" s="235"/>
      <c r="C91" s="212" t="s">
        <v>1640</v>
      </c>
      <c r="D91" s="212"/>
      <c r="E91" s="212"/>
      <c r="F91" s="233" t="s">
        <v>1619</v>
      </c>
      <c r="G91" s="234"/>
      <c r="H91" s="212" t="s">
        <v>1640</v>
      </c>
      <c r="I91" s="212" t="s">
        <v>1615</v>
      </c>
      <c r="J91" s="212">
        <v>50</v>
      </c>
      <c r="K91" s="224"/>
    </row>
    <row r="92" spans="2:11" s="1" customFormat="1" ht="15" customHeight="1">
      <c r="B92" s="235"/>
      <c r="C92" s="212" t="s">
        <v>1641</v>
      </c>
      <c r="D92" s="212"/>
      <c r="E92" s="212"/>
      <c r="F92" s="233" t="s">
        <v>1619</v>
      </c>
      <c r="G92" s="234"/>
      <c r="H92" s="212" t="s">
        <v>1642</v>
      </c>
      <c r="I92" s="212" t="s">
        <v>1615</v>
      </c>
      <c r="J92" s="212">
        <v>255</v>
      </c>
      <c r="K92" s="224"/>
    </row>
    <row r="93" spans="2:11" s="1" customFormat="1" ht="15" customHeight="1">
      <c r="B93" s="235"/>
      <c r="C93" s="212" t="s">
        <v>1643</v>
      </c>
      <c r="D93" s="212"/>
      <c r="E93" s="212"/>
      <c r="F93" s="233" t="s">
        <v>1613</v>
      </c>
      <c r="G93" s="234"/>
      <c r="H93" s="212" t="s">
        <v>1644</v>
      </c>
      <c r="I93" s="212" t="s">
        <v>1645</v>
      </c>
      <c r="J93" s="212"/>
      <c r="K93" s="224"/>
    </row>
    <row r="94" spans="2:11" s="1" customFormat="1" ht="15" customHeight="1">
      <c r="B94" s="235"/>
      <c r="C94" s="212" t="s">
        <v>1646</v>
      </c>
      <c r="D94" s="212"/>
      <c r="E94" s="212"/>
      <c r="F94" s="233" t="s">
        <v>1613</v>
      </c>
      <c r="G94" s="234"/>
      <c r="H94" s="212" t="s">
        <v>1647</v>
      </c>
      <c r="I94" s="212" t="s">
        <v>1648</v>
      </c>
      <c r="J94" s="212"/>
      <c r="K94" s="224"/>
    </row>
    <row r="95" spans="2:11" s="1" customFormat="1" ht="15" customHeight="1">
      <c r="B95" s="235"/>
      <c r="C95" s="212" t="s">
        <v>1649</v>
      </c>
      <c r="D95" s="212"/>
      <c r="E95" s="212"/>
      <c r="F95" s="233" t="s">
        <v>1613</v>
      </c>
      <c r="G95" s="234"/>
      <c r="H95" s="212" t="s">
        <v>1649</v>
      </c>
      <c r="I95" s="212" t="s">
        <v>1648</v>
      </c>
      <c r="J95" s="212"/>
      <c r="K95" s="224"/>
    </row>
    <row r="96" spans="2:11" s="1" customFormat="1" ht="15" customHeight="1">
      <c r="B96" s="235"/>
      <c r="C96" s="212" t="s">
        <v>37</v>
      </c>
      <c r="D96" s="212"/>
      <c r="E96" s="212"/>
      <c r="F96" s="233" t="s">
        <v>1613</v>
      </c>
      <c r="G96" s="234"/>
      <c r="H96" s="212" t="s">
        <v>1650</v>
      </c>
      <c r="I96" s="212" t="s">
        <v>1648</v>
      </c>
      <c r="J96" s="212"/>
      <c r="K96" s="224"/>
    </row>
    <row r="97" spans="2:11" s="1" customFormat="1" ht="15" customHeight="1">
      <c r="B97" s="235"/>
      <c r="C97" s="212" t="s">
        <v>47</v>
      </c>
      <c r="D97" s="212"/>
      <c r="E97" s="212"/>
      <c r="F97" s="233" t="s">
        <v>1613</v>
      </c>
      <c r="G97" s="234"/>
      <c r="H97" s="212" t="s">
        <v>1651</v>
      </c>
      <c r="I97" s="212" t="s">
        <v>1648</v>
      </c>
      <c r="J97" s="212"/>
      <c r="K97" s="224"/>
    </row>
    <row r="98" spans="2:11" s="1" customFormat="1" ht="15" customHeight="1">
      <c r="B98" s="238"/>
      <c r="C98" s="239"/>
      <c r="D98" s="239"/>
      <c r="E98" s="239"/>
      <c r="F98" s="239"/>
      <c r="G98" s="239"/>
      <c r="H98" s="239"/>
      <c r="I98" s="239"/>
      <c r="J98" s="239"/>
      <c r="K98" s="240"/>
    </row>
    <row r="99" spans="2:11" s="1" customFormat="1" ht="18.75" customHeight="1">
      <c r="B99" s="241"/>
      <c r="C99" s="242"/>
      <c r="D99" s="242"/>
      <c r="E99" s="242"/>
      <c r="F99" s="242"/>
      <c r="G99" s="242"/>
      <c r="H99" s="242"/>
      <c r="I99" s="242"/>
      <c r="J99" s="242"/>
      <c r="K99" s="241"/>
    </row>
    <row r="100" spans="2:11" s="1" customFormat="1" ht="18.75" customHeight="1">
      <c r="B100" s="219"/>
      <c r="C100" s="219"/>
      <c r="D100" s="219"/>
      <c r="E100" s="219"/>
      <c r="F100" s="219"/>
      <c r="G100" s="219"/>
      <c r="H100" s="219"/>
      <c r="I100" s="219"/>
      <c r="J100" s="219"/>
      <c r="K100" s="219"/>
    </row>
    <row r="101" spans="2:11" s="1" customFormat="1" ht="7.5" customHeight="1">
      <c r="B101" s="220"/>
      <c r="C101" s="221"/>
      <c r="D101" s="221"/>
      <c r="E101" s="221"/>
      <c r="F101" s="221"/>
      <c r="G101" s="221"/>
      <c r="H101" s="221"/>
      <c r="I101" s="221"/>
      <c r="J101" s="221"/>
      <c r="K101" s="222"/>
    </row>
    <row r="102" spans="2:11" s="1" customFormat="1" ht="45" customHeight="1">
      <c r="B102" s="223"/>
      <c r="C102" s="323" t="s">
        <v>1652</v>
      </c>
      <c r="D102" s="323"/>
      <c r="E102" s="323"/>
      <c r="F102" s="323"/>
      <c r="G102" s="323"/>
      <c r="H102" s="323"/>
      <c r="I102" s="323"/>
      <c r="J102" s="323"/>
      <c r="K102" s="224"/>
    </row>
    <row r="103" spans="2:11" s="1" customFormat="1" ht="17.25" customHeight="1">
      <c r="B103" s="223"/>
      <c r="C103" s="225" t="s">
        <v>1607</v>
      </c>
      <c r="D103" s="225"/>
      <c r="E103" s="225"/>
      <c r="F103" s="225" t="s">
        <v>1608</v>
      </c>
      <c r="G103" s="226"/>
      <c r="H103" s="225" t="s">
        <v>53</v>
      </c>
      <c r="I103" s="225" t="s">
        <v>56</v>
      </c>
      <c r="J103" s="225" t="s">
        <v>1609</v>
      </c>
      <c r="K103" s="224"/>
    </row>
    <row r="104" spans="2:11" s="1" customFormat="1" ht="17.25" customHeight="1">
      <c r="B104" s="223"/>
      <c r="C104" s="227" t="s">
        <v>1610</v>
      </c>
      <c r="D104" s="227"/>
      <c r="E104" s="227"/>
      <c r="F104" s="228" t="s">
        <v>1611</v>
      </c>
      <c r="G104" s="229"/>
      <c r="H104" s="227"/>
      <c r="I104" s="227"/>
      <c r="J104" s="227" t="s">
        <v>1612</v>
      </c>
      <c r="K104" s="224"/>
    </row>
    <row r="105" spans="2:11" s="1" customFormat="1" ht="5.25" customHeight="1">
      <c r="B105" s="223"/>
      <c r="C105" s="225"/>
      <c r="D105" s="225"/>
      <c r="E105" s="225"/>
      <c r="F105" s="225"/>
      <c r="G105" s="243"/>
      <c r="H105" s="225"/>
      <c r="I105" s="225"/>
      <c r="J105" s="225"/>
      <c r="K105" s="224"/>
    </row>
    <row r="106" spans="2:11" s="1" customFormat="1" ht="15" customHeight="1">
      <c r="B106" s="223"/>
      <c r="C106" s="212" t="s">
        <v>52</v>
      </c>
      <c r="D106" s="232"/>
      <c r="E106" s="232"/>
      <c r="F106" s="233" t="s">
        <v>1613</v>
      </c>
      <c r="G106" s="212"/>
      <c r="H106" s="212" t="s">
        <v>1653</v>
      </c>
      <c r="I106" s="212" t="s">
        <v>1615</v>
      </c>
      <c r="J106" s="212">
        <v>20</v>
      </c>
      <c r="K106" s="224"/>
    </row>
    <row r="107" spans="2:11" s="1" customFormat="1" ht="15" customHeight="1">
      <c r="B107" s="223"/>
      <c r="C107" s="212" t="s">
        <v>1616</v>
      </c>
      <c r="D107" s="212"/>
      <c r="E107" s="212"/>
      <c r="F107" s="233" t="s">
        <v>1613</v>
      </c>
      <c r="G107" s="212"/>
      <c r="H107" s="212" t="s">
        <v>1653</v>
      </c>
      <c r="I107" s="212" t="s">
        <v>1615</v>
      </c>
      <c r="J107" s="212">
        <v>120</v>
      </c>
      <c r="K107" s="224"/>
    </row>
    <row r="108" spans="2:11" s="1" customFormat="1" ht="15" customHeight="1">
      <c r="B108" s="235"/>
      <c r="C108" s="212" t="s">
        <v>1618</v>
      </c>
      <c r="D108" s="212"/>
      <c r="E108" s="212"/>
      <c r="F108" s="233" t="s">
        <v>1619</v>
      </c>
      <c r="G108" s="212"/>
      <c r="H108" s="212" t="s">
        <v>1653</v>
      </c>
      <c r="I108" s="212" t="s">
        <v>1615</v>
      </c>
      <c r="J108" s="212">
        <v>50</v>
      </c>
      <c r="K108" s="224"/>
    </row>
    <row r="109" spans="2:11" s="1" customFormat="1" ht="15" customHeight="1">
      <c r="B109" s="235"/>
      <c r="C109" s="212" t="s">
        <v>1621</v>
      </c>
      <c r="D109" s="212"/>
      <c r="E109" s="212"/>
      <c r="F109" s="233" t="s">
        <v>1613</v>
      </c>
      <c r="G109" s="212"/>
      <c r="H109" s="212" t="s">
        <v>1653</v>
      </c>
      <c r="I109" s="212" t="s">
        <v>1623</v>
      </c>
      <c r="J109" s="212"/>
      <c r="K109" s="224"/>
    </row>
    <row r="110" spans="2:11" s="1" customFormat="1" ht="15" customHeight="1">
      <c r="B110" s="235"/>
      <c r="C110" s="212" t="s">
        <v>1632</v>
      </c>
      <c r="D110" s="212"/>
      <c r="E110" s="212"/>
      <c r="F110" s="233" t="s">
        <v>1619</v>
      </c>
      <c r="G110" s="212"/>
      <c r="H110" s="212" t="s">
        <v>1653</v>
      </c>
      <c r="I110" s="212" t="s">
        <v>1615</v>
      </c>
      <c r="J110" s="212">
        <v>50</v>
      </c>
      <c r="K110" s="224"/>
    </row>
    <row r="111" spans="2:11" s="1" customFormat="1" ht="15" customHeight="1">
      <c r="B111" s="235"/>
      <c r="C111" s="212" t="s">
        <v>1640</v>
      </c>
      <c r="D111" s="212"/>
      <c r="E111" s="212"/>
      <c r="F111" s="233" t="s">
        <v>1619</v>
      </c>
      <c r="G111" s="212"/>
      <c r="H111" s="212" t="s">
        <v>1653</v>
      </c>
      <c r="I111" s="212" t="s">
        <v>1615</v>
      </c>
      <c r="J111" s="212">
        <v>50</v>
      </c>
      <c r="K111" s="224"/>
    </row>
    <row r="112" spans="2:11" s="1" customFormat="1" ht="15" customHeight="1">
      <c r="B112" s="235"/>
      <c r="C112" s="212" t="s">
        <v>1638</v>
      </c>
      <c r="D112" s="212"/>
      <c r="E112" s="212"/>
      <c r="F112" s="233" t="s">
        <v>1619</v>
      </c>
      <c r="G112" s="212"/>
      <c r="H112" s="212" t="s">
        <v>1653</v>
      </c>
      <c r="I112" s="212" t="s">
        <v>1615</v>
      </c>
      <c r="J112" s="212">
        <v>50</v>
      </c>
      <c r="K112" s="224"/>
    </row>
    <row r="113" spans="2:11" s="1" customFormat="1" ht="15" customHeight="1">
      <c r="B113" s="235"/>
      <c r="C113" s="212" t="s">
        <v>52</v>
      </c>
      <c r="D113" s="212"/>
      <c r="E113" s="212"/>
      <c r="F113" s="233" t="s">
        <v>1613</v>
      </c>
      <c r="G113" s="212"/>
      <c r="H113" s="212" t="s">
        <v>1654</v>
      </c>
      <c r="I113" s="212" t="s">
        <v>1615</v>
      </c>
      <c r="J113" s="212">
        <v>20</v>
      </c>
      <c r="K113" s="224"/>
    </row>
    <row r="114" spans="2:11" s="1" customFormat="1" ht="15" customHeight="1">
      <c r="B114" s="235"/>
      <c r="C114" s="212" t="s">
        <v>1655</v>
      </c>
      <c r="D114" s="212"/>
      <c r="E114" s="212"/>
      <c r="F114" s="233" t="s">
        <v>1613</v>
      </c>
      <c r="G114" s="212"/>
      <c r="H114" s="212" t="s">
        <v>1656</v>
      </c>
      <c r="I114" s="212" t="s">
        <v>1615</v>
      </c>
      <c r="J114" s="212">
        <v>120</v>
      </c>
      <c r="K114" s="224"/>
    </row>
    <row r="115" spans="2:11" s="1" customFormat="1" ht="15" customHeight="1">
      <c r="B115" s="235"/>
      <c r="C115" s="212" t="s">
        <v>37</v>
      </c>
      <c r="D115" s="212"/>
      <c r="E115" s="212"/>
      <c r="F115" s="233" t="s">
        <v>1613</v>
      </c>
      <c r="G115" s="212"/>
      <c r="H115" s="212" t="s">
        <v>1657</v>
      </c>
      <c r="I115" s="212" t="s">
        <v>1648</v>
      </c>
      <c r="J115" s="212"/>
      <c r="K115" s="224"/>
    </row>
    <row r="116" spans="2:11" s="1" customFormat="1" ht="15" customHeight="1">
      <c r="B116" s="235"/>
      <c r="C116" s="212" t="s">
        <v>47</v>
      </c>
      <c r="D116" s="212"/>
      <c r="E116" s="212"/>
      <c r="F116" s="233" t="s">
        <v>1613</v>
      </c>
      <c r="G116" s="212"/>
      <c r="H116" s="212" t="s">
        <v>1658</v>
      </c>
      <c r="I116" s="212" t="s">
        <v>1648</v>
      </c>
      <c r="J116" s="212"/>
      <c r="K116" s="224"/>
    </row>
    <row r="117" spans="2:11" s="1" customFormat="1" ht="15" customHeight="1">
      <c r="B117" s="235"/>
      <c r="C117" s="212" t="s">
        <v>56</v>
      </c>
      <c r="D117" s="212"/>
      <c r="E117" s="212"/>
      <c r="F117" s="233" t="s">
        <v>1613</v>
      </c>
      <c r="G117" s="212"/>
      <c r="H117" s="212" t="s">
        <v>1659</v>
      </c>
      <c r="I117" s="212" t="s">
        <v>1660</v>
      </c>
      <c r="J117" s="212"/>
      <c r="K117" s="224"/>
    </row>
    <row r="118" spans="2:11" s="1" customFormat="1" ht="15" customHeight="1">
      <c r="B118" s="238"/>
      <c r="C118" s="244"/>
      <c r="D118" s="244"/>
      <c r="E118" s="244"/>
      <c r="F118" s="244"/>
      <c r="G118" s="244"/>
      <c r="H118" s="244"/>
      <c r="I118" s="244"/>
      <c r="J118" s="244"/>
      <c r="K118" s="240"/>
    </row>
    <row r="119" spans="2:11" s="1" customFormat="1" ht="18.75" customHeight="1">
      <c r="B119" s="245"/>
      <c r="C119" s="246"/>
      <c r="D119" s="246"/>
      <c r="E119" s="246"/>
      <c r="F119" s="247"/>
      <c r="G119" s="246"/>
      <c r="H119" s="246"/>
      <c r="I119" s="246"/>
      <c r="J119" s="246"/>
      <c r="K119" s="245"/>
    </row>
    <row r="120" spans="2:11" s="1" customFormat="1" ht="18.75" customHeight="1">
      <c r="B120" s="219"/>
      <c r="C120" s="219"/>
      <c r="D120" s="219"/>
      <c r="E120" s="219"/>
      <c r="F120" s="219"/>
      <c r="G120" s="219"/>
      <c r="H120" s="219"/>
      <c r="I120" s="219"/>
      <c r="J120" s="219"/>
      <c r="K120" s="219"/>
    </row>
    <row r="121" spans="2:11" s="1" customFormat="1" ht="7.5" customHeight="1">
      <c r="B121" s="248"/>
      <c r="C121" s="249"/>
      <c r="D121" s="249"/>
      <c r="E121" s="249"/>
      <c r="F121" s="249"/>
      <c r="G121" s="249"/>
      <c r="H121" s="249"/>
      <c r="I121" s="249"/>
      <c r="J121" s="249"/>
      <c r="K121" s="250"/>
    </row>
    <row r="122" spans="2:11" s="1" customFormat="1" ht="45" customHeight="1">
      <c r="B122" s="251"/>
      <c r="C122" s="324" t="s">
        <v>1661</v>
      </c>
      <c r="D122" s="324"/>
      <c r="E122" s="324"/>
      <c r="F122" s="324"/>
      <c r="G122" s="324"/>
      <c r="H122" s="324"/>
      <c r="I122" s="324"/>
      <c r="J122" s="324"/>
      <c r="K122" s="252"/>
    </row>
    <row r="123" spans="2:11" s="1" customFormat="1" ht="17.25" customHeight="1">
      <c r="B123" s="253"/>
      <c r="C123" s="225" t="s">
        <v>1607</v>
      </c>
      <c r="D123" s="225"/>
      <c r="E123" s="225"/>
      <c r="F123" s="225" t="s">
        <v>1608</v>
      </c>
      <c r="G123" s="226"/>
      <c r="H123" s="225" t="s">
        <v>53</v>
      </c>
      <c r="I123" s="225" t="s">
        <v>56</v>
      </c>
      <c r="J123" s="225" t="s">
        <v>1609</v>
      </c>
      <c r="K123" s="254"/>
    </row>
    <row r="124" spans="2:11" s="1" customFormat="1" ht="17.25" customHeight="1">
      <c r="B124" s="253"/>
      <c r="C124" s="227" t="s">
        <v>1610</v>
      </c>
      <c r="D124" s="227"/>
      <c r="E124" s="227"/>
      <c r="F124" s="228" t="s">
        <v>1611</v>
      </c>
      <c r="G124" s="229"/>
      <c r="H124" s="227"/>
      <c r="I124" s="227"/>
      <c r="J124" s="227" t="s">
        <v>1612</v>
      </c>
      <c r="K124" s="254"/>
    </row>
    <row r="125" spans="2:11" s="1" customFormat="1" ht="5.25" customHeight="1">
      <c r="B125" s="255"/>
      <c r="C125" s="230"/>
      <c r="D125" s="230"/>
      <c r="E125" s="230"/>
      <c r="F125" s="230"/>
      <c r="G125" s="256"/>
      <c r="H125" s="230"/>
      <c r="I125" s="230"/>
      <c r="J125" s="230"/>
      <c r="K125" s="257"/>
    </row>
    <row r="126" spans="2:11" s="1" customFormat="1" ht="15" customHeight="1">
      <c r="B126" s="255"/>
      <c r="C126" s="212" t="s">
        <v>1616</v>
      </c>
      <c r="D126" s="232"/>
      <c r="E126" s="232"/>
      <c r="F126" s="233" t="s">
        <v>1613</v>
      </c>
      <c r="G126" s="212"/>
      <c r="H126" s="212" t="s">
        <v>1653</v>
      </c>
      <c r="I126" s="212" t="s">
        <v>1615</v>
      </c>
      <c r="J126" s="212">
        <v>120</v>
      </c>
      <c r="K126" s="258"/>
    </row>
    <row r="127" spans="2:11" s="1" customFormat="1" ht="15" customHeight="1">
      <c r="B127" s="255"/>
      <c r="C127" s="212" t="s">
        <v>1662</v>
      </c>
      <c r="D127" s="212"/>
      <c r="E127" s="212"/>
      <c r="F127" s="233" t="s">
        <v>1613</v>
      </c>
      <c r="G127" s="212"/>
      <c r="H127" s="212" t="s">
        <v>1663</v>
      </c>
      <c r="I127" s="212" t="s">
        <v>1615</v>
      </c>
      <c r="J127" s="212" t="s">
        <v>1664</v>
      </c>
      <c r="K127" s="258"/>
    </row>
    <row r="128" spans="2:11" s="1" customFormat="1" ht="15" customHeight="1">
      <c r="B128" s="255"/>
      <c r="C128" s="212" t="s">
        <v>1561</v>
      </c>
      <c r="D128" s="212"/>
      <c r="E128" s="212"/>
      <c r="F128" s="233" t="s">
        <v>1613</v>
      </c>
      <c r="G128" s="212"/>
      <c r="H128" s="212" t="s">
        <v>1665</v>
      </c>
      <c r="I128" s="212" t="s">
        <v>1615</v>
      </c>
      <c r="J128" s="212" t="s">
        <v>1664</v>
      </c>
      <c r="K128" s="258"/>
    </row>
    <row r="129" spans="2:11" s="1" customFormat="1" ht="15" customHeight="1">
      <c r="B129" s="255"/>
      <c r="C129" s="212" t="s">
        <v>1624</v>
      </c>
      <c r="D129" s="212"/>
      <c r="E129" s="212"/>
      <c r="F129" s="233" t="s">
        <v>1619</v>
      </c>
      <c r="G129" s="212"/>
      <c r="H129" s="212" t="s">
        <v>1625</v>
      </c>
      <c r="I129" s="212" t="s">
        <v>1615</v>
      </c>
      <c r="J129" s="212">
        <v>15</v>
      </c>
      <c r="K129" s="258"/>
    </row>
    <row r="130" spans="2:11" s="1" customFormat="1" ht="15" customHeight="1">
      <c r="B130" s="255"/>
      <c r="C130" s="236" t="s">
        <v>1626</v>
      </c>
      <c r="D130" s="236"/>
      <c r="E130" s="236"/>
      <c r="F130" s="237" t="s">
        <v>1619</v>
      </c>
      <c r="G130" s="236"/>
      <c r="H130" s="236" t="s">
        <v>1627</v>
      </c>
      <c r="I130" s="236" t="s">
        <v>1615</v>
      </c>
      <c r="J130" s="236">
        <v>15</v>
      </c>
      <c r="K130" s="258"/>
    </row>
    <row r="131" spans="2:11" s="1" customFormat="1" ht="15" customHeight="1">
      <c r="B131" s="255"/>
      <c r="C131" s="236" t="s">
        <v>1628</v>
      </c>
      <c r="D131" s="236"/>
      <c r="E131" s="236"/>
      <c r="F131" s="237" t="s">
        <v>1619</v>
      </c>
      <c r="G131" s="236"/>
      <c r="H131" s="236" t="s">
        <v>1629</v>
      </c>
      <c r="I131" s="236" t="s">
        <v>1615</v>
      </c>
      <c r="J131" s="236">
        <v>20</v>
      </c>
      <c r="K131" s="258"/>
    </row>
    <row r="132" spans="2:11" s="1" customFormat="1" ht="15" customHeight="1">
      <c r="B132" s="255"/>
      <c r="C132" s="236" t="s">
        <v>1630</v>
      </c>
      <c r="D132" s="236"/>
      <c r="E132" s="236"/>
      <c r="F132" s="237" t="s">
        <v>1619</v>
      </c>
      <c r="G132" s="236"/>
      <c r="H132" s="236" t="s">
        <v>1631</v>
      </c>
      <c r="I132" s="236" t="s">
        <v>1615</v>
      </c>
      <c r="J132" s="236">
        <v>20</v>
      </c>
      <c r="K132" s="258"/>
    </row>
    <row r="133" spans="2:11" s="1" customFormat="1" ht="15" customHeight="1">
      <c r="B133" s="255"/>
      <c r="C133" s="212" t="s">
        <v>1618</v>
      </c>
      <c r="D133" s="212"/>
      <c r="E133" s="212"/>
      <c r="F133" s="233" t="s">
        <v>1619</v>
      </c>
      <c r="G133" s="212"/>
      <c r="H133" s="212" t="s">
        <v>1653</v>
      </c>
      <c r="I133" s="212" t="s">
        <v>1615</v>
      </c>
      <c r="J133" s="212">
        <v>50</v>
      </c>
      <c r="K133" s="258"/>
    </row>
    <row r="134" spans="2:11" s="1" customFormat="1" ht="15" customHeight="1">
      <c r="B134" s="255"/>
      <c r="C134" s="212" t="s">
        <v>1632</v>
      </c>
      <c r="D134" s="212"/>
      <c r="E134" s="212"/>
      <c r="F134" s="233" t="s">
        <v>1619</v>
      </c>
      <c r="G134" s="212"/>
      <c r="H134" s="212" t="s">
        <v>1653</v>
      </c>
      <c r="I134" s="212" t="s">
        <v>1615</v>
      </c>
      <c r="J134" s="212">
        <v>50</v>
      </c>
      <c r="K134" s="258"/>
    </row>
    <row r="135" spans="2:11" s="1" customFormat="1" ht="15" customHeight="1">
      <c r="B135" s="255"/>
      <c r="C135" s="212" t="s">
        <v>1638</v>
      </c>
      <c r="D135" s="212"/>
      <c r="E135" s="212"/>
      <c r="F135" s="233" t="s">
        <v>1619</v>
      </c>
      <c r="G135" s="212"/>
      <c r="H135" s="212" t="s">
        <v>1653</v>
      </c>
      <c r="I135" s="212" t="s">
        <v>1615</v>
      </c>
      <c r="J135" s="212">
        <v>50</v>
      </c>
      <c r="K135" s="258"/>
    </row>
    <row r="136" spans="2:11" s="1" customFormat="1" ht="15" customHeight="1">
      <c r="B136" s="255"/>
      <c r="C136" s="212" t="s">
        <v>1640</v>
      </c>
      <c r="D136" s="212"/>
      <c r="E136" s="212"/>
      <c r="F136" s="233" t="s">
        <v>1619</v>
      </c>
      <c r="G136" s="212"/>
      <c r="H136" s="212" t="s">
        <v>1653</v>
      </c>
      <c r="I136" s="212" t="s">
        <v>1615</v>
      </c>
      <c r="J136" s="212">
        <v>50</v>
      </c>
      <c r="K136" s="258"/>
    </row>
    <row r="137" spans="2:11" s="1" customFormat="1" ht="15" customHeight="1">
      <c r="B137" s="255"/>
      <c r="C137" s="212" t="s">
        <v>1641</v>
      </c>
      <c r="D137" s="212"/>
      <c r="E137" s="212"/>
      <c r="F137" s="233" t="s">
        <v>1619</v>
      </c>
      <c r="G137" s="212"/>
      <c r="H137" s="212" t="s">
        <v>1666</v>
      </c>
      <c r="I137" s="212" t="s">
        <v>1615</v>
      </c>
      <c r="J137" s="212">
        <v>255</v>
      </c>
      <c r="K137" s="258"/>
    </row>
    <row r="138" spans="2:11" s="1" customFormat="1" ht="15" customHeight="1">
      <c r="B138" s="255"/>
      <c r="C138" s="212" t="s">
        <v>1643</v>
      </c>
      <c r="D138" s="212"/>
      <c r="E138" s="212"/>
      <c r="F138" s="233" t="s">
        <v>1613</v>
      </c>
      <c r="G138" s="212"/>
      <c r="H138" s="212" t="s">
        <v>1667</v>
      </c>
      <c r="I138" s="212" t="s">
        <v>1645</v>
      </c>
      <c r="J138" s="212"/>
      <c r="K138" s="258"/>
    </row>
    <row r="139" spans="2:11" s="1" customFormat="1" ht="15" customHeight="1">
      <c r="B139" s="255"/>
      <c r="C139" s="212" t="s">
        <v>1646</v>
      </c>
      <c r="D139" s="212"/>
      <c r="E139" s="212"/>
      <c r="F139" s="233" t="s">
        <v>1613</v>
      </c>
      <c r="G139" s="212"/>
      <c r="H139" s="212" t="s">
        <v>1668</v>
      </c>
      <c r="I139" s="212" t="s">
        <v>1648</v>
      </c>
      <c r="J139" s="212"/>
      <c r="K139" s="258"/>
    </row>
    <row r="140" spans="2:11" s="1" customFormat="1" ht="15" customHeight="1">
      <c r="B140" s="255"/>
      <c r="C140" s="212" t="s">
        <v>1649</v>
      </c>
      <c r="D140" s="212"/>
      <c r="E140" s="212"/>
      <c r="F140" s="233" t="s">
        <v>1613</v>
      </c>
      <c r="G140" s="212"/>
      <c r="H140" s="212" t="s">
        <v>1649</v>
      </c>
      <c r="I140" s="212" t="s">
        <v>1648</v>
      </c>
      <c r="J140" s="212"/>
      <c r="K140" s="258"/>
    </row>
    <row r="141" spans="2:11" s="1" customFormat="1" ht="15" customHeight="1">
      <c r="B141" s="255"/>
      <c r="C141" s="212" t="s">
        <v>37</v>
      </c>
      <c r="D141" s="212"/>
      <c r="E141" s="212"/>
      <c r="F141" s="233" t="s">
        <v>1613</v>
      </c>
      <c r="G141" s="212"/>
      <c r="H141" s="212" t="s">
        <v>1669</v>
      </c>
      <c r="I141" s="212" t="s">
        <v>1648</v>
      </c>
      <c r="J141" s="212"/>
      <c r="K141" s="258"/>
    </row>
    <row r="142" spans="2:11" s="1" customFormat="1" ht="15" customHeight="1">
      <c r="B142" s="255"/>
      <c r="C142" s="212" t="s">
        <v>1670</v>
      </c>
      <c r="D142" s="212"/>
      <c r="E142" s="212"/>
      <c r="F142" s="233" t="s">
        <v>1613</v>
      </c>
      <c r="G142" s="212"/>
      <c r="H142" s="212" t="s">
        <v>1671</v>
      </c>
      <c r="I142" s="212" t="s">
        <v>1648</v>
      </c>
      <c r="J142" s="212"/>
      <c r="K142" s="258"/>
    </row>
    <row r="143" spans="2:11" s="1" customFormat="1" ht="15" customHeight="1">
      <c r="B143" s="259"/>
      <c r="C143" s="260"/>
      <c r="D143" s="260"/>
      <c r="E143" s="260"/>
      <c r="F143" s="260"/>
      <c r="G143" s="260"/>
      <c r="H143" s="260"/>
      <c r="I143" s="260"/>
      <c r="J143" s="260"/>
      <c r="K143" s="261"/>
    </row>
    <row r="144" spans="2:11" s="1" customFormat="1" ht="18.75" customHeight="1">
      <c r="B144" s="246"/>
      <c r="C144" s="246"/>
      <c r="D144" s="246"/>
      <c r="E144" s="246"/>
      <c r="F144" s="247"/>
      <c r="G144" s="246"/>
      <c r="H144" s="246"/>
      <c r="I144" s="246"/>
      <c r="J144" s="246"/>
      <c r="K144" s="246"/>
    </row>
    <row r="145" spans="2:11" s="1" customFormat="1" ht="18.75" customHeight="1">
      <c r="B145" s="219"/>
      <c r="C145" s="219"/>
      <c r="D145" s="219"/>
      <c r="E145" s="219"/>
      <c r="F145" s="219"/>
      <c r="G145" s="219"/>
      <c r="H145" s="219"/>
      <c r="I145" s="219"/>
      <c r="J145" s="219"/>
      <c r="K145" s="219"/>
    </row>
    <row r="146" spans="2:11" s="1" customFormat="1" ht="7.5" customHeight="1">
      <c r="B146" s="220"/>
      <c r="C146" s="221"/>
      <c r="D146" s="221"/>
      <c r="E146" s="221"/>
      <c r="F146" s="221"/>
      <c r="G146" s="221"/>
      <c r="H146" s="221"/>
      <c r="I146" s="221"/>
      <c r="J146" s="221"/>
      <c r="K146" s="222"/>
    </row>
    <row r="147" spans="2:11" s="1" customFormat="1" ht="45" customHeight="1">
      <c r="B147" s="223"/>
      <c r="C147" s="323" t="s">
        <v>1672</v>
      </c>
      <c r="D147" s="323"/>
      <c r="E147" s="323"/>
      <c r="F147" s="323"/>
      <c r="G147" s="323"/>
      <c r="H147" s="323"/>
      <c r="I147" s="323"/>
      <c r="J147" s="323"/>
      <c r="K147" s="224"/>
    </row>
    <row r="148" spans="2:11" s="1" customFormat="1" ht="17.25" customHeight="1">
      <c r="B148" s="223"/>
      <c r="C148" s="225" t="s">
        <v>1607</v>
      </c>
      <c r="D148" s="225"/>
      <c r="E148" s="225"/>
      <c r="F148" s="225" t="s">
        <v>1608</v>
      </c>
      <c r="G148" s="226"/>
      <c r="H148" s="225" t="s">
        <v>53</v>
      </c>
      <c r="I148" s="225" t="s">
        <v>56</v>
      </c>
      <c r="J148" s="225" t="s">
        <v>1609</v>
      </c>
      <c r="K148" s="224"/>
    </row>
    <row r="149" spans="2:11" s="1" customFormat="1" ht="17.25" customHeight="1">
      <c r="B149" s="223"/>
      <c r="C149" s="227" t="s">
        <v>1610</v>
      </c>
      <c r="D149" s="227"/>
      <c r="E149" s="227"/>
      <c r="F149" s="228" t="s">
        <v>1611</v>
      </c>
      <c r="G149" s="229"/>
      <c r="H149" s="227"/>
      <c r="I149" s="227"/>
      <c r="J149" s="227" t="s">
        <v>1612</v>
      </c>
      <c r="K149" s="224"/>
    </row>
    <row r="150" spans="2:11" s="1" customFormat="1" ht="5.25" customHeight="1">
      <c r="B150" s="235"/>
      <c r="C150" s="230"/>
      <c r="D150" s="230"/>
      <c r="E150" s="230"/>
      <c r="F150" s="230"/>
      <c r="G150" s="231"/>
      <c r="H150" s="230"/>
      <c r="I150" s="230"/>
      <c r="J150" s="230"/>
      <c r="K150" s="258"/>
    </row>
    <row r="151" spans="2:11" s="1" customFormat="1" ht="15" customHeight="1">
      <c r="B151" s="235"/>
      <c r="C151" s="262" t="s">
        <v>1616</v>
      </c>
      <c r="D151" s="212"/>
      <c r="E151" s="212"/>
      <c r="F151" s="263" t="s">
        <v>1613</v>
      </c>
      <c r="G151" s="212"/>
      <c r="H151" s="262" t="s">
        <v>1653</v>
      </c>
      <c r="I151" s="262" t="s">
        <v>1615</v>
      </c>
      <c r="J151" s="262">
        <v>120</v>
      </c>
      <c r="K151" s="258"/>
    </row>
    <row r="152" spans="2:11" s="1" customFormat="1" ht="15" customHeight="1">
      <c r="B152" s="235"/>
      <c r="C152" s="262" t="s">
        <v>1662</v>
      </c>
      <c r="D152" s="212"/>
      <c r="E152" s="212"/>
      <c r="F152" s="263" t="s">
        <v>1613</v>
      </c>
      <c r="G152" s="212"/>
      <c r="H152" s="262" t="s">
        <v>1673</v>
      </c>
      <c r="I152" s="262" t="s">
        <v>1615</v>
      </c>
      <c r="J152" s="262" t="s">
        <v>1664</v>
      </c>
      <c r="K152" s="258"/>
    </row>
    <row r="153" spans="2:11" s="1" customFormat="1" ht="15" customHeight="1">
      <c r="B153" s="235"/>
      <c r="C153" s="262" t="s">
        <v>1561</v>
      </c>
      <c r="D153" s="212"/>
      <c r="E153" s="212"/>
      <c r="F153" s="263" t="s">
        <v>1613</v>
      </c>
      <c r="G153" s="212"/>
      <c r="H153" s="262" t="s">
        <v>1674</v>
      </c>
      <c r="I153" s="262" t="s">
        <v>1615</v>
      </c>
      <c r="J153" s="262" t="s">
        <v>1664</v>
      </c>
      <c r="K153" s="258"/>
    </row>
    <row r="154" spans="2:11" s="1" customFormat="1" ht="15" customHeight="1">
      <c r="B154" s="235"/>
      <c r="C154" s="262" t="s">
        <v>1618</v>
      </c>
      <c r="D154" s="212"/>
      <c r="E154" s="212"/>
      <c r="F154" s="263" t="s">
        <v>1619</v>
      </c>
      <c r="G154" s="212"/>
      <c r="H154" s="262" t="s">
        <v>1653</v>
      </c>
      <c r="I154" s="262" t="s">
        <v>1615</v>
      </c>
      <c r="J154" s="262">
        <v>50</v>
      </c>
      <c r="K154" s="258"/>
    </row>
    <row r="155" spans="2:11" s="1" customFormat="1" ht="15" customHeight="1">
      <c r="B155" s="235"/>
      <c r="C155" s="262" t="s">
        <v>1621</v>
      </c>
      <c r="D155" s="212"/>
      <c r="E155" s="212"/>
      <c r="F155" s="263" t="s">
        <v>1613</v>
      </c>
      <c r="G155" s="212"/>
      <c r="H155" s="262" t="s">
        <v>1653</v>
      </c>
      <c r="I155" s="262" t="s">
        <v>1623</v>
      </c>
      <c r="J155" s="262"/>
      <c r="K155" s="258"/>
    </row>
    <row r="156" spans="2:11" s="1" customFormat="1" ht="15" customHeight="1">
      <c r="B156" s="235"/>
      <c r="C156" s="262" t="s">
        <v>1632</v>
      </c>
      <c r="D156" s="212"/>
      <c r="E156" s="212"/>
      <c r="F156" s="263" t="s">
        <v>1619</v>
      </c>
      <c r="G156" s="212"/>
      <c r="H156" s="262" t="s">
        <v>1653</v>
      </c>
      <c r="I156" s="262" t="s">
        <v>1615</v>
      </c>
      <c r="J156" s="262">
        <v>50</v>
      </c>
      <c r="K156" s="258"/>
    </row>
    <row r="157" spans="2:11" s="1" customFormat="1" ht="15" customHeight="1">
      <c r="B157" s="235"/>
      <c r="C157" s="262" t="s">
        <v>1640</v>
      </c>
      <c r="D157" s="212"/>
      <c r="E157" s="212"/>
      <c r="F157" s="263" t="s">
        <v>1619</v>
      </c>
      <c r="G157" s="212"/>
      <c r="H157" s="262" t="s">
        <v>1653</v>
      </c>
      <c r="I157" s="262" t="s">
        <v>1615</v>
      </c>
      <c r="J157" s="262">
        <v>50</v>
      </c>
      <c r="K157" s="258"/>
    </row>
    <row r="158" spans="2:11" s="1" customFormat="1" ht="15" customHeight="1">
      <c r="B158" s="235"/>
      <c r="C158" s="262" t="s">
        <v>1638</v>
      </c>
      <c r="D158" s="212"/>
      <c r="E158" s="212"/>
      <c r="F158" s="263" t="s">
        <v>1619</v>
      </c>
      <c r="G158" s="212"/>
      <c r="H158" s="262" t="s">
        <v>1653</v>
      </c>
      <c r="I158" s="262" t="s">
        <v>1615</v>
      </c>
      <c r="J158" s="262">
        <v>50</v>
      </c>
      <c r="K158" s="258"/>
    </row>
    <row r="159" spans="2:11" s="1" customFormat="1" ht="15" customHeight="1">
      <c r="B159" s="235"/>
      <c r="C159" s="262" t="s">
        <v>92</v>
      </c>
      <c r="D159" s="212"/>
      <c r="E159" s="212"/>
      <c r="F159" s="263" t="s">
        <v>1613</v>
      </c>
      <c r="G159" s="212"/>
      <c r="H159" s="262" t="s">
        <v>1675</v>
      </c>
      <c r="I159" s="262" t="s">
        <v>1615</v>
      </c>
      <c r="J159" s="262" t="s">
        <v>1676</v>
      </c>
      <c r="K159" s="258"/>
    </row>
    <row r="160" spans="2:11" s="1" customFormat="1" ht="15" customHeight="1">
      <c r="B160" s="235"/>
      <c r="C160" s="262" t="s">
        <v>1677</v>
      </c>
      <c r="D160" s="212"/>
      <c r="E160" s="212"/>
      <c r="F160" s="263" t="s">
        <v>1613</v>
      </c>
      <c r="G160" s="212"/>
      <c r="H160" s="262" t="s">
        <v>1678</v>
      </c>
      <c r="I160" s="262" t="s">
        <v>1648</v>
      </c>
      <c r="J160" s="262"/>
      <c r="K160" s="258"/>
    </row>
    <row r="161" spans="2:11" s="1" customFormat="1" ht="15" customHeight="1">
      <c r="B161" s="264"/>
      <c r="C161" s="244"/>
      <c r="D161" s="244"/>
      <c r="E161" s="244"/>
      <c r="F161" s="244"/>
      <c r="G161" s="244"/>
      <c r="H161" s="244"/>
      <c r="I161" s="244"/>
      <c r="J161" s="244"/>
      <c r="K161" s="265"/>
    </row>
    <row r="162" spans="2:11" s="1" customFormat="1" ht="18.75" customHeight="1">
      <c r="B162" s="246"/>
      <c r="C162" s="256"/>
      <c r="D162" s="256"/>
      <c r="E162" s="256"/>
      <c r="F162" s="266"/>
      <c r="G162" s="256"/>
      <c r="H162" s="256"/>
      <c r="I162" s="256"/>
      <c r="J162" s="256"/>
      <c r="K162" s="246"/>
    </row>
    <row r="163" spans="2:11" s="1" customFormat="1" ht="18.75" customHeight="1">
      <c r="B163" s="219"/>
      <c r="C163" s="219"/>
      <c r="D163" s="219"/>
      <c r="E163" s="219"/>
      <c r="F163" s="219"/>
      <c r="G163" s="219"/>
      <c r="H163" s="219"/>
      <c r="I163" s="219"/>
      <c r="J163" s="219"/>
      <c r="K163" s="219"/>
    </row>
    <row r="164" spans="2:11" s="1" customFormat="1" ht="7.5" customHeight="1">
      <c r="B164" s="201"/>
      <c r="C164" s="202"/>
      <c r="D164" s="202"/>
      <c r="E164" s="202"/>
      <c r="F164" s="202"/>
      <c r="G164" s="202"/>
      <c r="H164" s="202"/>
      <c r="I164" s="202"/>
      <c r="J164" s="202"/>
      <c r="K164" s="203"/>
    </row>
    <row r="165" spans="2:11" s="1" customFormat="1" ht="45" customHeight="1">
      <c r="B165" s="204"/>
      <c r="C165" s="324" t="s">
        <v>1679</v>
      </c>
      <c r="D165" s="324"/>
      <c r="E165" s="324"/>
      <c r="F165" s="324"/>
      <c r="G165" s="324"/>
      <c r="H165" s="324"/>
      <c r="I165" s="324"/>
      <c r="J165" s="324"/>
      <c r="K165" s="205"/>
    </row>
    <row r="166" spans="2:11" s="1" customFormat="1" ht="17.25" customHeight="1">
      <c r="B166" s="204"/>
      <c r="C166" s="225" t="s">
        <v>1607</v>
      </c>
      <c r="D166" s="225"/>
      <c r="E166" s="225"/>
      <c r="F166" s="225" t="s">
        <v>1608</v>
      </c>
      <c r="G166" s="267"/>
      <c r="H166" s="268" t="s">
        <v>53</v>
      </c>
      <c r="I166" s="268" t="s">
        <v>56</v>
      </c>
      <c r="J166" s="225" t="s">
        <v>1609</v>
      </c>
      <c r="K166" s="205"/>
    </row>
    <row r="167" spans="2:11" s="1" customFormat="1" ht="17.25" customHeight="1">
      <c r="B167" s="206"/>
      <c r="C167" s="227" t="s">
        <v>1610</v>
      </c>
      <c r="D167" s="227"/>
      <c r="E167" s="227"/>
      <c r="F167" s="228" t="s">
        <v>1611</v>
      </c>
      <c r="G167" s="269"/>
      <c r="H167" s="270"/>
      <c r="I167" s="270"/>
      <c r="J167" s="227" t="s">
        <v>1612</v>
      </c>
      <c r="K167" s="207"/>
    </row>
    <row r="168" spans="2:11" s="1" customFormat="1" ht="5.25" customHeight="1">
      <c r="B168" s="235"/>
      <c r="C168" s="230"/>
      <c r="D168" s="230"/>
      <c r="E168" s="230"/>
      <c r="F168" s="230"/>
      <c r="G168" s="231"/>
      <c r="H168" s="230"/>
      <c r="I168" s="230"/>
      <c r="J168" s="230"/>
      <c r="K168" s="258"/>
    </row>
    <row r="169" spans="2:11" s="1" customFormat="1" ht="15" customHeight="1">
      <c r="B169" s="235"/>
      <c r="C169" s="212" t="s">
        <v>1616</v>
      </c>
      <c r="D169" s="212"/>
      <c r="E169" s="212"/>
      <c r="F169" s="233" t="s">
        <v>1613</v>
      </c>
      <c r="G169" s="212"/>
      <c r="H169" s="212" t="s">
        <v>1653</v>
      </c>
      <c r="I169" s="212" t="s">
        <v>1615</v>
      </c>
      <c r="J169" s="212">
        <v>120</v>
      </c>
      <c r="K169" s="258"/>
    </row>
    <row r="170" spans="2:11" s="1" customFormat="1" ht="15" customHeight="1">
      <c r="B170" s="235"/>
      <c r="C170" s="212" t="s">
        <v>1662</v>
      </c>
      <c r="D170" s="212"/>
      <c r="E170" s="212"/>
      <c r="F170" s="233" t="s">
        <v>1613</v>
      </c>
      <c r="G170" s="212"/>
      <c r="H170" s="212" t="s">
        <v>1663</v>
      </c>
      <c r="I170" s="212" t="s">
        <v>1615</v>
      </c>
      <c r="J170" s="212" t="s">
        <v>1664</v>
      </c>
      <c r="K170" s="258"/>
    </row>
    <row r="171" spans="2:11" s="1" customFormat="1" ht="15" customHeight="1">
      <c r="B171" s="235"/>
      <c r="C171" s="212" t="s">
        <v>1561</v>
      </c>
      <c r="D171" s="212"/>
      <c r="E171" s="212"/>
      <c r="F171" s="233" t="s">
        <v>1613</v>
      </c>
      <c r="G171" s="212"/>
      <c r="H171" s="212" t="s">
        <v>1680</v>
      </c>
      <c r="I171" s="212" t="s">
        <v>1615</v>
      </c>
      <c r="J171" s="212" t="s">
        <v>1664</v>
      </c>
      <c r="K171" s="258"/>
    </row>
    <row r="172" spans="2:11" s="1" customFormat="1" ht="15" customHeight="1">
      <c r="B172" s="235"/>
      <c r="C172" s="212" t="s">
        <v>1618</v>
      </c>
      <c r="D172" s="212"/>
      <c r="E172" s="212"/>
      <c r="F172" s="233" t="s">
        <v>1619</v>
      </c>
      <c r="G172" s="212"/>
      <c r="H172" s="212" t="s">
        <v>1680</v>
      </c>
      <c r="I172" s="212" t="s">
        <v>1615</v>
      </c>
      <c r="J172" s="212">
        <v>50</v>
      </c>
      <c r="K172" s="258"/>
    </row>
    <row r="173" spans="2:11" s="1" customFormat="1" ht="15" customHeight="1">
      <c r="B173" s="235"/>
      <c r="C173" s="212" t="s">
        <v>1621</v>
      </c>
      <c r="D173" s="212"/>
      <c r="E173" s="212"/>
      <c r="F173" s="233" t="s">
        <v>1613</v>
      </c>
      <c r="G173" s="212"/>
      <c r="H173" s="212" t="s">
        <v>1680</v>
      </c>
      <c r="I173" s="212" t="s">
        <v>1623</v>
      </c>
      <c r="J173" s="212"/>
      <c r="K173" s="258"/>
    </row>
    <row r="174" spans="2:11" s="1" customFormat="1" ht="15" customHeight="1">
      <c r="B174" s="235"/>
      <c r="C174" s="212" t="s">
        <v>1632</v>
      </c>
      <c r="D174" s="212"/>
      <c r="E174" s="212"/>
      <c r="F174" s="233" t="s">
        <v>1619</v>
      </c>
      <c r="G174" s="212"/>
      <c r="H174" s="212" t="s">
        <v>1680</v>
      </c>
      <c r="I174" s="212" t="s">
        <v>1615</v>
      </c>
      <c r="J174" s="212">
        <v>50</v>
      </c>
      <c r="K174" s="258"/>
    </row>
    <row r="175" spans="2:11" s="1" customFormat="1" ht="15" customHeight="1">
      <c r="B175" s="235"/>
      <c r="C175" s="212" t="s">
        <v>1640</v>
      </c>
      <c r="D175" s="212"/>
      <c r="E175" s="212"/>
      <c r="F175" s="233" t="s">
        <v>1619</v>
      </c>
      <c r="G175" s="212"/>
      <c r="H175" s="212" t="s">
        <v>1680</v>
      </c>
      <c r="I175" s="212" t="s">
        <v>1615</v>
      </c>
      <c r="J175" s="212">
        <v>50</v>
      </c>
      <c r="K175" s="258"/>
    </row>
    <row r="176" spans="2:11" s="1" customFormat="1" ht="15" customHeight="1">
      <c r="B176" s="235"/>
      <c r="C176" s="212" t="s">
        <v>1638</v>
      </c>
      <c r="D176" s="212"/>
      <c r="E176" s="212"/>
      <c r="F176" s="233" t="s">
        <v>1619</v>
      </c>
      <c r="G176" s="212"/>
      <c r="H176" s="212" t="s">
        <v>1680</v>
      </c>
      <c r="I176" s="212" t="s">
        <v>1615</v>
      </c>
      <c r="J176" s="212">
        <v>50</v>
      </c>
      <c r="K176" s="258"/>
    </row>
    <row r="177" spans="2:11" s="1" customFormat="1" ht="15" customHeight="1">
      <c r="B177" s="235"/>
      <c r="C177" s="212" t="s">
        <v>121</v>
      </c>
      <c r="D177" s="212"/>
      <c r="E177" s="212"/>
      <c r="F177" s="233" t="s">
        <v>1613</v>
      </c>
      <c r="G177" s="212"/>
      <c r="H177" s="212" t="s">
        <v>1681</v>
      </c>
      <c r="I177" s="212" t="s">
        <v>1682</v>
      </c>
      <c r="J177" s="212"/>
      <c r="K177" s="258"/>
    </row>
    <row r="178" spans="2:11" s="1" customFormat="1" ht="15" customHeight="1">
      <c r="B178" s="235"/>
      <c r="C178" s="212" t="s">
        <v>56</v>
      </c>
      <c r="D178" s="212"/>
      <c r="E178" s="212"/>
      <c r="F178" s="233" t="s">
        <v>1613</v>
      </c>
      <c r="G178" s="212"/>
      <c r="H178" s="212" t="s">
        <v>1683</v>
      </c>
      <c r="I178" s="212" t="s">
        <v>1684</v>
      </c>
      <c r="J178" s="212">
        <v>1</v>
      </c>
      <c r="K178" s="258"/>
    </row>
    <row r="179" spans="2:11" s="1" customFormat="1" ht="15" customHeight="1">
      <c r="B179" s="235"/>
      <c r="C179" s="212" t="s">
        <v>52</v>
      </c>
      <c r="D179" s="212"/>
      <c r="E179" s="212"/>
      <c r="F179" s="233" t="s">
        <v>1613</v>
      </c>
      <c r="G179" s="212"/>
      <c r="H179" s="212" t="s">
        <v>1685</v>
      </c>
      <c r="I179" s="212" t="s">
        <v>1615</v>
      </c>
      <c r="J179" s="212">
        <v>20</v>
      </c>
      <c r="K179" s="258"/>
    </row>
    <row r="180" spans="2:11" s="1" customFormat="1" ht="15" customHeight="1">
      <c r="B180" s="235"/>
      <c r="C180" s="212" t="s">
        <v>53</v>
      </c>
      <c r="D180" s="212"/>
      <c r="E180" s="212"/>
      <c r="F180" s="233" t="s">
        <v>1613</v>
      </c>
      <c r="G180" s="212"/>
      <c r="H180" s="212" t="s">
        <v>1686</v>
      </c>
      <c r="I180" s="212" t="s">
        <v>1615</v>
      </c>
      <c r="J180" s="212">
        <v>255</v>
      </c>
      <c r="K180" s="258"/>
    </row>
    <row r="181" spans="2:11" s="1" customFormat="1" ht="15" customHeight="1">
      <c r="B181" s="235"/>
      <c r="C181" s="212" t="s">
        <v>122</v>
      </c>
      <c r="D181" s="212"/>
      <c r="E181" s="212"/>
      <c r="F181" s="233" t="s">
        <v>1613</v>
      </c>
      <c r="G181" s="212"/>
      <c r="H181" s="212" t="s">
        <v>1577</v>
      </c>
      <c r="I181" s="212" t="s">
        <v>1615</v>
      </c>
      <c r="J181" s="212">
        <v>10</v>
      </c>
      <c r="K181" s="258"/>
    </row>
    <row r="182" spans="2:11" s="1" customFormat="1" ht="15" customHeight="1">
      <c r="B182" s="235"/>
      <c r="C182" s="212" t="s">
        <v>123</v>
      </c>
      <c r="D182" s="212"/>
      <c r="E182" s="212"/>
      <c r="F182" s="233" t="s">
        <v>1613</v>
      </c>
      <c r="G182" s="212"/>
      <c r="H182" s="212" t="s">
        <v>1687</v>
      </c>
      <c r="I182" s="212" t="s">
        <v>1648</v>
      </c>
      <c r="J182" s="212"/>
      <c r="K182" s="258"/>
    </row>
    <row r="183" spans="2:11" s="1" customFormat="1" ht="15" customHeight="1">
      <c r="B183" s="235"/>
      <c r="C183" s="212" t="s">
        <v>1688</v>
      </c>
      <c r="D183" s="212"/>
      <c r="E183" s="212"/>
      <c r="F183" s="233" t="s">
        <v>1613</v>
      </c>
      <c r="G183" s="212"/>
      <c r="H183" s="212" t="s">
        <v>1689</v>
      </c>
      <c r="I183" s="212" t="s">
        <v>1648</v>
      </c>
      <c r="J183" s="212"/>
      <c r="K183" s="258"/>
    </row>
    <row r="184" spans="2:11" s="1" customFormat="1" ht="15" customHeight="1">
      <c r="B184" s="235"/>
      <c r="C184" s="212" t="s">
        <v>1677</v>
      </c>
      <c r="D184" s="212"/>
      <c r="E184" s="212"/>
      <c r="F184" s="233" t="s">
        <v>1613</v>
      </c>
      <c r="G184" s="212"/>
      <c r="H184" s="212" t="s">
        <v>1690</v>
      </c>
      <c r="I184" s="212" t="s">
        <v>1648</v>
      </c>
      <c r="J184" s="212"/>
      <c r="K184" s="258"/>
    </row>
    <row r="185" spans="2:11" s="1" customFormat="1" ht="15" customHeight="1">
      <c r="B185" s="235"/>
      <c r="C185" s="212" t="s">
        <v>125</v>
      </c>
      <c r="D185" s="212"/>
      <c r="E185" s="212"/>
      <c r="F185" s="233" t="s">
        <v>1619</v>
      </c>
      <c r="G185" s="212"/>
      <c r="H185" s="212" t="s">
        <v>1691</v>
      </c>
      <c r="I185" s="212" t="s">
        <v>1615</v>
      </c>
      <c r="J185" s="212">
        <v>50</v>
      </c>
      <c r="K185" s="258"/>
    </row>
    <row r="186" spans="2:11" s="1" customFormat="1" ht="15" customHeight="1">
      <c r="B186" s="235"/>
      <c r="C186" s="212" t="s">
        <v>1692</v>
      </c>
      <c r="D186" s="212"/>
      <c r="E186" s="212"/>
      <c r="F186" s="233" t="s">
        <v>1619</v>
      </c>
      <c r="G186" s="212"/>
      <c r="H186" s="212" t="s">
        <v>1693</v>
      </c>
      <c r="I186" s="212" t="s">
        <v>1694</v>
      </c>
      <c r="J186" s="212"/>
      <c r="K186" s="258"/>
    </row>
    <row r="187" spans="2:11" s="1" customFormat="1" ht="15" customHeight="1">
      <c r="B187" s="235"/>
      <c r="C187" s="212" t="s">
        <v>1695</v>
      </c>
      <c r="D187" s="212"/>
      <c r="E187" s="212"/>
      <c r="F187" s="233" t="s">
        <v>1619</v>
      </c>
      <c r="G187" s="212"/>
      <c r="H187" s="212" t="s">
        <v>1696</v>
      </c>
      <c r="I187" s="212" t="s">
        <v>1694</v>
      </c>
      <c r="J187" s="212"/>
      <c r="K187" s="258"/>
    </row>
    <row r="188" spans="2:11" s="1" customFormat="1" ht="15" customHeight="1">
      <c r="B188" s="235"/>
      <c r="C188" s="212" t="s">
        <v>1697</v>
      </c>
      <c r="D188" s="212"/>
      <c r="E188" s="212"/>
      <c r="F188" s="233" t="s">
        <v>1619</v>
      </c>
      <c r="G188" s="212"/>
      <c r="H188" s="212" t="s">
        <v>1698</v>
      </c>
      <c r="I188" s="212" t="s">
        <v>1694</v>
      </c>
      <c r="J188" s="212"/>
      <c r="K188" s="258"/>
    </row>
    <row r="189" spans="2:11" s="1" customFormat="1" ht="15" customHeight="1">
      <c r="B189" s="235"/>
      <c r="C189" s="271" t="s">
        <v>1699</v>
      </c>
      <c r="D189" s="212"/>
      <c r="E189" s="212"/>
      <c r="F189" s="233" t="s">
        <v>1619</v>
      </c>
      <c r="G189" s="212"/>
      <c r="H189" s="212" t="s">
        <v>1700</v>
      </c>
      <c r="I189" s="212" t="s">
        <v>1701</v>
      </c>
      <c r="J189" s="272" t="s">
        <v>1702</v>
      </c>
      <c r="K189" s="258"/>
    </row>
    <row r="190" spans="2:11" s="1" customFormat="1" ht="15" customHeight="1">
      <c r="B190" s="235"/>
      <c r="C190" s="271" t="s">
        <v>41</v>
      </c>
      <c r="D190" s="212"/>
      <c r="E190" s="212"/>
      <c r="F190" s="233" t="s">
        <v>1613</v>
      </c>
      <c r="G190" s="212"/>
      <c r="H190" s="209" t="s">
        <v>1703</v>
      </c>
      <c r="I190" s="212" t="s">
        <v>1704</v>
      </c>
      <c r="J190" s="212"/>
      <c r="K190" s="258"/>
    </row>
    <row r="191" spans="2:11" s="1" customFormat="1" ht="15" customHeight="1">
      <c r="B191" s="235"/>
      <c r="C191" s="271" t="s">
        <v>1705</v>
      </c>
      <c r="D191" s="212"/>
      <c r="E191" s="212"/>
      <c r="F191" s="233" t="s">
        <v>1613</v>
      </c>
      <c r="G191" s="212"/>
      <c r="H191" s="212" t="s">
        <v>1706</v>
      </c>
      <c r="I191" s="212" t="s">
        <v>1648</v>
      </c>
      <c r="J191" s="212"/>
      <c r="K191" s="258"/>
    </row>
    <row r="192" spans="2:11" s="1" customFormat="1" ht="15" customHeight="1">
      <c r="B192" s="235"/>
      <c r="C192" s="271" t="s">
        <v>1707</v>
      </c>
      <c r="D192" s="212"/>
      <c r="E192" s="212"/>
      <c r="F192" s="233" t="s">
        <v>1613</v>
      </c>
      <c r="G192" s="212"/>
      <c r="H192" s="212" t="s">
        <v>1708</v>
      </c>
      <c r="I192" s="212" t="s">
        <v>1648</v>
      </c>
      <c r="J192" s="212"/>
      <c r="K192" s="258"/>
    </row>
    <row r="193" spans="2:11" s="1" customFormat="1" ht="15" customHeight="1">
      <c r="B193" s="235"/>
      <c r="C193" s="271" t="s">
        <v>1709</v>
      </c>
      <c r="D193" s="212"/>
      <c r="E193" s="212"/>
      <c r="F193" s="233" t="s">
        <v>1619</v>
      </c>
      <c r="G193" s="212"/>
      <c r="H193" s="212" t="s">
        <v>1710</v>
      </c>
      <c r="I193" s="212" t="s">
        <v>1648</v>
      </c>
      <c r="J193" s="212"/>
      <c r="K193" s="258"/>
    </row>
    <row r="194" spans="2:11" s="1" customFormat="1" ht="15" customHeight="1">
      <c r="B194" s="264"/>
      <c r="C194" s="273"/>
      <c r="D194" s="244"/>
      <c r="E194" s="244"/>
      <c r="F194" s="244"/>
      <c r="G194" s="244"/>
      <c r="H194" s="244"/>
      <c r="I194" s="244"/>
      <c r="J194" s="244"/>
      <c r="K194" s="265"/>
    </row>
    <row r="195" spans="2:11" s="1" customFormat="1" ht="18.75" customHeight="1">
      <c r="B195" s="246"/>
      <c r="C195" s="256"/>
      <c r="D195" s="256"/>
      <c r="E195" s="256"/>
      <c r="F195" s="266"/>
      <c r="G195" s="256"/>
      <c r="H195" s="256"/>
      <c r="I195" s="256"/>
      <c r="J195" s="256"/>
      <c r="K195" s="246"/>
    </row>
    <row r="196" spans="2:11" s="1" customFormat="1" ht="18.75" customHeight="1">
      <c r="B196" s="246"/>
      <c r="C196" s="256"/>
      <c r="D196" s="256"/>
      <c r="E196" s="256"/>
      <c r="F196" s="266"/>
      <c r="G196" s="256"/>
      <c r="H196" s="256"/>
      <c r="I196" s="256"/>
      <c r="J196" s="256"/>
      <c r="K196" s="246"/>
    </row>
    <row r="197" spans="2:11" s="1" customFormat="1" ht="18.75" customHeight="1">
      <c r="B197" s="219"/>
      <c r="C197" s="219"/>
      <c r="D197" s="219"/>
      <c r="E197" s="219"/>
      <c r="F197" s="219"/>
      <c r="G197" s="219"/>
      <c r="H197" s="219"/>
      <c r="I197" s="219"/>
      <c r="J197" s="219"/>
      <c r="K197" s="219"/>
    </row>
    <row r="198" spans="2:11" s="1" customFormat="1" ht="13.5">
      <c r="B198" s="201"/>
      <c r="C198" s="202"/>
      <c r="D198" s="202"/>
      <c r="E198" s="202"/>
      <c r="F198" s="202"/>
      <c r="G198" s="202"/>
      <c r="H198" s="202"/>
      <c r="I198" s="202"/>
      <c r="J198" s="202"/>
      <c r="K198" s="203"/>
    </row>
    <row r="199" spans="2:11" s="1" customFormat="1" ht="21">
      <c r="B199" s="204"/>
      <c r="C199" s="324" t="s">
        <v>1711</v>
      </c>
      <c r="D199" s="324"/>
      <c r="E199" s="324"/>
      <c r="F199" s="324"/>
      <c r="G199" s="324"/>
      <c r="H199" s="324"/>
      <c r="I199" s="324"/>
      <c r="J199" s="324"/>
      <c r="K199" s="205"/>
    </row>
    <row r="200" spans="2:11" s="1" customFormat="1" ht="25.5" customHeight="1">
      <c r="B200" s="204"/>
      <c r="C200" s="274" t="s">
        <v>1712</v>
      </c>
      <c r="D200" s="274"/>
      <c r="E200" s="274"/>
      <c r="F200" s="274" t="s">
        <v>1713</v>
      </c>
      <c r="G200" s="275"/>
      <c r="H200" s="325" t="s">
        <v>1714</v>
      </c>
      <c r="I200" s="325"/>
      <c r="J200" s="325"/>
      <c r="K200" s="205"/>
    </row>
    <row r="201" spans="2:11" s="1" customFormat="1" ht="5.25" customHeight="1">
      <c r="B201" s="235"/>
      <c r="C201" s="230"/>
      <c r="D201" s="230"/>
      <c r="E201" s="230"/>
      <c r="F201" s="230"/>
      <c r="G201" s="256"/>
      <c r="H201" s="230"/>
      <c r="I201" s="230"/>
      <c r="J201" s="230"/>
      <c r="K201" s="258"/>
    </row>
    <row r="202" spans="2:11" s="1" customFormat="1" ht="15" customHeight="1">
      <c r="B202" s="235"/>
      <c r="C202" s="212" t="s">
        <v>1704</v>
      </c>
      <c r="D202" s="212"/>
      <c r="E202" s="212"/>
      <c r="F202" s="233" t="s">
        <v>42</v>
      </c>
      <c r="G202" s="212"/>
      <c r="H202" s="326" t="s">
        <v>1715</v>
      </c>
      <c r="I202" s="326"/>
      <c r="J202" s="326"/>
      <c r="K202" s="258"/>
    </row>
    <row r="203" spans="2:11" s="1" customFormat="1" ht="15" customHeight="1">
      <c r="B203" s="235"/>
      <c r="C203" s="212"/>
      <c r="D203" s="212"/>
      <c r="E203" s="212"/>
      <c r="F203" s="233" t="s">
        <v>43</v>
      </c>
      <c r="G203" s="212"/>
      <c r="H203" s="326" t="s">
        <v>1716</v>
      </c>
      <c r="I203" s="326"/>
      <c r="J203" s="326"/>
      <c r="K203" s="258"/>
    </row>
    <row r="204" spans="2:11" s="1" customFormat="1" ht="15" customHeight="1">
      <c r="B204" s="235"/>
      <c r="C204" s="212"/>
      <c r="D204" s="212"/>
      <c r="E204" s="212"/>
      <c r="F204" s="233" t="s">
        <v>46</v>
      </c>
      <c r="G204" s="212"/>
      <c r="H204" s="326" t="s">
        <v>1717</v>
      </c>
      <c r="I204" s="326"/>
      <c r="J204" s="326"/>
      <c r="K204" s="258"/>
    </row>
    <row r="205" spans="2:11" s="1" customFormat="1" ht="15" customHeight="1">
      <c r="B205" s="235"/>
      <c r="C205" s="212"/>
      <c r="D205" s="212"/>
      <c r="E205" s="212"/>
      <c r="F205" s="233" t="s">
        <v>44</v>
      </c>
      <c r="G205" s="212"/>
      <c r="H205" s="326" t="s">
        <v>1718</v>
      </c>
      <c r="I205" s="326"/>
      <c r="J205" s="326"/>
      <c r="K205" s="258"/>
    </row>
    <row r="206" spans="2:11" s="1" customFormat="1" ht="15" customHeight="1">
      <c r="B206" s="235"/>
      <c r="C206" s="212"/>
      <c r="D206" s="212"/>
      <c r="E206" s="212"/>
      <c r="F206" s="233" t="s">
        <v>45</v>
      </c>
      <c r="G206" s="212"/>
      <c r="H206" s="326" t="s">
        <v>1719</v>
      </c>
      <c r="I206" s="326"/>
      <c r="J206" s="326"/>
      <c r="K206" s="258"/>
    </row>
    <row r="207" spans="2:11" s="1" customFormat="1" ht="15" customHeight="1">
      <c r="B207" s="235"/>
      <c r="C207" s="212"/>
      <c r="D207" s="212"/>
      <c r="E207" s="212"/>
      <c r="F207" s="233"/>
      <c r="G207" s="212"/>
      <c r="H207" s="212"/>
      <c r="I207" s="212"/>
      <c r="J207" s="212"/>
      <c r="K207" s="258"/>
    </row>
    <row r="208" spans="2:11" s="1" customFormat="1" ht="15" customHeight="1">
      <c r="B208" s="235"/>
      <c r="C208" s="212" t="s">
        <v>1660</v>
      </c>
      <c r="D208" s="212"/>
      <c r="E208" s="212"/>
      <c r="F208" s="233" t="s">
        <v>77</v>
      </c>
      <c r="G208" s="212"/>
      <c r="H208" s="326" t="s">
        <v>1720</v>
      </c>
      <c r="I208" s="326"/>
      <c r="J208" s="326"/>
      <c r="K208" s="258"/>
    </row>
    <row r="209" spans="2:11" s="1" customFormat="1" ht="15" customHeight="1">
      <c r="B209" s="235"/>
      <c r="C209" s="212"/>
      <c r="D209" s="212"/>
      <c r="E209" s="212"/>
      <c r="F209" s="233" t="s">
        <v>1555</v>
      </c>
      <c r="G209" s="212"/>
      <c r="H209" s="326" t="s">
        <v>1556</v>
      </c>
      <c r="I209" s="326"/>
      <c r="J209" s="326"/>
      <c r="K209" s="258"/>
    </row>
    <row r="210" spans="2:11" s="1" customFormat="1" ht="15" customHeight="1">
      <c r="B210" s="235"/>
      <c r="C210" s="212"/>
      <c r="D210" s="212"/>
      <c r="E210" s="212"/>
      <c r="F210" s="233" t="s">
        <v>1553</v>
      </c>
      <c r="G210" s="212"/>
      <c r="H210" s="326" t="s">
        <v>1721</v>
      </c>
      <c r="I210" s="326"/>
      <c r="J210" s="326"/>
      <c r="K210" s="258"/>
    </row>
    <row r="211" spans="2:11" s="1" customFormat="1" ht="15" customHeight="1">
      <c r="B211" s="276"/>
      <c r="C211" s="212"/>
      <c r="D211" s="212"/>
      <c r="E211" s="212"/>
      <c r="F211" s="233" t="s">
        <v>1557</v>
      </c>
      <c r="G211" s="271"/>
      <c r="H211" s="327" t="s">
        <v>1558</v>
      </c>
      <c r="I211" s="327"/>
      <c r="J211" s="327"/>
      <c r="K211" s="277"/>
    </row>
    <row r="212" spans="2:11" s="1" customFormat="1" ht="15" customHeight="1">
      <c r="B212" s="276"/>
      <c r="C212" s="212"/>
      <c r="D212" s="212"/>
      <c r="E212" s="212"/>
      <c r="F212" s="233" t="s">
        <v>1559</v>
      </c>
      <c r="G212" s="271"/>
      <c r="H212" s="327" t="s">
        <v>1722</v>
      </c>
      <c r="I212" s="327"/>
      <c r="J212" s="327"/>
      <c r="K212" s="277"/>
    </row>
    <row r="213" spans="2:11" s="1" customFormat="1" ht="15" customHeight="1">
      <c r="B213" s="276"/>
      <c r="C213" s="212"/>
      <c r="D213" s="212"/>
      <c r="E213" s="212"/>
      <c r="F213" s="233"/>
      <c r="G213" s="271"/>
      <c r="H213" s="262"/>
      <c r="I213" s="262"/>
      <c r="J213" s="262"/>
      <c r="K213" s="277"/>
    </row>
    <row r="214" spans="2:11" s="1" customFormat="1" ht="15" customHeight="1">
      <c r="B214" s="276"/>
      <c r="C214" s="212" t="s">
        <v>1684</v>
      </c>
      <c r="D214" s="212"/>
      <c r="E214" s="212"/>
      <c r="F214" s="233">
        <v>1</v>
      </c>
      <c r="G214" s="271"/>
      <c r="H214" s="327" t="s">
        <v>1723</v>
      </c>
      <c r="I214" s="327"/>
      <c r="J214" s="327"/>
      <c r="K214" s="277"/>
    </row>
    <row r="215" spans="2:11" s="1" customFormat="1" ht="15" customHeight="1">
      <c r="B215" s="276"/>
      <c r="C215" s="212"/>
      <c r="D215" s="212"/>
      <c r="E215" s="212"/>
      <c r="F215" s="233">
        <v>2</v>
      </c>
      <c r="G215" s="271"/>
      <c r="H215" s="327" t="s">
        <v>1724</v>
      </c>
      <c r="I215" s="327"/>
      <c r="J215" s="327"/>
      <c r="K215" s="277"/>
    </row>
    <row r="216" spans="2:11" s="1" customFormat="1" ht="15" customHeight="1">
      <c r="B216" s="276"/>
      <c r="C216" s="212"/>
      <c r="D216" s="212"/>
      <c r="E216" s="212"/>
      <c r="F216" s="233">
        <v>3</v>
      </c>
      <c r="G216" s="271"/>
      <c r="H216" s="327" t="s">
        <v>1725</v>
      </c>
      <c r="I216" s="327"/>
      <c r="J216" s="327"/>
      <c r="K216" s="277"/>
    </row>
    <row r="217" spans="2:11" s="1" customFormat="1" ht="15" customHeight="1">
      <c r="B217" s="276"/>
      <c r="C217" s="212"/>
      <c r="D217" s="212"/>
      <c r="E217" s="212"/>
      <c r="F217" s="233">
        <v>4</v>
      </c>
      <c r="G217" s="271"/>
      <c r="H217" s="327" t="s">
        <v>1726</v>
      </c>
      <c r="I217" s="327"/>
      <c r="J217" s="327"/>
      <c r="K217" s="277"/>
    </row>
    <row r="218" spans="2:11" s="1" customFormat="1" ht="12.75" customHeight="1">
      <c r="B218" s="278"/>
      <c r="C218" s="279"/>
      <c r="D218" s="279"/>
      <c r="E218" s="279"/>
      <c r="F218" s="279"/>
      <c r="G218" s="279"/>
      <c r="H218" s="279"/>
      <c r="I218" s="279"/>
      <c r="J218" s="279"/>
      <c r="K218" s="280"/>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1 - Zateplení a výměna oken</vt:lpstr>
      <vt:lpstr>2 - Oprava střešního pláště</vt:lpstr>
      <vt:lpstr>4 - Hromosvod</vt:lpstr>
      <vt:lpstr>VRN - Ostatní a vedlejší ...</vt:lpstr>
      <vt:lpstr>Pokyny pro vyplnění</vt:lpstr>
      <vt:lpstr>'1 - Zateplení a výměna oken'!Názvy_tisku</vt:lpstr>
      <vt:lpstr>'2 - Oprava střešního pláště'!Názvy_tisku</vt:lpstr>
      <vt:lpstr>'4 - Hromosvod'!Názvy_tisku</vt:lpstr>
      <vt:lpstr>'Rekapitulace stavby'!Názvy_tisku</vt:lpstr>
      <vt:lpstr>'VRN - Ostatní a vedlejší ...'!Názvy_tisku</vt:lpstr>
      <vt:lpstr>'1 - Zateplení a výměna oken'!Oblast_tisku</vt:lpstr>
      <vt:lpstr>'2 - Oprava střešního pláště'!Oblast_tisku</vt:lpstr>
      <vt:lpstr>'4 - Hromosvod'!Oblast_tisku</vt:lpstr>
      <vt:lpstr>'Pokyny pro vyplnění'!Oblast_tisku</vt:lpstr>
      <vt:lpstr>'Rekapitulace stavby'!Oblast_tisku</vt:lpstr>
      <vt:lpstr>'VRN - Ostatní a vedlejší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Turková</dc:creator>
  <cp:lastModifiedBy>lanm00</cp:lastModifiedBy>
  <dcterms:created xsi:type="dcterms:W3CDTF">2023-09-18T09:22:33Z</dcterms:created>
  <dcterms:modified xsi:type="dcterms:W3CDTF">2023-09-19T12:15:07Z</dcterms:modified>
</cp:coreProperties>
</file>