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Zateplení a výměna oken" sheetId="2" r:id="rId2"/>
    <sheet name="2 - Oprava střešního pláště" sheetId="3" r:id="rId3"/>
    <sheet name="4 - Hromosvod" sheetId="4" r:id="rId4"/>
    <sheet name="VRN - Ostatní a vedlejší ..." sheetId="5" r:id="rId5"/>
    <sheet name="Pokyny pro vyplnění" sheetId="6" r:id="rId6"/>
  </sheets>
  <definedNames>
    <definedName name="_xlnm.Print_Area" localSheetId="0">'Rekapitulace stavby'!$D$4:$AO$36,'Rekapitulace stavby'!$C$42:$AQ$59</definedName>
    <definedName name="_xlnm._FilterDatabase" localSheetId="1" hidden="1">'1 - Zateplení a výměna oken'!$C$103:$K$424</definedName>
    <definedName name="_xlnm.Print_Area" localSheetId="1">'1 - Zateplení a výměna oken'!$C$4:$J$39,'1 - Zateplení a výměna oken'!$C$45:$J$85,'1 - Zateplení a výměna oken'!$C$91:$K$424</definedName>
    <definedName name="_xlnm._FilterDatabase" localSheetId="2" hidden="1">'2 - Oprava střešního pláště'!$C$88:$K$165</definedName>
    <definedName name="_xlnm.Print_Area" localSheetId="2">'2 - Oprava střešního pláště'!$C$4:$J$39,'2 - Oprava střešního pláště'!$C$45:$J$70,'2 - Oprava střešního pláště'!$C$76:$K$165</definedName>
    <definedName name="_xlnm._FilterDatabase" localSheetId="3" hidden="1">'4 - Hromosvod'!$C$82:$K$121</definedName>
    <definedName name="_xlnm.Print_Area" localSheetId="3">'4 - Hromosvod'!$C$4:$J$39,'4 - Hromosvod'!$C$45:$J$64,'4 - Hromosvod'!$C$70:$K$121</definedName>
    <definedName name="_xlnm._FilterDatabase" localSheetId="4" hidden="1">'VRN - Ostatní a vedlejší ...'!$C$79:$K$94</definedName>
    <definedName name="_xlnm.Print_Area" localSheetId="4">'VRN - Ostatní a vedlejší ...'!$C$4:$J$39,'VRN - Ostatní a vedlejší ...'!$C$45:$J$61,'VRN - Ostatní a vedlejší ...'!$C$67:$K$94</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'1 - Zateplení a výměna oken'!$103:$103</definedName>
    <definedName name="_xlnm.Print_Titles" localSheetId="2">'2 - Oprava střešního pláště'!$88:$88</definedName>
    <definedName name="_xlnm.Print_Titles" localSheetId="3">'4 - Hromosvod'!$82:$82</definedName>
    <definedName name="_xlnm.Print_Titles" localSheetId="4">'VRN - Ostatní a vedlejší ...'!$79:$79</definedName>
  </definedNames>
  <calcPr fullCalcOnLoad="1"/>
</workbook>
</file>

<file path=xl/sharedStrings.xml><?xml version="1.0" encoding="utf-8"?>
<sst xmlns="http://schemas.openxmlformats.org/spreadsheetml/2006/main" count="6000" uniqueCount="1491">
  <si>
    <t>Export Komplet</t>
  </si>
  <si>
    <t>VZ</t>
  </si>
  <si>
    <t>2.0</t>
  </si>
  <si>
    <t/>
  </si>
  <si>
    <t>False</t>
  </si>
  <si>
    <t>{af9cb955-ce24-4683-9b1e-55fb04d0e630}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</si>
  <si>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</si>
  <si>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</si>
  <si>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</si>
  <si>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</si>
  <si>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</si>
  <si>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</si>
  <si>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</si>
  <si>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</si>
  <si>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</si>
  <si>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</si>
  <si>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</si>
  <si>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</si>
  <si>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ZATEPLENÍ OBJEKTU A VÝMĚNA OTVORŮ OBJEKTU KOLEJE BLANICE</t>
  </si>
  <si>
    <t>KSO:</t>
  </si>
  <si>
    <t>CC-CZ:</t>
  </si>
  <si>
    <t>Místo:</t>
  </si>
  <si>
    <t xml:space="preserve"> </t>
  </si>
  <si>
    <t>Datum:</t>
  </si>
  <si>
    <t>18. 11. 2022</t>
  </si>
  <si>
    <t>Zadavatel:</t>
  </si>
  <si>
    <t>IČ:</t>
  </si>
  <si>
    <t>Vysoká škola ekonomická v Praze</t>
  </si>
  <si>
    <t>DIČ:</t>
  </si>
  <si>
    <t>Uchazeč:</t>
  </si>
  <si>
    <t>Vyplň údaj</t>
  </si>
  <si>
    <t>Projektant:</t>
  </si>
  <si>
    <t>RAFPRO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</si>
  <si>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</si>
  <si>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</si>
  <si>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</si>
  <si>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</si>
  <si>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</si>
  <si>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</si>
  <si>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</si>
  <si>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</si>
  <si>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</si>
  <si>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</si>
  <si>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</si>
  <si>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</si>
  <si>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</si>
  <si>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</si>
  <si>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</si>
  <si>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</si>
  <si>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</si>
  <si>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</si>
  <si>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</si>
  <si>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</si>
  <si>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</si>
  <si>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</si>
  <si>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</si>
  <si>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</si>
  <si>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</si>
  <si>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</si>
  <si>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</si>
  <si>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</si>
  <si>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</si>
  <si>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</si>
  <si>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</si>
  <si>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</si>
  <si>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</si>
  <si>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</si>
  <si>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</si>
  <si>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</si>
  <si>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</si>
  <si>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</si>
  <si>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</si>
  <si>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</si>
  <si>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</si>
  <si>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</si>
  <si>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</si>
  <si>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Zateplení a výměna oken</t>
  </si>
  <si>
    <t>STA</t>
  </si>
  <si>
    <t>{a0746259-0da4-4df6-baac-84b9cf801507}</t>
  </si>
  <si>
    <t>2</t>
  </si>
  <si>
    <t>Oprava střešního pláště</t>
  </si>
  <si>
    <t>{29e92e03-ccdd-4e25-89c6-b6dd22b88a86}</t>
  </si>
  <si>
    <t>4</t>
  </si>
  <si>
    <t>Hromosvod</t>
  </si>
  <si>
    <t>{64235517-e70d-4b7f-9772-a4e42b8d202b}</t>
  </si>
  <si>
    <t>VRN</t>
  </si>
  <si>
    <t>Ostatní a vedlejší náklady</t>
  </si>
  <si>
    <t>{5bea0ae7-3424-4b42-bfbb-58aa2a66fca5}</t>
  </si>
  <si>
    <t>KRYCÍ LIST SOUPISU PRACÍ</t>
  </si>
  <si>
    <t>Objekt:</t>
  </si>
  <si>
    <t>1 - Zateplení a výměna oken</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</si>
  <si>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</si>
  <si>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</si>
  <si>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</si>
  <si>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</si>
  <si>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</si>
  <si>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</si>
  <si>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</si>
  <si>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</si>
  <si>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</si>
  <si>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</si>
  <si>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</si>
  <si>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</si>
  <si>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</si>
  <si>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</si>
  <si>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</si>
  <si>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</si>
  <si>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</si>
  <si>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</si>
  <si>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</si>
  <si>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</si>
  <si>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</si>
  <si>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731 - Ústřední vytápění </t>
  </si>
  <si>
    <t xml:space="preserve">    740 - Elektromontáže</t>
  </si>
  <si>
    <t xml:space="preserve">    764 - Konstrukce klempířské</t>
  </si>
  <si>
    <t xml:space="preserve">    766 - Konstrukce truhlářské</t>
  </si>
  <si>
    <t xml:space="preserve">    767 - Konstrukce zámečnické</t>
  </si>
  <si>
    <t xml:space="preserve">    771 - Podlahy z dlaždic</t>
  </si>
  <si>
    <t xml:space="preserve">    782 - Dokončovací práce - obklady z kamene</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</si>
  <si>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</si>
  <si>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</si>
  <si>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</si>
  <si>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</si>
  <si>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</si>
  <si>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</si>
  <si>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</si>
  <si>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</si>
  <si>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</si>
  <si>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</si>
  <si>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</si>
  <si>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</si>
  <si>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</si>
  <si>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</si>
  <si>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</si>
  <si>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</si>
  <si>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</si>
  <si>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</si>
  <si>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</si>
  <si>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</si>
  <si>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</si>
  <si>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</si>
  <si>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02</t>
  </si>
  <si>
    <t>1329520495</t>
  </si>
  <si>
    <t>Online PSC</t>
  </si>
  <si>
    <t>https://podminky.urs.cz/item/CS_URS_2022_02/113106121</t>
  </si>
  <si>
    <t>113107343</t>
  </si>
  <si>
    <t>Odstranění podkladů nebo krytů strojně plochy jednotlivě do 50 m2 s přemístěním hmot na skládku na vzdálenost do 3 m nebo s naložením na dopravní prostředek živičných, o tl. vrstvy přes 100 do 150 mm</t>
  </si>
  <si>
    <t>97900430</t>
  </si>
  <si>
    <t>https://podminky.urs.cz/item/CS_URS_2022_02/113107343</t>
  </si>
  <si>
    <t>3</t>
  </si>
  <si>
    <t>132251104</t>
  </si>
  <si>
    <t>Hloubení nezapažených rýh šířky do 800 mm strojně s urovnáním dna do předepsaného profilu a spádu v hornině třídy těžitelnosti I skupiny 3 přes 100 m3</t>
  </si>
  <si>
    <t>m3</t>
  </si>
  <si>
    <t>-1223525992</t>
  </si>
  <si>
    <t>https://podminky.urs.cz/item/CS_URS_2022_02/132251104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</si>
  <si>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</si>
  <si>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</si>
  <si>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924557253</t>
  </si>
  <si>
    <t>https://podminky.urs.cz/item/CS_URS_2022_02/162751117</t>
  </si>
  <si>
    <t>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</si>
  <si>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</si>
  <si>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</si>
  <si>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-1843656652</t>
  </si>
  <si>
    <t>https://podminky.urs.cz/item/CS_URS_2022_02/162751119</t>
  </si>
  <si>
    <t>6</t>
  </si>
  <si>
    <t>171251201</t>
  </si>
  <si>
    <t>Uložení sypaniny na skládky nebo meziskládky bez hutnění s upravením uložené sypaniny do předepsaného tvaru</t>
  </si>
  <si>
    <t>-591657665</t>
  </si>
  <si>
    <t>https://podminky.urs.cz/item/CS_URS_2022_02/171251201</t>
  </si>
  <si>
    <t>7</t>
  </si>
  <si>
    <t>171201231</t>
  </si>
  <si>
    <t>Poplatek za uložení stavebního odpadu na recyklační skládce (skládkovné) zeminy a kamení zatříděného do Katalogu odpadů pod kódem 17 05 04</t>
  </si>
  <si>
    <t>t</t>
  </si>
  <si>
    <t>250877540</t>
  </si>
  <si>
    <t>https://podminky.urs.cz/item/CS_URS_2022_02/171201231</t>
  </si>
  <si>
    <t>8</t>
  </si>
  <si>
    <t>174151101</t>
  </si>
  <si>
    <t>Zásyp sypaninou z jakékoliv horniny strojně s uložením výkopku ve vrstvách se zhutněním jam, šachet, rýh nebo kolem objektů v těchto vykopávkách</t>
  </si>
  <si>
    <t>1881386329</t>
  </si>
  <si>
    <t>https://podminky.urs.cz/item/CS_URS_2022_02/174151101</t>
  </si>
  <si>
    <t>9</t>
  </si>
  <si>
    <t>M</t>
  </si>
  <si>
    <t>583x55</t>
  </si>
  <si>
    <t>štěrk</t>
  </si>
  <si>
    <t>1651589255</t>
  </si>
  <si>
    <t>10</t>
  </si>
  <si>
    <t>x7843</t>
  </si>
  <si>
    <t>Terénní úpravy a vysazení trávníku</t>
  </si>
  <si>
    <t>kpl</t>
  </si>
  <si>
    <t>1421504784</t>
  </si>
  <si>
    <t>11</t>
  </si>
  <si>
    <t>x7851</t>
  </si>
  <si>
    <t>Kácení jehličnatých stromů vč. likvidace</t>
  </si>
  <si>
    <t>kus</t>
  </si>
  <si>
    <t>-356903421</t>
  </si>
  <si>
    <t>Svislé a kompletní konstrukce</t>
  </si>
  <si>
    <t>12</t>
  </si>
  <si>
    <t>311272031</t>
  </si>
  <si>
    <t>Zdivo z pórobetonových tvárnic na tenké maltové lože, tl. zdiva 200 mm pevnost tvárnic přes P2 do P4, objemová hmotnost přes 450 do 600 kg/m3 hladkých</t>
  </si>
  <si>
    <t>1929921854</t>
  </si>
  <si>
    <t>https://podminky.urs.cz/item/CS_URS_2022_02/311272031</t>
  </si>
  <si>
    <t>13</t>
  </si>
  <si>
    <t>K1456</t>
  </si>
  <si>
    <t>D+M kotení vyzdívky 600x1500mm do nosné kce</t>
  </si>
  <si>
    <t>688510228</t>
  </si>
  <si>
    <t>14</t>
  </si>
  <si>
    <t>K145</t>
  </si>
  <si>
    <t>D+M kotení vyzdívky 1600x2500mm do nosné kce</t>
  </si>
  <si>
    <t>-562975104</t>
  </si>
  <si>
    <t>Komunikace pozemní</t>
  </si>
  <si>
    <t>919726123</t>
  </si>
  <si>
    <t>Geotextilie netkaná pro ochranu, separaci nebo filtraci měrná hmotnost přes 300 do 500 g/m2</t>
  </si>
  <si>
    <t>-27438049</t>
  </si>
  <si>
    <t>https://podminky.urs.cz/item/CS_URS_2022_02/919726123</t>
  </si>
  <si>
    <t>16</t>
  </si>
  <si>
    <t>564841111</t>
  </si>
  <si>
    <t>Podklad ze štěrkodrti ŠD s rozprostřením a zhutněním plochy přes 100 m2, po zhutnění tl. 120 mm</t>
  </si>
  <si>
    <t>-583909006</t>
  </si>
  <si>
    <t>https://podminky.urs.cz/item/CS_URS_2022_02/564841111</t>
  </si>
  <si>
    <t>17</t>
  </si>
  <si>
    <t>637211122</t>
  </si>
  <si>
    <t>Okapový chodník z dlaždic betonových se zalitím spár cementovou maltou do písku, tl. dlaždic 60 mm</t>
  </si>
  <si>
    <t>1045304069</t>
  </si>
  <si>
    <t>https://podminky.urs.cz/item/CS_URS_2022_02/637211122</t>
  </si>
  <si>
    <t>189</t>
  </si>
  <si>
    <t>637311131</t>
  </si>
  <si>
    <t>Okapový chodník z obrubníků betonových zahradních, se zalitím spár cementovou maltou do lože z betonu prostého</t>
  </si>
  <si>
    <t>m</t>
  </si>
  <si>
    <t>-67119803</t>
  </si>
  <si>
    <t>https://podminky.urs.cz/item/CS_URS_2022_02/637311131</t>
  </si>
  <si>
    <t>18</t>
  </si>
  <si>
    <t>916131213</t>
  </si>
  <si>
    <t>Osazení silničního obrubníku betonového se zřízením lože, s vyplněním a zatřením spár cementovou maltou stojatého s boční opěrou z betonu prostého, do lože z betonu prostého</t>
  </si>
  <si>
    <t>-305468479</t>
  </si>
  <si>
    <t>https://podminky.urs.cz/item/CS_URS_2022_02/916131213</t>
  </si>
  <si>
    <t>19</t>
  </si>
  <si>
    <t>59217031</t>
  </si>
  <si>
    <t>obrubník betonový silniční 1000x150x250mm</t>
  </si>
  <si>
    <t>-1044930190</t>
  </si>
  <si>
    <t>20</t>
  </si>
  <si>
    <t>x7836</t>
  </si>
  <si>
    <t>Doplnění skladby živičné plochy kolem objektu</t>
  </si>
  <si>
    <t>-792281127</t>
  </si>
  <si>
    <t>Úpravy povrchů, podlahy a osazování výplní</t>
  </si>
  <si>
    <t>61</t>
  </si>
  <si>
    <t>Úprava povrchů vnitřních</t>
  </si>
  <si>
    <t>612131121</t>
  </si>
  <si>
    <t>Podkladní a spojovací vrstva vnitřních omítaných ploch penetrace disperzní nanášená ručně stěn</t>
  </si>
  <si>
    <t>-1209814592</t>
  </si>
  <si>
    <t>https://podminky.urs.cz/item/CS_URS_2022_02/612131121</t>
  </si>
  <si>
    <t>22</t>
  </si>
  <si>
    <t>612142001</t>
  </si>
  <si>
    <t>Potažení vnitřních ploch pletivem v ploše nebo pruzích, na plném podkladu sklovláknitým vtlačením do tmelu stěn</t>
  </si>
  <si>
    <t>-797930625</t>
  </si>
  <si>
    <t>https://podminky.urs.cz/item/CS_URS_2022_02/612142001</t>
  </si>
  <si>
    <t>23</t>
  </si>
  <si>
    <t>612311131</t>
  </si>
  <si>
    <t>Potažení vnitřních ploch vápenným štukem tloušťky do 3 mm svislých konstrukcí stěn</t>
  </si>
  <si>
    <t>-27301341</t>
  </si>
  <si>
    <t>https://podminky.urs.cz/item/CS_URS_2022_02/612311131</t>
  </si>
  <si>
    <t>24</t>
  </si>
  <si>
    <t>612325302</t>
  </si>
  <si>
    <t>Vápenocementová omítka ostění nebo nadpraží štuková</t>
  </si>
  <si>
    <t>1337490716</t>
  </si>
  <si>
    <t>https://podminky.urs.cz/item/CS_URS_2022_02/612325302</t>
  </si>
  <si>
    <t>25</t>
  </si>
  <si>
    <t>619991001</t>
  </si>
  <si>
    <t>Zakrytí vnitřních ploch před znečištěním včetně pozdějšího odkrytí podlah fólií přilepenou lepící páskou</t>
  </si>
  <si>
    <t>-467229556</t>
  </si>
  <si>
    <t>https://podminky.urs.cz/item/CS_URS_2022_02/619991001</t>
  </si>
  <si>
    <t>26</t>
  </si>
  <si>
    <t>622143003</t>
  </si>
  <si>
    <t>Montáž omítkových profilů plastových, pozinkovaných nebo dřevěných upevněných vtlačením do podkladní vrstvy nebo přibitím rohových s tkaninou</t>
  </si>
  <si>
    <t>-1526078735</t>
  </si>
  <si>
    <t>https://podminky.urs.cz/item/CS_URS_2022_02/622143003</t>
  </si>
  <si>
    <t>27</t>
  </si>
  <si>
    <t>63127466</t>
  </si>
  <si>
    <t>profil rohový Al 23x23mm s výztužnou tkaninou š 100mm pro ETICS</t>
  </si>
  <si>
    <t>-52834683</t>
  </si>
  <si>
    <t>28</t>
  </si>
  <si>
    <t>622143004</t>
  </si>
  <si>
    <t>Montáž omítkových profilů plastových, pozinkovaných nebo dřevěných upevněných vtlačením do podkladní vrstvy nebo přibitím začišťovacích samolepících pro vytvoření dilatujícího spoje s okenním rámem</t>
  </si>
  <si>
    <t>766090661</t>
  </si>
  <si>
    <t>https://podminky.urs.cz/item/CS_URS_2022_02/622143004</t>
  </si>
  <si>
    <t>29</t>
  </si>
  <si>
    <t>59051476</t>
  </si>
  <si>
    <t>profil začišťovací PVC 9mm s výztužnou tkaninou pro ostění ETICS</t>
  </si>
  <si>
    <t>-2113733891</t>
  </si>
  <si>
    <t>30</t>
  </si>
  <si>
    <t>629991011</t>
  </si>
  <si>
    <t>Zakrytí vnějších ploch před znečištěním včetně pozdějšího odkrytí výplní otvorů a svislých ploch fólií přilepenou lepící páskou</t>
  </si>
  <si>
    <t>696422044</t>
  </si>
  <si>
    <t>https://podminky.urs.cz/item/CS_URS_2022_02/629991011</t>
  </si>
  <si>
    <t>62</t>
  </si>
  <si>
    <t>Úprava povrchů vnějších</t>
  </si>
  <si>
    <t>31</t>
  </si>
  <si>
    <t>629995101</t>
  </si>
  <si>
    <t>Očištění vnějších ploch tlakovou vodou omytím</t>
  </si>
  <si>
    <t>-335088542</t>
  </si>
  <si>
    <t>https://podminky.urs.cz/item/CS_URS_2022_02/629995101</t>
  </si>
  <si>
    <t>32</t>
  </si>
  <si>
    <t>621325102</t>
  </si>
  <si>
    <t>Oprava vápenocementové omítky vnějších ploch stupně členitosti 1 hladké podhledů, v rozsahu opravované plochy přes 10 do 30%</t>
  </si>
  <si>
    <t>-1107946945</t>
  </si>
  <si>
    <t>https://podminky.urs.cz/item/CS_URS_2022_02/621325102</t>
  </si>
  <si>
    <t>33</t>
  </si>
  <si>
    <t>621131121</t>
  </si>
  <si>
    <t>Podkladní a spojovací vrstva vnějších omítaných ploch penetrace nanášená ručně podhledů</t>
  </si>
  <si>
    <t>124809164</t>
  </si>
  <si>
    <t>https://podminky.urs.cz/item/CS_URS_2022_02/621131121</t>
  </si>
  <si>
    <t>34</t>
  </si>
  <si>
    <t>621221011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</si>
  <si>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40 do 80 mm</t>
  </si>
  <si>
    <t>1176210618</t>
  </si>
  <si>
    <t>https://podminky.urs.cz/item/CS_URS_2022_02/621221011</t>
  </si>
  <si>
    <t>35</t>
  </si>
  <si>
    <t>63142002</t>
  </si>
  <si>
    <t>deska tepelně izolační minerální kontaktních fasád podélné vlákno λ=0,035 tl 50mm</t>
  </si>
  <si>
    <t>-1824065220</t>
  </si>
  <si>
    <t>36</t>
  </si>
  <si>
    <t>621251105</t>
  </si>
  <si>
    <t>Montáž kontaktního zateplení lepením a mechanickým kotvením Příplatek k cenám za zápustnou montáž kotev s použitím tepelněizolačních zátek na vnější podhledy z minerální vlny</t>
  </si>
  <si>
    <t>-289633016</t>
  </si>
  <si>
    <t>https://podminky.urs.cz/item/CS_URS_2022_02/621251105</t>
  </si>
  <si>
    <t>37</t>
  </si>
  <si>
    <t>621151001</t>
  </si>
  <si>
    <t>Penetrační nátěr vnějších pastovitých tenkovrstvých omítek akrylátový univerzální podhledů</t>
  </si>
  <si>
    <t>1479633242</t>
  </si>
  <si>
    <t>https://podminky.urs.cz/item/CS_URS_2022_02/621151001</t>
  </si>
  <si>
    <t>38</t>
  </si>
  <si>
    <t>621531012</t>
  </si>
  <si>
    <t>Omítka tenkovrstvá silikonová vnějších ploch probarvená bez penetrace zatíraná (škrábaná), zrnitost 1,5 mm podhledů</t>
  </si>
  <si>
    <t>-1628674649</t>
  </si>
  <si>
    <t>https://podminky.urs.cz/item/CS_URS_2022_02/621531012</t>
  </si>
  <si>
    <t>39</t>
  </si>
  <si>
    <t>622325102</t>
  </si>
  <si>
    <t>Oprava vápenocementové omítky vnějších ploch stupně členitosti 1 hladké stěn, v rozsahu opravované plochy přes 10 do 30%</t>
  </si>
  <si>
    <t>1438671869</t>
  </si>
  <si>
    <t>https://podminky.urs.cz/item/CS_URS_2022_02/622325102</t>
  </si>
  <si>
    <t>40</t>
  </si>
  <si>
    <t>622131121</t>
  </si>
  <si>
    <t>Podkladní a spojovací vrstva vnějších omítaných ploch penetrace nanášená ručně stěn</t>
  </si>
  <si>
    <t>1123613679</t>
  </si>
  <si>
    <t>https://podminky.urs.cz/item/CS_URS_2022_02/622131121</t>
  </si>
  <si>
    <t>41</t>
  </si>
  <si>
    <t>622211021</t>
  </si>
  <si>
    <t>Montáž kontaktního zateplení lepením a mechanickým kotvením z polystyrenových desek na vnější stěny, na podklad betonový nebo z lehčeného betonu, z tvárnic keramických nebo vápenopískových, tloušťky desek přes 80 do 120 mm</t>
  </si>
  <si>
    <t>-868440629</t>
  </si>
  <si>
    <t>https://podminky.urs.cz/item/CS_URS_2022_02/622211021</t>
  </si>
  <si>
    <t>42</t>
  </si>
  <si>
    <t>28376383</t>
  </si>
  <si>
    <t>deska XPS hrana polodrážková a hladký povrch 300kPA tl 120mm</t>
  </si>
  <si>
    <t>1007580490</t>
  </si>
  <si>
    <t>43</t>
  </si>
  <si>
    <t>622251101</t>
  </si>
  <si>
    <t>Montáž kontaktního zateplení lepením a mechanickým kotvením Příplatek k cenám za zápustnou montáž kotev s použitím tepelněizolačních zátek na vnější stěny z polystyrenu</t>
  </si>
  <si>
    <t>-2051125080</t>
  </si>
  <si>
    <t>https://podminky.urs.cz/item/CS_URS_2022_02/622251101</t>
  </si>
  <si>
    <t>44</t>
  </si>
  <si>
    <t>622221011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</si>
  <si>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</si>
  <si>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-283381934</t>
  </si>
  <si>
    <t>https://podminky.urs.cz/item/CS_URS_2022_02/622221011</t>
  </si>
  <si>
    <t>45</t>
  </si>
  <si>
    <t>1882897375</t>
  </si>
  <si>
    <t>46</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</si>
  <si>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</si>
  <si>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</si>
  <si>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-1456042121</t>
  </si>
  <si>
    <t>https://podminky.urs.cz/item/CS_URS_2022_02/622221041</t>
  </si>
  <si>
    <t>47</t>
  </si>
  <si>
    <t>63142010</t>
  </si>
  <si>
    <t>deska tepelně izolační minerální kontaktních fasád podélné vlákno λ=0,035 tl 180mm</t>
  </si>
  <si>
    <t>-1291898140</t>
  </si>
  <si>
    <t>48</t>
  </si>
  <si>
    <t>622251105</t>
  </si>
  <si>
    <t>Montáž kontaktního zateplení lepením a mechanickým kotvením Příplatek k cenám za zápustnou montáž kotev s použitím tepelněizolačních zátek na vnější stěny z minerální vlny</t>
  </si>
  <si>
    <t>-2124924476</t>
  </si>
  <si>
    <t>https://podminky.urs.cz/item/CS_URS_2022_02/622251105</t>
  </si>
  <si>
    <t>49</t>
  </si>
  <si>
    <t>622212001</t>
  </si>
  <si>
    <t>Montáž kontaktního zateplení vnějšího ostění, nadpraží nebo parapetu lepením z polystyrenových desek hloubky špalet do 200 mm, tloušťky desek do 40 mm</t>
  </si>
  <si>
    <t>-835517371</t>
  </si>
  <si>
    <t>https://podminky.urs.cz/item/CS_URS_2022_02/622212001</t>
  </si>
  <si>
    <t>50</t>
  </si>
  <si>
    <t>28376415</t>
  </si>
  <si>
    <t>deska XPS hrana polodrážková a hladký povrch 300kPA tl 30mm</t>
  </si>
  <si>
    <t>-1130147479</t>
  </si>
  <si>
    <t>51</t>
  </si>
  <si>
    <t>622151001</t>
  </si>
  <si>
    <t>Penetrační nátěr vnějších pastovitých tenkovrstvých omítek akrylátový univerzální stěn</t>
  </si>
  <si>
    <t>389946921</t>
  </si>
  <si>
    <t>https://podminky.urs.cz/item/CS_URS_2022_02/622151001</t>
  </si>
  <si>
    <t>52</t>
  </si>
  <si>
    <t>622531012</t>
  </si>
  <si>
    <t>Omítka tenkovrstvá silikonová vnějších ploch probarvená bez penetrace zatíraná (škrábaná), zrnitost 1,5 mm stěn</t>
  </si>
  <si>
    <t>-985242832</t>
  </si>
  <si>
    <t>https://podminky.urs.cz/item/CS_URS_2022_02/622531012</t>
  </si>
  <si>
    <t>53</t>
  </si>
  <si>
    <t>622151021</t>
  </si>
  <si>
    <t>Penetrační nátěr vnějších pastovitých tenkovrstvých omítek mozaikových akrylátový stěn</t>
  </si>
  <si>
    <t>-1434524552</t>
  </si>
  <si>
    <t>https://podminky.urs.cz/item/CS_URS_2022_02/622151021</t>
  </si>
  <si>
    <t>54</t>
  </si>
  <si>
    <t>622511112</t>
  </si>
  <si>
    <t>Omítka tenkovrstvá akrylátová vnějších ploch probarvená bez penetrace mozaiková střednězrnná stěn</t>
  </si>
  <si>
    <t>-1614863961</t>
  </si>
  <si>
    <t>https://podminky.urs.cz/item/CS_URS_2022_02/622511112</t>
  </si>
  <si>
    <t>55</t>
  </si>
  <si>
    <t>622252001</t>
  </si>
  <si>
    <t>Montáž profilů kontaktního zateplení zakládacích soklových připevněných hmoždinkami</t>
  </si>
  <si>
    <t>682701734</t>
  </si>
  <si>
    <t>https://podminky.urs.cz/item/CS_URS_2022_02/622252001</t>
  </si>
  <si>
    <t>56</t>
  </si>
  <si>
    <t>59051655</t>
  </si>
  <si>
    <t>profil zakládací Al tl 0,7mm pro ETICS pro izolant tl 180mm</t>
  </si>
  <si>
    <t>-1238862580</t>
  </si>
  <si>
    <t>57</t>
  </si>
  <si>
    <t>622252002</t>
  </si>
  <si>
    <t>Montáž profilů kontaktního zateplení ostatních stěnových, dilatačních apod. lepených do tmelu</t>
  </si>
  <si>
    <t>-489127729</t>
  </si>
  <si>
    <t>https://podminky.urs.cz/item/CS_URS_2022_02/622252002</t>
  </si>
  <si>
    <t>58</t>
  </si>
  <si>
    <t>59051512</t>
  </si>
  <si>
    <t>profil začišťovací s okapnicí PVC s výztužnou tkaninou pro parapet ETICS</t>
  </si>
  <si>
    <t>-1020104778</t>
  </si>
  <si>
    <t>59</t>
  </si>
  <si>
    <t>-26076095</t>
  </si>
  <si>
    <t>60</t>
  </si>
  <si>
    <t>590x466</t>
  </si>
  <si>
    <t>profil rohový Al 23x23mm s výztužnou tkaninou a okapničkou š 100mm pro ETICS</t>
  </si>
  <si>
    <t>1052006279</t>
  </si>
  <si>
    <t>-917182329</t>
  </si>
  <si>
    <t>1378841398</t>
  </si>
  <si>
    <t>63</t>
  </si>
  <si>
    <t>732086418</t>
  </si>
  <si>
    <t>64</t>
  </si>
  <si>
    <t>-84173774</t>
  </si>
  <si>
    <t>65</t>
  </si>
  <si>
    <t>-300277892</t>
  </si>
  <si>
    <t>66</t>
  </si>
  <si>
    <t>K082</t>
  </si>
  <si>
    <t>Příplatek za použití šroubovacích hmoždinek (pouze v případě nutnosti- dle výtažných zkoušek)</t>
  </si>
  <si>
    <t>-880945806</t>
  </si>
  <si>
    <t>67</t>
  </si>
  <si>
    <t>x79</t>
  </si>
  <si>
    <t>Příplatek za provedení vícebarevné fasády dle návrhu barevného řešení</t>
  </si>
  <si>
    <t>511081328</t>
  </si>
  <si>
    <t>Podlahy a podlahové konstrukce</t>
  </si>
  <si>
    <t>68</t>
  </si>
  <si>
    <t>631311125</t>
  </si>
  <si>
    <t>Mazanina z betonu prostého bez zvýšených nároků na prostředí tl. přes 80 do 120 mm tř. C 20/25</t>
  </si>
  <si>
    <t>1402262229</t>
  </si>
  <si>
    <t>https://podminky.urs.cz/item/CS_URS_2022_02/631311125</t>
  </si>
  <si>
    <t>69</t>
  </si>
  <si>
    <t>631319012</t>
  </si>
  <si>
    <t>Příplatek k cenám mazanin za úpravu povrchu mazaniny přehlazením, mazanina tl. přes 80 do 120 mm</t>
  </si>
  <si>
    <t>1306175338</t>
  </si>
  <si>
    <t>https://podminky.urs.cz/item/CS_URS_2022_02/631319012</t>
  </si>
  <si>
    <t>70</t>
  </si>
  <si>
    <t>631319173</t>
  </si>
  <si>
    <t>Příplatek k cenám mazanin za stržení povrchu spodní vrstvy mazaniny latí před vložením výztuže nebo pletiva pro tl. obou vrstev mazaniny přes 80 do 120 mm</t>
  </si>
  <si>
    <t>-2004231506</t>
  </si>
  <si>
    <t>https://podminky.urs.cz/item/CS_URS_2022_02/631319173</t>
  </si>
  <si>
    <t>71</t>
  </si>
  <si>
    <t>K144</t>
  </si>
  <si>
    <t>Příplatek za spádování betonu</t>
  </si>
  <si>
    <t>-680733374</t>
  </si>
  <si>
    <t>72</t>
  </si>
  <si>
    <t>631362021</t>
  </si>
  <si>
    <t>Výztuž mazanin ze svařovaných sítí z drátů typu KARI</t>
  </si>
  <si>
    <t>-1536511997</t>
  </si>
  <si>
    <t>https://podminky.urs.cz/item/CS_URS_2022_02/631362021</t>
  </si>
  <si>
    <t>73</t>
  </si>
  <si>
    <t>634112112</t>
  </si>
  <si>
    <t>Obvodová dilatace mezi stěnou a mazaninou nebo potěrem podlahovým páskem z pěnového PE tl. do 10 mm, výšky 100 mm</t>
  </si>
  <si>
    <t>1346145521</t>
  </si>
  <si>
    <t>https://podminky.urs.cz/item/CS_URS_2022_02/634112112</t>
  </si>
  <si>
    <t>74</t>
  </si>
  <si>
    <t>631351101</t>
  </si>
  <si>
    <t>Bednění v podlahách rýh a hran zřízení</t>
  </si>
  <si>
    <t>653234527</t>
  </si>
  <si>
    <t>https://podminky.urs.cz/item/CS_URS_2022_02/631351101</t>
  </si>
  <si>
    <t>75</t>
  </si>
  <si>
    <t>631351102</t>
  </si>
  <si>
    <t>Bednění v podlahách rýh a hran odstranění</t>
  </si>
  <si>
    <t>-1725197080</t>
  </si>
  <si>
    <t>https://podminky.urs.cz/item/CS_URS_2022_02/631351102</t>
  </si>
  <si>
    <t>Ostatní konstrukce a práce, bourání</t>
  </si>
  <si>
    <t>94</t>
  </si>
  <si>
    <t>Lešení a stavební výtahy</t>
  </si>
  <si>
    <t>76</t>
  </si>
  <si>
    <t>941211113</t>
  </si>
  <si>
    <t>Montáž lešení řadového rámového lehkého pracovního s podlahami s provozním zatížením tř. 3 do 200 kg/m2 šířky tř. SW06 od 0,6 do 0,9 m, výšky přes 25 do 40 m</t>
  </si>
  <si>
    <t>-1822500464</t>
  </si>
  <si>
    <t>https://podminky.urs.cz/item/CS_URS_2022_02/941211113</t>
  </si>
  <si>
    <t>77</t>
  </si>
  <si>
    <t>941211213</t>
  </si>
  <si>
    <t>Montáž lešení řadového rámového lehkého pracovního s podlahami s provozním zatížením tř. 3 do 200 kg/m2 Příplatek za první a každý další den použití lešení k ceně -1113</t>
  </si>
  <si>
    <t>1429549057</t>
  </si>
  <si>
    <t>https://podminky.urs.cz/item/CS_URS_2022_02/941211213</t>
  </si>
  <si>
    <t>78</t>
  </si>
  <si>
    <t>941211813</t>
  </si>
  <si>
    <t>Demontáž lešení řadového rámového lehkého pracovního s provozním zatížením tř. 3 do 200 kg/m2 šířky tř. SW06 od 0,6 do 0,9 m, výšky přes 25 do 40 m</t>
  </si>
  <si>
    <t>-331719361</t>
  </si>
  <si>
    <t>https://podminky.urs.cz/item/CS_URS_2022_02/941211813</t>
  </si>
  <si>
    <t>79</t>
  </si>
  <si>
    <t>944511111</t>
  </si>
  <si>
    <t>Montáž ochranné sítě zavěšené na konstrukci lešení z textilie z umělých vláken</t>
  </si>
  <si>
    <t>-213912410</t>
  </si>
  <si>
    <t>https://podminky.urs.cz/item/CS_URS_2022_02/944511111</t>
  </si>
  <si>
    <t>80</t>
  </si>
  <si>
    <t>944511211</t>
  </si>
  <si>
    <t>Montáž ochranné sítě Příplatek za první a každý další den použití sítě k ceně -1111</t>
  </si>
  <si>
    <t>2022518640</t>
  </si>
  <si>
    <t>https://podminky.urs.cz/item/CS_URS_2022_02/944511211</t>
  </si>
  <si>
    <t>81</t>
  </si>
  <si>
    <t>944511811</t>
  </si>
  <si>
    <t>Demontáž ochranné sítě zavěšené na konstrukci lešení z textilie z umělých vláken</t>
  </si>
  <si>
    <t>1738196276</t>
  </si>
  <si>
    <t>https://podminky.urs.cz/item/CS_URS_2022_02/944511811</t>
  </si>
  <si>
    <t>95</t>
  </si>
  <si>
    <t>Různé dokončovací konstrukce a práce pozemních staveb</t>
  </si>
  <si>
    <t>82</t>
  </si>
  <si>
    <t>x100</t>
  </si>
  <si>
    <t>D+M revizních dvířek hydrantu 400x400mm</t>
  </si>
  <si>
    <t>1107904733</t>
  </si>
  <si>
    <t>83</t>
  </si>
  <si>
    <t>x765</t>
  </si>
  <si>
    <t>Dotěsnění vnitřní dělící stěny mezi pokoji k nové vyzdívce</t>
  </si>
  <si>
    <t>2103903521</t>
  </si>
  <si>
    <t>96</t>
  </si>
  <si>
    <t>Bourání konstrukcí</t>
  </si>
  <si>
    <t>84</t>
  </si>
  <si>
    <t>919735113</t>
  </si>
  <si>
    <t>Řezání stávajícího živičného krytu nebo podkladu hloubky přes 100 do 150 mm</t>
  </si>
  <si>
    <t>-844105201</t>
  </si>
  <si>
    <t>https://podminky.urs.cz/item/CS_URS_2022_02/919735113</t>
  </si>
  <si>
    <t>85</t>
  </si>
  <si>
    <t>965042141</t>
  </si>
  <si>
    <t>Bourání mazanin betonových nebo z litého asfaltu tl. do 100 mm, plochy přes 4 m2</t>
  </si>
  <si>
    <t>-232695154</t>
  </si>
  <si>
    <t>https://podminky.urs.cz/item/CS_URS_2022_02/965042141</t>
  </si>
  <si>
    <t>86</t>
  </si>
  <si>
    <t>965049111</t>
  </si>
  <si>
    <t>Bourání mazanin Příplatek k cenám za bourání mazanin betonových se svařovanou sítí, tl. do 100 mm</t>
  </si>
  <si>
    <t>1846137274</t>
  </si>
  <si>
    <t>https://podminky.urs.cz/item/CS_URS_2022_02/965049111</t>
  </si>
  <si>
    <t>87</t>
  </si>
  <si>
    <t>978015331</t>
  </si>
  <si>
    <t>Otlučení vápenných nebo vápenocementových omítek vnějších ploch s vyškrabáním spar a s očištěním zdiva stupně členitosti 1 a 2, v rozsahu přes 10 do 20 %</t>
  </si>
  <si>
    <t>980623624</t>
  </si>
  <si>
    <t>https://podminky.urs.cz/item/CS_URS_2022_02/978015331</t>
  </si>
  <si>
    <t>88</t>
  </si>
  <si>
    <t>x96</t>
  </si>
  <si>
    <t>Odstranění ostatních prvků- tabulky, světla, zvonky, VZT jednotky, fasádní čidla, hlásiče, vlajkové držáky, satelity, kamery</t>
  </si>
  <si>
    <t>hod</t>
  </si>
  <si>
    <t>2109420056</t>
  </si>
  <si>
    <t>89</t>
  </si>
  <si>
    <t>x966</t>
  </si>
  <si>
    <t>Zpětná montáž původních prvků- nápisy na fasádě, smaltované cedule, hlásiče, vlajkové držáky, kamery, fasádní čidla, 
nápisy budou zachovány původní</t>
  </si>
  <si>
    <t>-64390492</t>
  </si>
  <si>
    <t>90</t>
  </si>
  <si>
    <t>x97</t>
  </si>
  <si>
    <t>Odstranění reklamního bilboardu</t>
  </si>
  <si>
    <t>1530611547</t>
  </si>
  <si>
    <t>91</t>
  </si>
  <si>
    <t>x977</t>
  </si>
  <si>
    <t>Zpětná montáž reklamního bilboardu</t>
  </si>
  <si>
    <t>-1297967776</t>
  </si>
  <si>
    <t>92</t>
  </si>
  <si>
    <t>968072456</t>
  </si>
  <si>
    <t>Vybourání kovových rámů oken s křídly, dveřních zárubní, vrat, stěn, ostění nebo obkladů dveřních zárubní, plochy přes 2 m2</t>
  </si>
  <si>
    <t>-362638712</t>
  </si>
  <si>
    <t>https://podminky.urs.cz/item/CS_URS_2022_02/968072456</t>
  </si>
  <si>
    <t>93</t>
  </si>
  <si>
    <t>968082022</t>
  </si>
  <si>
    <t>Vybourání plastových rámů oken s křídly, dveřních zárubní, vrat dveřních zárubní, plochy přes 2 do 4 m2</t>
  </si>
  <si>
    <t>-1762907632</t>
  </si>
  <si>
    <t>https://podminky.urs.cz/item/CS_URS_2022_02/968082022</t>
  </si>
  <si>
    <t>968082015</t>
  </si>
  <si>
    <t>Vybourání plastových rámů oken s křídly, dveřních zárubní, vrat rámu oken s křídly, plochy do 1 m2</t>
  </si>
  <si>
    <t>1141517034</t>
  </si>
  <si>
    <t>https://podminky.urs.cz/item/CS_URS_2022_02/968082015</t>
  </si>
  <si>
    <t>968082016</t>
  </si>
  <si>
    <t>Vybourání plastových rámů oken s křídly, dveřních zárubní, vrat rámu oken s křídly, plochy přes 1 do 2 m2</t>
  </si>
  <si>
    <t>-2092384989</t>
  </si>
  <si>
    <t>https://podminky.urs.cz/item/CS_URS_2022_02/968082016</t>
  </si>
  <si>
    <t>968082017</t>
  </si>
  <si>
    <t>Vybourání plastových rámů oken s křídly, dveřních zárubní, vrat rámu oken s křídly, plochy přes 2 do 4 m2</t>
  </si>
  <si>
    <t>-954553777</t>
  </si>
  <si>
    <t>https://podminky.urs.cz/item/CS_URS_2022_02/968082017</t>
  </si>
  <si>
    <t>190</t>
  </si>
  <si>
    <t>K153</t>
  </si>
  <si>
    <t>Vybourání meziokenní vložky</t>
  </si>
  <si>
    <t>-721617046</t>
  </si>
  <si>
    <t>997</t>
  </si>
  <si>
    <t>Přesun sutě</t>
  </si>
  <si>
    <t>97</t>
  </si>
  <si>
    <t>997013160</t>
  </si>
  <si>
    <t>Vnitrostaveništní doprava suti a vybouraných hmot vodorovně do 50 m svisle s omezením mechanizace pro budovy a haly výšky přes 30 do 36 m</t>
  </si>
  <si>
    <t>1864263833</t>
  </si>
  <si>
    <t>https://podminky.urs.cz/item/CS_URS_2022_02/997013160</t>
  </si>
  <si>
    <t>98</t>
  </si>
  <si>
    <t>997013501</t>
  </si>
  <si>
    <t>Odvoz suti a vybouraných hmot na skládku nebo meziskládku se složením, na vzdálenost do 1 km</t>
  </si>
  <si>
    <t>-1923437973</t>
  </si>
  <si>
    <t>https://podminky.urs.cz/item/CS_URS_2022_02/997013501</t>
  </si>
  <si>
    <t>99</t>
  </si>
  <si>
    <t>997013509</t>
  </si>
  <si>
    <t>Odvoz suti a vybouraných hmot na skládku nebo meziskládku se složením, na vzdálenost Příplatek k ceně za každý další i započatý 1 km přes 1 km</t>
  </si>
  <si>
    <t>-1940002792</t>
  </si>
  <si>
    <t>https://podminky.urs.cz/item/CS_URS_2022_02/997013509</t>
  </si>
  <si>
    <t>100</t>
  </si>
  <si>
    <t>997013631</t>
  </si>
  <si>
    <t>Poplatek za uložení stavebního odpadu na skládce (skládkovné) směsného stavebního a demoličního zatříděného do Katalogu odpadů pod kódem 17 09 04</t>
  </si>
  <si>
    <t>-993993015</t>
  </si>
  <si>
    <t>https://podminky.urs.cz/item/CS_URS_2022_02/997013631</t>
  </si>
  <si>
    <t>998</t>
  </si>
  <si>
    <t>Přesun hmot</t>
  </si>
  <si>
    <t>101</t>
  </si>
  <si>
    <t>998017004</t>
  </si>
  <si>
    <t>Přesun hmot pro budovy občanské výstavby, bydlení, výrobu a služby s omezením mechanizace vodorovná dopravní vzdálenost do 100 m pro budovy s jakoukoliv nosnou konstrukcí výšky přes 24 do 36 m</t>
  </si>
  <si>
    <t>745773498</t>
  </si>
  <si>
    <t>https://podminky.urs.cz/item/CS_URS_2022_02/998017004</t>
  </si>
  <si>
    <t>PSV</t>
  </si>
  <si>
    <t>Práce a dodávky PSV</t>
  </si>
  <si>
    <t>711</t>
  </si>
  <si>
    <t>Izolace proti vodě, vlhkosti a plynům</t>
  </si>
  <si>
    <t>102</t>
  </si>
  <si>
    <t>711161215</t>
  </si>
  <si>
    <t>Izolace proti zemní vlhkosti a beztlakové vodě nopovými fóliemi na ploše svislé S vrstva ochranná, odvětrávací a drenážní výška nopku 20,0 mm, tl. fólie do 1,0 mm</t>
  </si>
  <si>
    <t>468863939</t>
  </si>
  <si>
    <t>https://podminky.urs.cz/item/CS_URS_2022_02/711161215</t>
  </si>
  <si>
    <t>103</t>
  </si>
  <si>
    <t>711161384</t>
  </si>
  <si>
    <t>Izolace proti zemní vlhkosti a beztlakové vodě nopovými fóliemi ostatní ukončení izolace provětrávací lištou</t>
  </si>
  <si>
    <t>-58932411</t>
  </si>
  <si>
    <t>https://podminky.urs.cz/item/CS_URS_2022_02/711161384</t>
  </si>
  <si>
    <t>104</t>
  </si>
  <si>
    <t>998711203</t>
  </si>
  <si>
    <t>Přesun hmot pro izolace proti vodě, vlhkosti a plynům stanovený procentní sazbou (%) z ceny vodorovná dopravní vzdálenost do 50 m v objektech výšky přes 12 do 60 m</t>
  </si>
  <si>
    <t>%</t>
  </si>
  <si>
    <t>-1614539765</t>
  </si>
  <si>
    <t>https://podminky.urs.cz/item/CS_URS_2022_02/998711203</t>
  </si>
  <si>
    <t>713</t>
  </si>
  <si>
    <t>Izolace tepelné</t>
  </si>
  <si>
    <t>105</t>
  </si>
  <si>
    <t>713121111</t>
  </si>
  <si>
    <t>Montáž tepelné izolace podlah rohožemi, pásy, deskami, dílci, bloky (izolační materiál ve specifikaci) kladenými volně jednovrstvá</t>
  </si>
  <si>
    <t>-1355896877</t>
  </si>
  <si>
    <t>https://podminky.urs.cz/item/CS_URS_2022_02/713121111</t>
  </si>
  <si>
    <t>106</t>
  </si>
  <si>
    <t>28376417</t>
  </si>
  <si>
    <t>deska XPS hrana polodrážková a hladký povrch 300kPA tl 50mm</t>
  </si>
  <si>
    <t>-1691102042</t>
  </si>
  <si>
    <t>107</t>
  </si>
  <si>
    <t>713131143</t>
  </si>
  <si>
    <t>Montáž tepelné izolace stěn rohožemi, pásy, deskami, dílci, bloky (izolační materiál ve specifikaci) lepením celoplošně s mechanickým kotvením</t>
  </si>
  <si>
    <t>1494013145</t>
  </si>
  <si>
    <t>https://podminky.urs.cz/item/CS_URS_2022_02/713131143</t>
  </si>
  <si>
    <t>108</t>
  </si>
  <si>
    <t>28376423</t>
  </si>
  <si>
    <t>1359025731</t>
  </si>
  <si>
    <t>109</t>
  </si>
  <si>
    <t>998713204</t>
  </si>
  <si>
    <t>Přesun hmot pro izolace tepelné stanovený procentní sazbou (%) z ceny vodorovná dopravní vzdálenost do 50 m v objektech výšky přes 24 do 36 m</t>
  </si>
  <si>
    <t>-177270340</t>
  </si>
  <si>
    <t>https://podminky.urs.cz/item/CS_URS_2022_02/998713204</t>
  </si>
  <si>
    <t>731</t>
  </si>
  <si>
    <t xml:space="preserve">Ústřední vytápění </t>
  </si>
  <si>
    <t>110</t>
  </si>
  <si>
    <t>x46</t>
  </si>
  <si>
    <t>Regulace topného systému</t>
  </si>
  <si>
    <t>-236152188</t>
  </si>
  <si>
    <t>111</t>
  </si>
  <si>
    <t>K143</t>
  </si>
  <si>
    <t>Demontáž uzavíracích ventilů + termohlavice</t>
  </si>
  <si>
    <t>701863499</t>
  </si>
  <si>
    <t>112</t>
  </si>
  <si>
    <t>K142</t>
  </si>
  <si>
    <t>D+M uzavíracích ventilů + termohlavice</t>
  </si>
  <si>
    <t>-1279301845</t>
  </si>
  <si>
    <t>740</t>
  </si>
  <si>
    <t>Elektromontáže</t>
  </si>
  <si>
    <t>113</t>
  </si>
  <si>
    <t>K048</t>
  </si>
  <si>
    <t>D+M nástěnného venkovního svítidla- podrobný popis viz. PD</t>
  </si>
  <si>
    <t>1745289065</t>
  </si>
  <si>
    <t>114</t>
  </si>
  <si>
    <t>K049</t>
  </si>
  <si>
    <t>D+M vnitřního tlačítka s akustickou a světelnou signalizací- podrobný popis viz. PD</t>
  </si>
  <si>
    <t>2030169193</t>
  </si>
  <si>
    <t>764</t>
  </si>
  <si>
    <t>Konstrukce klempířské</t>
  </si>
  <si>
    <t>117</t>
  </si>
  <si>
    <t>764002851</t>
  </si>
  <si>
    <t>Demontáž klempířských konstrukcí oplechování parapetů do suti</t>
  </si>
  <si>
    <t>1578899384</t>
  </si>
  <si>
    <t>https://podminky.urs.cz/item/CS_URS_2022_02/764002851</t>
  </si>
  <si>
    <t>118</t>
  </si>
  <si>
    <t>764004801</t>
  </si>
  <si>
    <t>Demontáž klempířských konstrukcí žlabu podokapního do suti</t>
  </si>
  <si>
    <t>-938713752</t>
  </si>
  <si>
    <t>https://podminky.urs.cz/item/CS_URS_2022_02/764004801</t>
  </si>
  <si>
    <t>119</t>
  </si>
  <si>
    <t>764004861</t>
  </si>
  <si>
    <t>Demontáž klempířských konstrukcí svodu do suti</t>
  </si>
  <si>
    <t>422135523</t>
  </si>
  <si>
    <t>https://podminky.urs.cz/item/CS_URS_2022_02/764004861</t>
  </si>
  <si>
    <t>120</t>
  </si>
  <si>
    <t>x13</t>
  </si>
  <si>
    <t xml:space="preserve">Demontáž klempířských konstrukcí oplechování lodžie do suti, </t>
  </si>
  <si>
    <t>319274673</t>
  </si>
  <si>
    <t>121</t>
  </si>
  <si>
    <t>764216644</t>
  </si>
  <si>
    <t>Oplechování parapetů z pozinkovaného plechu s povrchovou úpravou rovných celoplošně lepené, bez rohů rš 330 mm</t>
  </si>
  <si>
    <t>1009731909</t>
  </si>
  <si>
    <t>https://podminky.urs.cz/item/CS_URS_2022_02/764216644</t>
  </si>
  <si>
    <t>122</t>
  </si>
  <si>
    <t>764511602</t>
  </si>
  <si>
    <t>Žlab podokapní z pozinkovaného plechu s povrchovou úpravou včetně háků a čel půlkruhový rš 330 mm</t>
  </si>
  <si>
    <t>-2012063853</t>
  </si>
  <si>
    <t>https://podminky.urs.cz/item/CS_URS_2022_02/764511602</t>
  </si>
  <si>
    <t>123</t>
  </si>
  <si>
    <t>764511642</t>
  </si>
  <si>
    <t>Žlab podokapní z pozinkovaného plechu s povrchovou úpravou včetně háků a čel kotlík oválný (trychtýřový), rš žlabu/průměr svodu 330/100 mm</t>
  </si>
  <si>
    <t>1813614458</t>
  </si>
  <si>
    <t>https://podminky.urs.cz/item/CS_URS_2022_02/764511642</t>
  </si>
  <si>
    <t>124</t>
  </si>
  <si>
    <t>764518622</t>
  </si>
  <si>
    <t>Svod z pozinkovaného plechu s upraveným povrchem včetně objímek, kolen a odskoků kruhový, průměru 100 mm</t>
  </si>
  <si>
    <t>-591945995</t>
  </si>
  <si>
    <t>https://podminky.urs.cz/item/CS_URS_2022_02/764518622</t>
  </si>
  <si>
    <t>125</t>
  </si>
  <si>
    <t>K139</t>
  </si>
  <si>
    <t>D+M oplechování okapnice- lodžie</t>
  </si>
  <si>
    <t>-278580344</t>
  </si>
  <si>
    <t>191</t>
  </si>
  <si>
    <t>K154</t>
  </si>
  <si>
    <t>D+M návaznosti na oplechování atiky rš 460mm</t>
  </si>
  <si>
    <t>-2039462098</t>
  </si>
  <si>
    <t>126</t>
  </si>
  <si>
    <t>998764104</t>
  </si>
  <si>
    <t>Přesun hmot pro konstrukce klempířské stanovený z hmotnosti přesunovaného materiálu vodorovná dopravní vzdálenost do 50 m v objektech výšky přes 24 do 36 m</t>
  </si>
  <si>
    <t>438079232</t>
  </si>
  <si>
    <t>https://podminky.urs.cz/item/CS_URS_2022_02/998764104</t>
  </si>
  <si>
    <t>766</t>
  </si>
  <si>
    <t>Konstrukce truhlářské</t>
  </si>
  <si>
    <t>127</t>
  </si>
  <si>
    <t>766x</t>
  </si>
  <si>
    <t>Demontáž parapetních desek dřevěných nebo plastových</t>
  </si>
  <si>
    <t>1745152845</t>
  </si>
  <si>
    <t>128</t>
  </si>
  <si>
    <t>K018</t>
  </si>
  <si>
    <t>D+M vnitřní parapet - dřevěný z MDF desky</t>
  </si>
  <si>
    <t>-629522345</t>
  </si>
  <si>
    <t>129</t>
  </si>
  <si>
    <t>K113</t>
  </si>
  <si>
    <t>D+M prvku DV01- dveře dvoukřídlové otevíravé, s plnou výplní 1600x2450mm vč. parotěsných a paropropustných pásek- podrobný popis viz. PD</t>
  </si>
  <si>
    <t>-1071083008</t>
  </si>
  <si>
    <t>130</t>
  </si>
  <si>
    <t>K114</t>
  </si>
  <si>
    <t>D+M prvku DV02- dveře dvoukřídlové otevíravé, s plnou výplní+ okno jednokřídlé vyklápěcí, se systémem mikroventilace 1600x2500mm vč. parotěsných a paropropustných pásek- podrobný popis viz. PD</t>
  </si>
  <si>
    <t>-1570856360</t>
  </si>
  <si>
    <t>131</t>
  </si>
  <si>
    <t>K115</t>
  </si>
  <si>
    <t>D+M prvku DV03- dveře jednokřídlové otevíravé, s plnou výplní 1000x2020mm vč. parotěsných a paropropustných pásek- podrobný popis viz. PD</t>
  </si>
  <si>
    <t>-1370096425</t>
  </si>
  <si>
    <t>132</t>
  </si>
  <si>
    <t>K116</t>
  </si>
  <si>
    <t>D+M prvku DV04- dveře jednokřídlové otevíravé, se skleněnou výplní 1000x2500mm vč. parotěsných a paropropustných pásek- podrobný popis viz. PD</t>
  </si>
  <si>
    <t>1344454955</t>
  </si>
  <si>
    <t>133</t>
  </si>
  <si>
    <t>K117</t>
  </si>
  <si>
    <t>D+M prvku DV05- - sestava vstupních dveří s fixními bočnicemi a fixním nadsvětlíkem - hlavní vstup 4700x2800mm vč. parotěsných a paropropustných pásek- podrobný popis viz. PD</t>
  </si>
  <si>
    <t>379217364</t>
  </si>
  <si>
    <t>134</t>
  </si>
  <si>
    <t>K118</t>
  </si>
  <si>
    <t>D+M prvku DV06- dveře dvoukřídlové otevíravé, s plnou výplní 1500x2020mm vč. parotěsných a paropropustných pásek- podrobný popis viz. PD</t>
  </si>
  <si>
    <t>-211897958</t>
  </si>
  <si>
    <t>135</t>
  </si>
  <si>
    <t>K119</t>
  </si>
  <si>
    <t>D+M prvku DV07- dveře dvoukřídlové otevíravé, s plnou výplní 1100x2020mm vč. parotěsných a paropropustných pásek- podrobný popis viz. PD</t>
  </si>
  <si>
    <t>-882601256</t>
  </si>
  <si>
    <t>136</t>
  </si>
  <si>
    <t>K120</t>
  </si>
  <si>
    <t>D+M prvku DV08- dveře dvoukřídlové otevíravé, s plnou výplní 1600x2450mm vč. parotěsných a paropropustných pásek- podrobný popis viz. PD</t>
  </si>
  <si>
    <t>-506537207</t>
  </si>
  <si>
    <t>137</t>
  </si>
  <si>
    <t>K121</t>
  </si>
  <si>
    <t>D+M prvku OK01- Okenní sestava - okno jednokřídlé otevíravé vyklápěcí + dveře jednokřídlé otevíravé vyklápěcí, se systémem mikroventilace 2100x2380mm vč. parotěsných a paropropustných pásek- podrobný popis viz. PD</t>
  </si>
  <si>
    <t>-121068591</t>
  </si>
  <si>
    <t>138</t>
  </si>
  <si>
    <t>K122</t>
  </si>
  <si>
    <t>D+M prvku OK02- Okenní sestava -okno jednokřídlé otevíravé vyklápěcí + dveře jednokřídlé otevíravé vyklápěcí, se systémem mikroventilace 2100x2380mm vč. parotěsných a paropropustných pásek- podrobný popis viz. PD</t>
  </si>
  <si>
    <t>937870375</t>
  </si>
  <si>
    <t>139</t>
  </si>
  <si>
    <t>K123</t>
  </si>
  <si>
    <t>D+M prvku OK03- okenní sestava: 2x okno dvoukřídlé otevíravé vyklápěcí+ jedno křídlo fixní, se systémem mikroventilace
1x okno jednokřídlé otevíravé vyklápěcí 4860x1500mm vč. parotěsných a paropropustných pásek- podrobný popis viz. PD</t>
  </si>
  <si>
    <t>-1574581596</t>
  </si>
  <si>
    <t>140</t>
  </si>
  <si>
    <t>K124</t>
  </si>
  <si>
    <t>D+M prvku OK04- okenní sestava: 1x - okno jednokřídlé otevíravé vyklápěcí + dveře jednokřídlé otevíravé vyklápěcí
1x - jedno křídlo fixní, se systémem mikroventilace
1x - okno jednokřídlé otevíravé vyklápěcí 4800x2380mm vč. parotěsných a paropropustných pásek- podrobný popis viz. PD</t>
  </si>
  <si>
    <t>1429639823</t>
  </si>
  <si>
    <t>141</t>
  </si>
  <si>
    <t>K125</t>
  </si>
  <si>
    <t>D+M prvku OK05- Okenní sestava - 1x - okno jednokřídlé otevíravé vyklápěcí , se systémem mikroventilace 2100x1500mm vč. parotěsných a paropropustných pásek- podrobný popis viz. PD</t>
  </si>
  <si>
    <t>1246542431</t>
  </si>
  <si>
    <t>142</t>
  </si>
  <si>
    <t>K126</t>
  </si>
  <si>
    <t>D+M prvku OK06- Okenní sestava - 1x - okno jednokřídlé otevíravé vyklápěcí , se systémem mikroventilace 1200x1500mm vč. parotěsných a paropropustných pásek- podrobný popis viz. PD</t>
  </si>
  <si>
    <t>576819366</t>
  </si>
  <si>
    <t>143</t>
  </si>
  <si>
    <t>K127</t>
  </si>
  <si>
    <t>D+M prvku OK07- Okenní sestava - 1x - dveře dvoukřídlé otevíravé vyklápěcí, se systémem mikroventilace 1500x2180mm vč. parotěsných a paropropustných pásek- podrobný popis viz. PD</t>
  </si>
  <si>
    <t>1453006030</t>
  </si>
  <si>
    <t>144</t>
  </si>
  <si>
    <t>K128</t>
  </si>
  <si>
    <t>D+M prvku OK08- Okenní sestava - 1x - okno jdvoukřídlé otevíravé vyklápěcí, se systémem mikroventilace 2100x600mm vč. parotěsných a paropropustných pásek- podrobný popis viz. PD</t>
  </si>
  <si>
    <t>2090260788</t>
  </si>
  <si>
    <t>145</t>
  </si>
  <si>
    <t>K129</t>
  </si>
  <si>
    <t>D+M prvku OK09- Okenní sestava - 1x - okno jednokřídlé otevíravé vyklápěcí , se systémem mikroventilace 1500x1500mm vč. parotěsných a paropropustných pásek- podrobný popis viz. PD</t>
  </si>
  <si>
    <t>-1016757801</t>
  </si>
  <si>
    <t>146</t>
  </si>
  <si>
    <t>K130</t>
  </si>
  <si>
    <t>D+M prvku OK10- Okenní sestava - 1x - okno jednokřídlé fixní, se systémem mikroventilace 1200x2500mm vč. parotěsných a paropropustných pásek- podrobný popis viz. PD</t>
  </si>
  <si>
    <t>-14045269</t>
  </si>
  <si>
    <t>147</t>
  </si>
  <si>
    <t>K131</t>
  </si>
  <si>
    <t>D+M prvku OK11- Okenní sestava - 1x - okno jednokřídlé otevíravé vyklápěcí , se systémem mikroventilace 1130x1500mm vč. parotěsných a paropropustných pásek- podrobný popis viz. PD</t>
  </si>
  <si>
    <t>329384496</t>
  </si>
  <si>
    <t>148</t>
  </si>
  <si>
    <t>K132</t>
  </si>
  <si>
    <t>D+M prvku OK12- Okenní sestava - 1x - okno dvoukřídlé otevíravé vyklápěcí, se systémem mikroventilace 1130x600mm vč. parotěsných a paropropustných pásek- podrobný popis viz. PD</t>
  </si>
  <si>
    <t>-1843639422</t>
  </si>
  <si>
    <t>149</t>
  </si>
  <si>
    <t>998766204</t>
  </si>
  <si>
    <t>Přesun hmot pro konstrukce truhlářské stanovený procentní sazbou (%) z ceny vodorovná dopravní vzdálenost do 50 m v objektech výšky přes 24 do 36 m</t>
  </si>
  <si>
    <t>-1320836479</t>
  </si>
  <si>
    <t>https://podminky.urs.cz/item/CS_URS_2022_02/998766204</t>
  </si>
  <si>
    <t>767</t>
  </si>
  <si>
    <t>Konstrukce zámečnické</t>
  </si>
  <si>
    <t>150</t>
  </si>
  <si>
    <t>767161814</t>
  </si>
  <si>
    <t>Demontáž zábradlí do suti rovného nerozebíratelný spoj hmotnosti 1 m zábradlí přes 20 kg</t>
  </si>
  <si>
    <t>-33790686</t>
  </si>
  <si>
    <t>https://podminky.urs.cz/item/CS_URS_2022_02/767161814</t>
  </si>
  <si>
    <t>151</t>
  </si>
  <si>
    <t>K134</t>
  </si>
  <si>
    <t>Demontáž mříží</t>
  </si>
  <si>
    <t>141252120</t>
  </si>
  <si>
    <t>152</t>
  </si>
  <si>
    <t>K135</t>
  </si>
  <si>
    <t>Demontáž větrací mřížky 1000x600mm</t>
  </si>
  <si>
    <t>-556474453</t>
  </si>
  <si>
    <t>153</t>
  </si>
  <si>
    <t>K1355</t>
  </si>
  <si>
    <t>Demontáž větrací mřížky 1200x600mm</t>
  </si>
  <si>
    <t>-221944497</t>
  </si>
  <si>
    <t>154</t>
  </si>
  <si>
    <t>K137</t>
  </si>
  <si>
    <t>Demontáž ocelového schodiště v 1NP</t>
  </si>
  <si>
    <t>1518490654</t>
  </si>
  <si>
    <t>155</t>
  </si>
  <si>
    <t>K1376</t>
  </si>
  <si>
    <t>Demontáž ocelového schodiště na střeše</t>
  </si>
  <si>
    <t>970326436</t>
  </si>
  <si>
    <t>156</t>
  </si>
  <si>
    <t>K146</t>
  </si>
  <si>
    <t>Demontáž žebříku</t>
  </si>
  <si>
    <t>-2120462618</t>
  </si>
  <si>
    <t>157</t>
  </si>
  <si>
    <t>K147</t>
  </si>
  <si>
    <t>D+M žebříku na střechu žárově pozinkované</t>
  </si>
  <si>
    <t>1647225230</t>
  </si>
  <si>
    <t>158</t>
  </si>
  <si>
    <t>K021</t>
  </si>
  <si>
    <t>D+M ocelového žárově pozinkovaného zábradlí vč. kotvení- podrobný popis viz PD</t>
  </si>
  <si>
    <t>980326363</t>
  </si>
  <si>
    <t>159</t>
  </si>
  <si>
    <t>K031</t>
  </si>
  <si>
    <t>D+M ocelové mříž do okna 2100x600mm- žárově pozinkováno- podrobný popis viz PD</t>
  </si>
  <si>
    <t>-1076449558</t>
  </si>
  <si>
    <t>160</t>
  </si>
  <si>
    <t>K0312</t>
  </si>
  <si>
    <t>D+M ocelové mříž do okna 2100x1500mm- žárově pozinkováno- podrobný popis viz PD</t>
  </si>
  <si>
    <t>282144646</t>
  </si>
  <si>
    <t>161</t>
  </si>
  <si>
    <t>K03126</t>
  </si>
  <si>
    <t>D+M ocelové mříž lodžie 5700x1500mm- žárově pozinkováno- podrobný popis viz PD</t>
  </si>
  <si>
    <t>-1559224128</t>
  </si>
  <si>
    <t>162</t>
  </si>
  <si>
    <t>K031265</t>
  </si>
  <si>
    <t>D+M ocelové mříž lodžie 5000x1500mm- žárově pozinkováno- podrobný popis viz PD</t>
  </si>
  <si>
    <t>297912146</t>
  </si>
  <si>
    <t>163</t>
  </si>
  <si>
    <t>K0312652,</t>
  </si>
  <si>
    <t>D+M ocelové mříž lodžie 5000x2500mm- žárově pozinkováno- podrobný popis viz PD</t>
  </si>
  <si>
    <t>-1450139202</t>
  </si>
  <si>
    <t>164</t>
  </si>
  <si>
    <t>K0312652,6</t>
  </si>
  <si>
    <t>D+M ocelové mříž lodžie 5700x1100mm- žárově pozinkováno- podrobný popis viz PD</t>
  </si>
  <si>
    <t>-1705584769</t>
  </si>
  <si>
    <t>165</t>
  </si>
  <si>
    <t>K136</t>
  </si>
  <si>
    <t>D+M větrací mřížky 1000x600mm- žárově pozinkováno- podrobný popis viz PD</t>
  </si>
  <si>
    <t>-50467682</t>
  </si>
  <si>
    <t>166</t>
  </si>
  <si>
    <t>K1362</t>
  </si>
  <si>
    <t>D+M větrací mřížky 1200x600mm- žárově pozinkováno- podrobný popis viz PD</t>
  </si>
  <si>
    <t>842397284</t>
  </si>
  <si>
    <t>167</t>
  </si>
  <si>
    <t>K138</t>
  </si>
  <si>
    <t>D+M ocelové schodiště v 1NP vč. zábradlí- žárově pozinkováno- podrobný popis viz PD</t>
  </si>
  <si>
    <t>-557283807</t>
  </si>
  <si>
    <t>168</t>
  </si>
  <si>
    <t>K1386</t>
  </si>
  <si>
    <t>D+M ocelové schodiště na střeše vč. zábradlí- žárově pozinkováno- podrobný popis viz PD</t>
  </si>
  <si>
    <t>-1981669408</t>
  </si>
  <si>
    <t>169</t>
  </si>
  <si>
    <t>K140</t>
  </si>
  <si>
    <t>D+M vnitřní žaluzie horizontální žaluzie s horním nosičem, ovládané řetízkem, AL lamely šíře 16 mm</t>
  </si>
  <si>
    <t>2008795530</t>
  </si>
  <si>
    <t>170</t>
  </si>
  <si>
    <t>998767204</t>
  </si>
  <si>
    <t>Přesun hmot pro zámečnické konstrukce stanovený procentní sazbou (%) z ceny vodorovná dopravní vzdálenost do 50 m v objektech výšky přes 24 do 36 m</t>
  </si>
  <si>
    <t>1282645577</t>
  </si>
  <si>
    <t>https://podminky.urs.cz/item/CS_URS_2022_02/998767204</t>
  </si>
  <si>
    <t>771</t>
  </si>
  <si>
    <t>Podlahy z dlaždic</t>
  </si>
  <si>
    <t>171</t>
  </si>
  <si>
    <t>771571810</t>
  </si>
  <si>
    <t>Demontáž podlah z dlaždic keramických kladených do malty</t>
  </si>
  <si>
    <t>-894629864</t>
  </si>
  <si>
    <t>https://podminky.urs.cz/item/CS_URS_2022_02/771571810</t>
  </si>
  <si>
    <t>172</t>
  </si>
  <si>
    <t>771471810</t>
  </si>
  <si>
    <t>Demontáž soklíků z dlaždic keramických kladených do malty rovných</t>
  </si>
  <si>
    <t>1853399147</t>
  </si>
  <si>
    <t>https://podminky.urs.cz/item/CS_URS_2022_02/771471810</t>
  </si>
  <si>
    <t>173</t>
  </si>
  <si>
    <t>771111011</t>
  </si>
  <si>
    <t>Příprava podkladu před provedením dlažby vysátí podlah</t>
  </si>
  <si>
    <t>441338441</t>
  </si>
  <si>
    <t>https://podminky.urs.cz/item/CS_URS_2022_02/771111011</t>
  </si>
  <si>
    <t>174</t>
  </si>
  <si>
    <t>771121011</t>
  </si>
  <si>
    <t>Příprava podkladu před provedením dlažby nátěr penetrační na podlahu</t>
  </si>
  <si>
    <t>-1069388145</t>
  </si>
  <si>
    <t>https://podminky.urs.cz/item/CS_URS_2022_02/771121011</t>
  </si>
  <si>
    <t>175</t>
  </si>
  <si>
    <t>771474113</t>
  </si>
  <si>
    <t>Montáž soklů z dlaždic keramických lepených flexibilním lepidlem rovných, výšky přes 90 do 120 mm</t>
  </si>
  <si>
    <t>-523741705</t>
  </si>
  <si>
    <t>https://podminky.urs.cz/item/CS_URS_2022_02/771474113</t>
  </si>
  <si>
    <t>176</t>
  </si>
  <si>
    <t>597x6</t>
  </si>
  <si>
    <t xml:space="preserve">sokl keramický v=120mm </t>
  </si>
  <si>
    <t>-569191998</t>
  </si>
  <si>
    <t>177</t>
  </si>
  <si>
    <t>771591115</t>
  </si>
  <si>
    <t>Podlahy - dokončovací práce spárování silikonem</t>
  </si>
  <si>
    <t>652664501</t>
  </si>
  <si>
    <t>https://podminky.urs.cz/item/CS_URS_2022_02/771591115</t>
  </si>
  <si>
    <t>178</t>
  </si>
  <si>
    <t>781494511</t>
  </si>
  <si>
    <t>Obklad - dokončující práce profily ukončovací lepené flexibilním lepidlem ukončovací</t>
  </si>
  <si>
    <t>-2053865567</t>
  </si>
  <si>
    <t>https://podminky.urs.cz/item/CS_URS_2022_02/781494511</t>
  </si>
  <si>
    <t>179</t>
  </si>
  <si>
    <t>771591112</t>
  </si>
  <si>
    <t>Izolace podlahy pod dlažbu nátěrem nebo stěrkou ve dvou vrstvách</t>
  </si>
  <si>
    <t>-904659912</t>
  </si>
  <si>
    <t>https://podminky.urs.cz/item/CS_URS_2022_02/771591112</t>
  </si>
  <si>
    <t>180</t>
  </si>
  <si>
    <t>771591241</t>
  </si>
  <si>
    <t>Izolace podlahy pod dlažbu těsnícími izolačními pásy vnitřní kout</t>
  </si>
  <si>
    <t>-827495520</t>
  </si>
  <si>
    <t>https://podminky.urs.cz/item/CS_URS_2022_02/771591241</t>
  </si>
  <si>
    <t>181</t>
  </si>
  <si>
    <t>771591264</t>
  </si>
  <si>
    <t>Izolace podlahy pod dlažbu těsnícími izolačními pásy mezi podlahou a stěnu</t>
  </si>
  <si>
    <t>550565460</t>
  </si>
  <si>
    <t>https://podminky.urs.cz/item/CS_URS_2022_02/771591264</t>
  </si>
  <si>
    <t>182</t>
  </si>
  <si>
    <t>771574112</t>
  </si>
  <si>
    <t>Montáž podlah z dlaždic keramických lepených flexibilním lepidlem maloformátových hladkých přes 9 do 12 ks/m2</t>
  </si>
  <si>
    <t>349879640</t>
  </si>
  <si>
    <t>https://podminky.urs.cz/item/CS_URS_2022_02/771574112</t>
  </si>
  <si>
    <t>183</t>
  </si>
  <si>
    <t>597x1</t>
  </si>
  <si>
    <t>dlažba keramická mrazuvzdroná- cena dle výběru investora- předpoklad 750 Kč/m2</t>
  </si>
  <si>
    <t>735960934</t>
  </si>
  <si>
    <t>184</t>
  </si>
  <si>
    <t>771592011</t>
  </si>
  <si>
    <t>Čištění vnitřních ploch po položení dlažby podlah nebo schodišť chemickými prostředky</t>
  </si>
  <si>
    <t>-1549661408</t>
  </si>
  <si>
    <t>https://podminky.urs.cz/item/CS_URS_2022_02/771592011</t>
  </si>
  <si>
    <t>185</t>
  </si>
  <si>
    <t>998771104</t>
  </si>
  <si>
    <t>Přesun hmot pro podlahy z dlaždic stanovený z hmotnosti přesunovaného materiálu vodorovná dopravní vzdálenost do 50 m v objektech výšky přes 24 do 36 m</t>
  </si>
  <si>
    <t>710543366</t>
  </si>
  <si>
    <t>https://podminky.urs.cz/item/CS_URS_2022_02/998771104</t>
  </si>
  <si>
    <t>782</t>
  </si>
  <si>
    <t>Dokončovací práce - obklady z kamene</t>
  </si>
  <si>
    <t>186</t>
  </si>
  <si>
    <t>78213x</t>
  </si>
  <si>
    <t>Demontáž obkladů stěn z kamene do suti vč. ocelového roštu</t>
  </si>
  <si>
    <t>-1329373739</t>
  </si>
  <si>
    <t>784</t>
  </si>
  <si>
    <t>Dokončovací práce - malby a tapety</t>
  </si>
  <si>
    <t>187</t>
  </si>
  <si>
    <t>784181101</t>
  </si>
  <si>
    <t>Penetrace podkladu jednonásobná základní akrylátová bezbarvá v místnostech výšky do 3,80 m</t>
  </si>
  <si>
    <t>-891488539</t>
  </si>
  <si>
    <t>https://podminky.urs.cz/item/CS_URS_2022_02/784181101</t>
  </si>
  <si>
    <t>188</t>
  </si>
  <si>
    <t>784211101</t>
  </si>
  <si>
    <t>Malby z malířských směsí oděruvzdorných za mokra dvojnásobné, bílé za mokra oděruvzdorné výborně v místnostech výšky do 3,80 m</t>
  </si>
  <si>
    <t>-133021895</t>
  </si>
  <si>
    <t>https://podminky.urs.cz/item/CS_URS_2022_02/784211101</t>
  </si>
  <si>
    <t>2 - Oprava střešního pláště</t>
  </si>
  <si>
    <t xml:space="preserve">    712 - Povlakové krytiny</t>
  </si>
  <si>
    <t xml:space="preserve">    721 - Zdravotechnika - vnitřní kanalizace</t>
  </si>
  <si>
    <t xml:space="preserve">    762 - Konstrukce tesařské</t>
  </si>
  <si>
    <t>965041441-2</t>
  </si>
  <si>
    <t>Bourání mazanin z lehčeného betonu tl. přes 100 mm, plochy přes 4 m2</t>
  </si>
  <si>
    <t>-1848154394</t>
  </si>
  <si>
    <t>-660575907</t>
  </si>
  <si>
    <t>423662787</t>
  </si>
  <si>
    <t>1397619260</t>
  </si>
  <si>
    <t>353010467</t>
  </si>
  <si>
    <t>712</t>
  </si>
  <si>
    <t>Povlakové krytiny</t>
  </si>
  <si>
    <t>712340833</t>
  </si>
  <si>
    <t>Odstranění povlakové krytiny střech plochých do 10° z přitavených pásů NAIP v plné ploše třívrstvé</t>
  </si>
  <si>
    <t>1193880656</t>
  </si>
  <si>
    <t>https://podminky.urs.cz/item/CS_URS_2022_02/712340833</t>
  </si>
  <si>
    <t>712331111</t>
  </si>
  <si>
    <t>Provedení povlakové krytiny střech plochých do 10° pásy na sucho podkladní samolepící asfaltový pás</t>
  </si>
  <si>
    <t>-207125438</t>
  </si>
  <si>
    <t>https://podminky.urs.cz/item/CS_URS_2022_02/712331111</t>
  </si>
  <si>
    <t>62866281</t>
  </si>
  <si>
    <t>pás asfaltový samolepicí modifikovaný SBS tl 3,0mm s vložkou ze skleněné tkaniny se spalitelnou fólií nebo jemnozrnným minerálním posypem nebo textilií na horním povrchu</t>
  </si>
  <si>
    <t>-276946800</t>
  </si>
  <si>
    <t>712341559</t>
  </si>
  <si>
    <t>Provedení povlakové krytiny střech plochých do 10° pásy přitavením NAIP v plné ploše</t>
  </si>
  <si>
    <t>-1177961196</t>
  </si>
  <si>
    <t>https://podminky.urs.cz/item/CS_URS_2022_02/712341559</t>
  </si>
  <si>
    <t>62855001</t>
  </si>
  <si>
    <t>pás asfaltový natavitelný modifikovaný SBS tl 4,0mm s vložkou z polyesterové rohože a spalitelnou PE fólií nebo jemnozrnným minerálním posypem na horním povrchu</t>
  </si>
  <si>
    <t>507216351</t>
  </si>
  <si>
    <t>712341659</t>
  </si>
  <si>
    <t>Provedení povlakové krytiny střech plochých do 10° pásy přitavením NAIP bodově</t>
  </si>
  <si>
    <t>1985298158</t>
  </si>
  <si>
    <t>https://podminky.urs.cz/item/CS_URS_2022_02/712341659</t>
  </si>
  <si>
    <t>62856011</t>
  </si>
  <si>
    <t>pás asfaltový natavitelný modifikovaný SBS tl 4,0mm s vložkou z hliníkové fólie, hliníkové fólie s textilií a spalitelnou PE fólií nebo jemnozrnným minerálním posypem na horním povrchu</t>
  </si>
  <si>
    <t>284411830</t>
  </si>
  <si>
    <t>998712104</t>
  </si>
  <si>
    <t>Přesun hmot pro povlakové krytiny stanovený z hmotnosti přesunovaného materiálu vodorovná dopravní vzdálenost do 50 m v objektech výšky přes 24 do 36 m</t>
  </si>
  <si>
    <t>-795441364</t>
  </si>
  <si>
    <t>https://podminky.urs.cz/item/CS_URS_2022_02/998712104</t>
  </si>
  <si>
    <t>713140843</t>
  </si>
  <si>
    <t>Odstranění tepelné izolace střech plochých z rohoží, pásů, dílců, desek, bloků nadstřešních izolací připevněných šrouby z polystyrenu suchého, tloušťka izolace přes 100 mm</t>
  </si>
  <si>
    <t>969223474</t>
  </si>
  <si>
    <t>https://podminky.urs.cz/item/CS_URS_2022_02/713140843</t>
  </si>
  <si>
    <t>713141212</t>
  </si>
  <si>
    <t>Montáž tepelné izolace střech plochých atikovými klíny přilepenými za studena nízkoexpanzní (PUR) pěnou</t>
  </si>
  <si>
    <t>253106810</t>
  </si>
  <si>
    <t>https://podminky.urs.cz/item/CS_URS_2022_02/713141212</t>
  </si>
  <si>
    <t>63152007</t>
  </si>
  <si>
    <t>klín atikový přechodný minerální plochých střech tl 80x80mm</t>
  </si>
  <si>
    <t>-2108945559</t>
  </si>
  <si>
    <t>713141135</t>
  </si>
  <si>
    <t>Montáž tepelné izolace střech plochých rohožemi, pásy, deskami, dílci, bloky (izolační materiál ve specifikaci) přilepenými za studena bodově, jednovrstvá</t>
  </si>
  <si>
    <t>1332358775</t>
  </si>
  <si>
    <t>https://podminky.urs.cz/item/CS_URS_2022_02/713141135</t>
  </si>
  <si>
    <t>28375993</t>
  </si>
  <si>
    <t>deska EPS 150 pro konstrukce s vysokým zatížením λ=0,035 tl 200mm</t>
  </si>
  <si>
    <t>-1699434953</t>
  </si>
  <si>
    <t>713141263</t>
  </si>
  <si>
    <t>Montáž tepelné izolace střech plochých mechanické přikotvení šrouby včetně dodávky šroubů, bez položení tepelné izolace tl. izolace přes 240 mm do betonu</t>
  </si>
  <si>
    <t>-1351134951</t>
  </si>
  <si>
    <t>https://podminky.urs.cz/item/CS_URS_2022_02/713141263</t>
  </si>
  <si>
    <t>713141335</t>
  </si>
  <si>
    <t>Montáž tepelné izolace střech plochých spádovými klíny v ploše přilepenými za studena bodově</t>
  </si>
  <si>
    <t>629107355</t>
  </si>
  <si>
    <t>https://podminky.urs.cz/item/CS_URS_2022_02/713141335</t>
  </si>
  <si>
    <t>28376142</t>
  </si>
  <si>
    <t>klín izolační EPS 150 spád do 5%</t>
  </si>
  <si>
    <t>1950139685</t>
  </si>
  <si>
    <t>713141391</t>
  </si>
  <si>
    <t>Montáž tepelné izolace střech plochých na konstrukce stěn převyšující úroveň střechy např. atiky, prostupy střešní krytinou do výšky 1 000 mm přilepenými za studena zplna</t>
  </si>
  <si>
    <t>671669610</t>
  </si>
  <si>
    <t>https://podminky.urs.cz/item/CS_URS_2022_02/713141391</t>
  </si>
  <si>
    <t>28372308</t>
  </si>
  <si>
    <t>deska EPS 100 pro konstrukce s běžným zatížením λ=0,037 tl 80mm</t>
  </si>
  <si>
    <t>-1821027942</t>
  </si>
  <si>
    <t>-1765014497</t>
  </si>
  <si>
    <t>-681519636</t>
  </si>
  <si>
    <t>998713104</t>
  </si>
  <si>
    <t>Přesun hmot pro izolace tepelné stanovený z hmotnosti přesunovaného materiálu vodorovná dopravní vzdálenost do 50 m v objektech výšky přes 24 m do 36 m</t>
  </si>
  <si>
    <t>-749257116</t>
  </si>
  <si>
    <t>https://podminky.urs.cz/item/CS_URS_2022_02/998713104</t>
  </si>
  <si>
    <t>721</t>
  </si>
  <si>
    <t>Zdravotechnika - vnitřní kanalizace</t>
  </si>
  <si>
    <t>721210824</t>
  </si>
  <si>
    <t>Demontáž kanalizačního příslušenství střešních vtoků DN 150</t>
  </si>
  <si>
    <t>43059096</t>
  </si>
  <si>
    <t>https://podminky.urs.cz/item/CS_URS_2022_02/721210824</t>
  </si>
  <si>
    <t>721233114</t>
  </si>
  <si>
    <t>Střešní vtoky (vpusti) polypropylenové (PP) pro ploché střechy s odtokem svislým DN 160</t>
  </si>
  <si>
    <t>-1652433869</t>
  </si>
  <si>
    <t>https://podminky.urs.cz/item/CS_URS_2022_02/721233114</t>
  </si>
  <si>
    <t>K149</t>
  </si>
  <si>
    <t>Demontáž ventilačních hlavic</t>
  </si>
  <si>
    <t>206828136</t>
  </si>
  <si>
    <t>K150</t>
  </si>
  <si>
    <t>D+M hlavice ventilační DN 110</t>
  </si>
  <si>
    <t>1427621128</t>
  </si>
  <si>
    <t>998721104</t>
  </si>
  <si>
    <t>Přesun hmot pro vnitřní kanalizace stanovený z hmotnosti přesunovaného materiálu vodorovná dopravní vzdálenost do 50 m v objektech výšky přes 24 do 36 m</t>
  </si>
  <si>
    <t>-369209804</t>
  </si>
  <si>
    <t>https://podminky.urs.cz/item/CS_URS_2022_02/998721104</t>
  </si>
  <si>
    <t>762</t>
  </si>
  <si>
    <t>Konstrukce tesařské</t>
  </si>
  <si>
    <t>K148</t>
  </si>
  <si>
    <t>D+M konstrukční vrstva z desek OSB tl 22 mm ve spádu vč. spojovacích prvků a podkladních hranolů</t>
  </si>
  <si>
    <t>-1670208537</t>
  </si>
  <si>
    <t>998762104</t>
  </si>
  <si>
    <t>Přesun hmot pro konstrukce tesařské stanovený z hmotnosti přesunovaného materiálu vodorovná dopravní vzdálenost do 50 m v objektech výšky přes 24 do 36 m</t>
  </si>
  <si>
    <t>-944243876</t>
  </si>
  <si>
    <t>https://podminky.urs.cz/item/CS_URS_2022_02/998762104</t>
  </si>
  <si>
    <t>764001821</t>
  </si>
  <si>
    <t>Demontáž klempířských konstrukcí krytiny ze svitků nebo tabulí do suti</t>
  </si>
  <si>
    <t>-401239627</t>
  </si>
  <si>
    <t>https://podminky.urs.cz/item/CS_URS_2022_02/764001821</t>
  </si>
  <si>
    <t>764002841</t>
  </si>
  <si>
    <t>Demontáž klempířských konstrukcí oplechování horních ploch zdí a nadezdívek do suti</t>
  </si>
  <si>
    <t>1481005903</t>
  </si>
  <si>
    <t>https://podminky.urs.cz/item/CS_URS_2022_02/764002841</t>
  </si>
  <si>
    <t>764111641</t>
  </si>
  <si>
    <t>Krytina ze svitků, ze šablon nebo taškových tabulí z pozinkovaného plechu s povrchovou úpravou s úpravou u okapů, prostupů a výčnělků střechy rovné drážkováním ze svitků do rš 670 mm, sklon střechy do 30°</t>
  </si>
  <si>
    <t>-1812066474</t>
  </si>
  <si>
    <t>https://podminky.urs.cz/item/CS_URS_2022_02/764111641</t>
  </si>
  <si>
    <t>764215607</t>
  </si>
  <si>
    <t>Oplechování horních ploch zdí a nadezdívek (atik) z pozinkovaného plechu s povrchovou úpravou celoplošně lepené rš 670 mm</t>
  </si>
  <si>
    <t>836712464</t>
  </si>
  <si>
    <t>https://podminky.urs.cz/item/CS_URS_2022_02/764215607</t>
  </si>
  <si>
    <t>K151</t>
  </si>
  <si>
    <t>Demontáž poklopů vetilačních a instalačních šachet</t>
  </si>
  <si>
    <t>-988900271</t>
  </si>
  <si>
    <t>K152</t>
  </si>
  <si>
    <t>D+M poklopů ventilačních a instalačních šachet</t>
  </si>
  <si>
    <t>-107439384</t>
  </si>
  <si>
    <t>591457625</t>
  </si>
  <si>
    <t>4 - Hromosvod</t>
  </si>
  <si>
    <t xml:space="preserve">    740 - Demontáže</t>
  </si>
  <si>
    <t xml:space="preserve">    741 - Hromosvod</t>
  </si>
  <si>
    <t xml:space="preserve">    742 - Uzemnění</t>
  </si>
  <si>
    <t>Demontáže</t>
  </si>
  <si>
    <t>K141</t>
  </si>
  <si>
    <t>Demontáž stávajícího hromosvodu</t>
  </si>
  <si>
    <t>1802112094</t>
  </si>
  <si>
    <t>741</t>
  </si>
  <si>
    <t>K091</t>
  </si>
  <si>
    <t>Vodič AlMgSi 8mm - vedení po střeše</t>
  </si>
  <si>
    <t>-577610240</t>
  </si>
  <si>
    <t>K092</t>
  </si>
  <si>
    <t>Vodič AlMgSi 8/11mm PVC vč. fixace - skryté svody</t>
  </si>
  <si>
    <t>1159854705</t>
  </si>
  <si>
    <t>K093</t>
  </si>
  <si>
    <t>Manžeta na odkap vody</t>
  </si>
  <si>
    <t>ks</t>
  </si>
  <si>
    <t>328395958</t>
  </si>
  <si>
    <t>K094</t>
  </si>
  <si>
    <t>Podpěra vedení na plochou střechu PV21 - fixace po 1,0m</t>
  </si>
  <si>
    <t>1855468072</t>
  </si>
  <si>
    <t>K095</t>
  </si>
  <si>
    <t>Podpěra vedení na stěnu nástavby PV17plast - fixace po 1,0m</t>
  </si>
  <si>
    <t>-1351313255</t>
  </si>
  <si>
    <t>K096</t>
  </si>
  <si>
    <t>Vrut do zateplení pod PV17 - ISODRILL vč. podložky</t>
  </si>
  <si>
    <t>-1576147744</t>
  </si>
  <si>
    <t>K097</t>
  </si>
  <si>
    <t>Svorka SS NEREZ - spoje</t>
  </si>
  <si>
    <t>-1270044475</t>
  </si>
  <si>
    <t>K098</t>
  </si>
  <si>
    <t>Svorka SUB NEREZ - dle počtu pospojení</t>
  </si>
  <si>
    <t>-114202293</t>
  </si>
  <si>
    <t>K099</t>
  </si>
  <si>
    <t>Svorka SK nerez</t>
  </si>
  <si>
    <t>225325514</t>
  </si>
  <si>
    <t>K100</t>
  </si>
  <si>
    <t>Svorka SJ k jímací tyči</t>
  </si>
  <si>
    <t>1401551969</t>
  </si>
  <si>
    <t>K101</t>
  </si>
  <si>
    <t>Svorka ST FeZn - dle průměru ant. stožárů</t>
  </si>
  <si>
    <t>1028318532</t>
  </si>
  <si>
    <t>K102</t>
  </si>
  <si>
    <t>Svorka SZ nerez</t>
  </si>
  <si>
    <t>326134994</t>
  </si>
  <si>
    <t>K103</t>
  </si>
  <si>
    <t>Jímací tyč AlMgSi 1,5m</t>
  </si>
  <si>
    <t>-2137125411</t>
  </si>
  <si>
    <t>K104</t>
  </si>
  <si>
    <t>Jímací tyč AlMgSi 2,0m</t>
  </si>
  <si>
    <t>-427715779</t>
  </si>
  <si>
    <t>K105</t>
  </si>
  <si>
    <t>Jímací tyč AlMgSi 3,0m</t>
  </si>
  <si>
    <t>1026295546</t>
  </si>
  <si>
    <t>K106</t>
  </si>
  <si>
    <t>Betonový podstavec vč. gumové podložky</t>
  </si>
  <si>
    <t>-1505254268</t>
  </si>
  <si>
    <t>K107</t>
  </si>
  <si>
    <t>Označovací štítek pro svod č.1-26</t>
  </si>
  <si>
    <t>1346347067</t>
  </si>
  <si>
    <t>K108</t>
  </si>
  <si>
    <t>Výstražná tabulka</t>
  </si>
  <si>
    <t>654022389</t>
  </si>
  <si>
    <t>K109</t>
  </si>
  <si>
    <t>Krabice pro SZ - homologovaná!!!</t>
  </si>
  <si>
    <t>-2044703229</t>
  </si>
  <si>
    <t>K110</t>
  </si>
  <si>
    <t>Trubka pro přechod vodiče země/krabice vč. fixace</t>
  </si>
  <si>
    <t>811481415</t>
  </si>
  <si>
    <t>K111</t>
  </si>
  <si>
    <t>Blíže nespecifikované položky</t>
  </si>
  <si>
    <t>-1463401732</t>
  </si>
  <si>
    <t>K112</t>
  </si>
  <si>
    <t>Montáž (svody realizovány z lešení - lešení v rámci stavby)</t>
  </si>
  <si>
    <t>472367110</t>
  </si>
  <si>
    <t>742</t>
  </si>
  <si>
    <t>Uzemnění</t>
  </si>
  <si>
    <t>K061</t>
  </si>
  <si>
    <t>Vodič FeZn 10mm</t>
  </si>
  <si>
    <t>1461930712</t>
  </si>
  <si>
    <t>K062</t>
  </si>
  <si>
    <t>Pásek FeZn 30/4mm</t>
  </si>
  <si>
    <t>1254326333</t>
  </si>
  <si>
    <t>K063</t>
  </si>
  <si>
    <t>Držák pásky DP</t>
  </si>
  <si>
    <t>2143934065</t>
  </si>
  <si>
    <t>K083</t>
  </si>
  <si>
    <t>Svorka SR02 pásek/pásek</t>
  </si>
  <si>
    <t>1770157409</t>
  </si>
  <si>
    <t>K084</t>
  </si>
  <si>
    <t>Svorka SR03 pásek/drát</t>
  </si>
  <si>
    <t>1623226519</t>
  </si>
  <si>
    <t>K085</t>
  </si>
  <si>
    <t>Svorka SUB nerez - připojení původního uzemnění</t>
  </si>
  <si>
    <t>-1544245777</t>
  </si>
  <si>
    <t>K086</t>
  </si>
  <si>
    <t>Antikorozní ochrana - asfaltový sprej</t>
  </si>
  <si>
    <t>1003357307</t>
  </si>
  <si>
    <t>K087</t>
  </si>
  <si>
    <t>-280190138</t>
  </si>
  <si>
    <t>K088</t>
  </si>
  <si>
    <t>Montáž (bez výkopových prací)</t>
  </si>
  <si>
    <t>-1915781450</t>
  </si>
  <si>
    <t>K089</t>
  </si>
  <si>
    <t>Revizní zpráva vč. výkresu skutečného provedení</t>
  </si>
  <si>
    <t>1522331482</t>
  </si>
  <si>
    <t>K090</t>
  </si>
  <si>
    <t>Doprava osob a materiálu na stavbu (Praha-Praha)</t>
  </si>
  <si>
    <t>1940114446</t>
  </si>
  <si>
    <t>VRN - Ostatní a vedlejší náklady</t>
  </si>
  <si>
    <t>VRN - Vedlejší rozpočtové náklady</t>
  </si>
  <si>
    <t>Vedlejší rozpočtové náklady</t>
  </si>
  <si>
    <t>K001</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</si>
  <si>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        </t>
  </si>
  <si>
    <t>-419457155</t>
  </si>
  <si>
    <t>K002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</si>
  <si>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</si>
  <si>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-2093355659</t>
  </si>
  <si>
    <t>K003</t>
  </si>
  <si>
    <t>Provedení výtažných zkoušek, ověření soudržnosti podkladu a přídržnost lepící hmoty</t>
  </si>
  <si>
    <t>1624410401</t>
  </si>
  <si>
    <t>K004</t>
  </si>
  <si>
    <t>Prohlídka, posouzení a návrhy řešení statika</t>
  </si>
  <si>
    <t>-1959186072</t>
  </si>
  <si>
    <t>K006</t>
  </si>
  <si>
    <t>Ochrana zeleně a kontrukcí kolem objektu</t>
  </si>
  <si>
    <t>-972366741</t>
  </si>
  <si>
    <t>Vypracování výrobní dokumentace zábradlí</t>
  </si>
  <si>
    <t>2084835578</t>
  </si>
  <si>
    <t>Koordinační činnost</t>
  </si>
  <si>
    <t>1405555232</t>
  </si>
  <si>
    <t>Fotodokumentace průběhu stavby</t>
  </si>
  <si>
    <t>-1177377153</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</si>
  <si>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</si>
  <si>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-1061663412</t>
  </si>
  <si>
    <t xml:space="preserve">Dokumentace skutečného provedení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</si>
  <si>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-1308580425</t>
  </si>
  <si>
    <t>Vzorkování
Definitivní barevné řešení bude určeno po odvzorkování vytypovaných odstínů barev na místě (vzorek min.
1x1 m). Dodavatel předloží vzorky barev k odsouhlasení architektovi a investorovi.</t>
  </si>
  <si>
    <t>1327391244</t>
  </si>
  <si>
    <t>x4252</t>
  </si>
  <si>
    <t>Provedení opatření pro ochranu rorýse obecného</t>
  </si>
  <si>
    <t>-695551606</t>
  </si>
  <si>
    <t>x7855</t>
  </si>
  <si>
    <t>Návrh kotvení</t>
  </si>
  <si>
    <t>889927797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</si>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</sst>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5"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5"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4" fontId="16"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7" fillId="0" borderId="0" xfId="0" applyNumberFormat="1" applyFont="1" applyAlignment="1">
      <alignment vertical="center"/>
    </xf>
    <xf numFmtId="0" fontId="17"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6"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5" borderId="6" xfId="0" applyFont="1" applyFill="1" applyBorder="1" applyAlignment="1">
      <alignment horizontal="center" vertical="center"/>
    </xf>
    <xf numFmtId="0" fontId="20" fillId="5" borderId="7" xfId="0" applyFont="1" applyFill="1" applyBorder="1" applyAlignment="1">
      <alignment horizontal="left" vertical="center"/>
    </xf>
    <xf numFmtId="0" fontId="0" fillId="5" borderId="7" xfId="0" applyFont="1" applyFill="1" applyBorder="1" applyAlignment="1">
      <alignment vertical="center"/>
    </xf>
    <xf numFmtId="0" fontId="20" fillId="5" borderId="7" xfId="0" applyFont="1" applyFill="1" applyBorder="1" applyAlignment="1">
      <alignment horizontal="center" vertical="center"/>
    </xf>
    <xf numFmtId="0" fontId="20" fillId="5" borderId="7" xfId="0" applyFont="1" applyFill="1" applyBorder="1" applyAlignment="1">
      <alignment horizontal="right" vertical="center"/>
    </xf>
    <xf numFmtId="0" fontId="20" fillId="5" borderId="8" xfId="0" applyFont="1" applyFill="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4"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5"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5" fillId="0" borderId="0" xfId="0" applyFont="1" applyAlignment="1">
      <alignment horizontal="left" vertical="center" wrapText="1"/>
    </xf>
    <xf numFmtId="0" fontId="26" fillId="0" borderId="0" xfId="0" applyFont="1" applyAlignment="1">
      <alignment vertical="center"/>
    </xf>
    <xf numFmtId="4" fontId="26" fillId="0" borderId="0" xfId="0" applyNumberFormat="1" applyFont="1" applyAlignment="1">
      <alignment vertical="center"/>
    </xf>
    <xf numFmtId="0" fontId="4" fillId="0" borderId="0" xfId="0" applyFont="1" applyAlignment="1">
      <alignment horizontal="center"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6"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28"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0" fillId="5" borderId="0" xfId="0" applyFont="1" applyFill="1" applyAlignment="1">
      <alignment horizontal="left" vertical="center"/>
    </xf>
    <xf numFmtId="0" fontId="20" fillId="5"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0" fillId="0" borderId="12" xfId="0" applyNumberFormat="1" applyFont="1" applyBorder="1" applyAlignment="1">
      <alignment/>
    </xf>
    <xf numFmtId="166" fontId="30" fillId="0" borderId="13" xfId="0" applyNumberFormat="1" applyFont="1" applyBorder="1" applyAlignment="1">
      <alignment/>
    </xf>
    <xf numFmtId="4" fontId="3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3"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3" borderId="14"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5"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3"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3" borderId="14" xfId="0" applyFont="1" applyFill="1" applyBorder="1" applyAlignment="1" applyProtection="1">
      <alignment horizontal="left" vertical="center"/>
      <protection locked="0"/>
    </xf>
    <xf numFmtId="0" fontId="34" fillId="0" borderId="0" xfId="0" applyFont="1" applyBorder="1" applyAlignment="1">
      <alignment horizontal="center" vertical="center"/>
    </xf>
    <xf numFmtId="167" fontId="20"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1" fillId="3" borderId="19" xfId="0" applyFont="1" applyFill="1" applyBorder="1" applyAlignment="1" applyProtection="1">
      <alignment horizontal="left" vertical="center"/>
      <protection locked="0"/>
    </xf>
    <xf numFmtId="0" fontId="21" fillId="0" borderId="20" xfId="0" applyFont="1" applyBorder="1" applyAlignment="1">
      <alignment horizontal="center" vertical="center"/>
    </xf>
    <xf numFmtId="166" fontId="21" fillId="0" borderId="20" xfId="0" applyNumberFormat="1" applyFont="1" applyBorder="1" applyAlignment="1">
      <alignment vertical="center"/>
    </xf>
    <xf numFmtId="166" fontId="21" fillId="0" borderId="21" xfId="0" applyNumberFormat="1" applyFont="1" applyBorder="1" applyAlignment="1">
      <alignment vertical="center"/>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7" fillId="0" borderId="28" xfId="0" applyFont="1" applyBorder="1" applyAlignment="1">
      <alignment horizontal="left" wrapText="1"/>
    </xf>
    <xf numFmtId="0" fontId="10" fillId="0" borderId="27" xfId="0" applyFont="1" applyBorder="1" applyAlignment="1">
      <alignment vertical="center" wrapText="1"/>
    </xf>
    <xf numFmtId="0" fontId="37" fillId="0" borderId="0" xfId="0" applyFont="1" applyBorder="1" applyAlignment="1">
      <alignment horizontal="left" vertical="center" wrapText="1"/>
    </xf>
    <xf numFmtId="0" fontId="0" fillId="0" borderId="0" xfId="0" applyFont="1" applyBorder="1" applyAlignment="1">
      <alignment horizontal="left" vertical="center" wrapText="1"/>
    </xf>
    <xf numFmtId="0" fontId="38"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0" fillId="0" borderId="29" xfId="0" applyFont="1" applyBorder="1" applyAlignment="1">
      <alignment vertical="center" wrapText="1"/>
    </xf>
    <xf numFmtId="0" fontId="39"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6" fillId="0" borderId="0" xfId="0" applyFont="1" applyBorder="1" applyAlignment="1">
      <alignment horizontal="center" vertical="center"/>
    </xf>
    <xf numFmtId="0" fontId="10"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8"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29" xfId="0" applyFont="1" applyBorder="1" applyAlignment="1">
      <alignment horizontal="left" vertical="center"/>
    </xf>
    <xf numFmtId="0" fontId="39"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8" xfId="0" applyFont="1" applyBorder="1" applyAlignment="1">
      <alignment horizontal="left" vertical="center"/>
    </xf>
    <xf numFmtId="0" fontId="10"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0" xfId="0" applyFont="1" applyBorder="1" applyAlignment="1">
      <alignment horizontal="left" vertical="center"/>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center"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6121" TargetMode="External" /><Relationship Id="rId2" Type="http://schemas.openxmlformats.org/officeDocument/2006/relationships/hyperlink" Target="https://podminky.urs.cz/item/CS_URS_2022_02/113107343" TargetMode="External" /><Relationship Id="rId3" Type="http://schemas.openxmlformats.org/officeDocument/2006/relationships/hyperlink" Target="https://podminky.urs.cz/item/CS_URS_2022_02/132251104"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71251201"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74151101" TargetMode="External" /><Relationship Id="rId9" Type="http://schemas.openxmlformats.org/officeDocument/2006/relationships/hyperlink" Target="https://podminky.urs.cz/item/CS_URS_2022_02/311272031" TargetMode="External" /><Relationship Id="rId10" Type="http://schemas.openxmlformats.org/officeDocument/2006/relationships/hyperlink" Target="https://podminky.urs.cz/item/CS_URS_2022_02/919726123" TargetMode="External" /><Relationship Id="rId11" Type="http://schemas.openxmlformats.org/officeDocument/2006/relationships/hyperlink" Target="https://podminky.urs.cz/item/CS_URS_2022_02/564841111" TargetMode="External" /><Relationship Id="rId12" Type="http://schemas.openxmlformats.org/officeDocument/2006/relationships/hyperlink" Target="https://podminky.urs.cz/item/CS_URS_2022_02/637211122" TargetMode="External" /><Relationship Id="rId13" Type="http://schemas.openxmlformats.org/officeDocument/2006/relationships/hyperlink" Target="https://podminky.urs.cz/item/CS_URS_2022_02/637311131" TargetMode="External" /><Relationship Id="rId14" Type="http://schemas.openxmlformats.org/officeDocument/2006/relationships/hyperlink" Target="https://podminky.urs.cz/item/CS_URS_2022_02/916131213" TargetMode="External" /><Relationship Id="rId15" Type="http://schemas.openxmlformats.org/officeDocument/2006/relationships/hyperlink" Target="https://podminky.urs.cz/item/CS_URS_2022_02/61213112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11131" TargetMode="External" /><Relationship Id="rId18" Type="http://schemas.openxmlformats.org/officeDocument/2006/relationships/hyperlink" Target="https://podminky.urs.cz/item/CS_URS_2022_02/612325302" TargetMode="External" /><Relationship Id="rId19" Type="http://schemas.openxmlformats.org/officeDocument/2006/relationships/hyperlink" Target="https://podminky.urs.cz/item/CS_URS_2022_02/619991001" TargetMode="External" /><Relationship Id="rId20" Type="http://schemas.openxmlformats.org/officeDocument/2006/relationships/hyperlink" Target="https://podminky.urs.cz/item/CS_URS_2022_02/622143003" TargetMode="External" /><Relationship Id="rId21" Type="http://schemas.openxmlformats.org/officeDocument/2006/relationships/hyperlink" Target="https://podminky.urs.cz/item/CS_URS_2022_02/622143004" TargetMode="External" /><Relationship Id="rId22" Type="http://schemas.openxmlformats.org/officeDocument/2006/relationships/hyperlink" Target="https://podminky.urs.cz/item/CS_URS_2022_02/629991011" TargetMode="External" /><Relationship Id="rId23" Type="http://schemas.openxmlformats.org/officeDocument/2006/relationships/hyperlink" Target="https://podminky.urs.cz/item/CS_URS_2022_02/629995101" TargetMode="External" /><Relationship Id="rId24" Type="http://schemas.openxmlformats.org/officeDocument/2006/relationships/hyperlink" Target="https://podminky.urs.cz/item/CS_URS_2022_02/621325102" TargetMode="External" /><Relationship Id="rId25" Type="http://schemas.openxmlformats.org/officeDocument/2006/relationships/hyperlink" Target="https://podminky.urs.cz/item/CS_URS_2022_02/621131121" TargetMode="External" /><Relationship Id="rId26" Type="http://schemas.openxmlformats.org/officeDocument/2006/relationships/hyperlink" Target="https://podminky.urs.cz/item/CS_URS_2022_02/621221011" TargetMode="External" /><Relationship Id="rId27" Type="http://schemas.openxmlformats.org/officeDocument/2006/relationships/hyperlink" Target="https://podminky.urs.cz/item/CS_URS_2022_02/621251105" TargetMode="External" /><Relationship Id="rId28" Type="http://schemas.openxmlformats.org/officeDocument/2006/relationships/hyperlink" Target="https://podminky.urs.cz/item/CS_URS_2022_02/621151001" TargetMode="External" /><Relationship Id="rId29" Type="http://schemas.openxmlformats.org/officeDocument/2006/relationships/hyperlink" Target="https://podminky.urs.cz/item/CS_URS_2022_02/621531012" TargetMode="External" /><Relationship Id="rId30" Type="http://schemas.openxmlformats.org/officeDocument/2006/relationships/hyperlink" Target="https://podminky.urs.cz/item/CS_URS_2022_02/622325102" TargetMode="External" /><Relationship Id="rId31" Type="http://schemas.openxmlformats.org/officeDocument/2006/relationships/hyperlink" Target="https://podminky.urs.cz/item/CS_URS_2022_02/622131121" TargetMode="External" /><Relationship Id="rId32" Type="http://schemas.openxmlformats.org/officeDocument/2006/relationships/hyperlink" Target="https://podminky.urs.cz/item/CS_URS_2022_02/622211021" TargetMode="External" /><Relationship Id="rId33" Type="http://schemas.openxmlformats.org/officeDocument/2006/relationships/hyperlink" Target="https://podminky.urs.cz/item/CS_URS_2022_02/622251101" TargetMode="External" /><Relationship Id="rId34" Type="http://schemas.openxmlformats.org/officeDocument/2006/relationships/hyperlink" Target="https://podminky.urs.cz/item/CS_URS_2022_02/622221011" TargetMode="External" /><Relationship Id="rId35" Type="http://schemas.openxmlformats.org/officeDocument/2006/relationships/hyperlink" Target="https://podminky.urs.cz/item/CS_URS_2022_02/622221041" TargetMode="External" /><Relationship Id="rId36" Type="http://schemas.openxmlformats.org/officeDocument/2006/relationships/hyperlink" Target="https://podminky.urs.cz/item/CS_URS_2022_02/622251105" TargetMode="External" /><Relationship Id="rId37" Type="http://schemas.openxmlformats.org/officeDocument/2006/relationships/hyperlink" Target="https://podminky.urs.cz/item/CS_URS_2022_02/622212001" TargetMode="External" /><Relationship Id="rId38" Type="http://schemas.openxmlformats.org/officeDocument/2006/relationships/hyperlink" Target="https://podminky.urs.cz/item/CS_URS_2022_02/622151001" TargetMode="External" /><Relationship Id="rId39" Type="http://schemas.openxmlformats.org/officeDocument/2006/relationships/hyperlink" Target="https://podminky.urs.cz/item/CS_URS_2022_02/622531012" TargetMode="External" /><Relationship Id="rId40" Type="http://schemas.openxmlformats.org/officeDocument/2006/relationships/hyperlink" Target="https://podminky.urs.cz/item/CS_URS_2022_02/622151021" TargetMode="External" /><Relationship Id="rId41" Type="http://schemas.openxmlformats.org/officeDocument/2006/relationships/hyperlink" Target="https://podminky.urs.cz/item/CS_URS_2022_02/622511112" TargetMode="External" /><Relationship Id="rId42" Type="http://schemas.openxmlformats.org/officeDocument/2006/relationships/hyperlink" Target="https://podminky.urs.cz/item/CS_URS_2022_02/622252001" TargetMode="External" /><Relationship Id="rId43" Type="http://schemas.openxmlformats.org/officeDocument/2006/relationships/hyperlink" Target="https://podminky.urs.cz/item/CS_URS_2022_02/622252002" TargetMode="External" /><Relationship Id="rId44" Type="http://schemas.openxmlformats.org/officeDocument/2006/relationships/hyperlink" Target="https://podminky.urs.cz/item/CS_URS_2022_02/622143003" TargetMode="External" /><Relationship Id="rId45" Type="http://schemas.openxmlformats.org/officeDocument/2006/relationships/hyperlink" Target="https://podminky.urs.cz/item/CS_URS_2022_02/622143003" TargetMode="External" /><Relationship Id="rId46" Type="http://schemas.openxmlformats.org/officeDocument/2006/relationships/hyperlink" Target="https://podminky.urs.cz/item/CS_URS_2022_02/622143004" TargetMode="External" /><Relationship Id="rId47" Type="http://schemas.openxmlformats.org/officeDocument/2006/relationships/hyperlink" Target="https://podminky.urs.cz/item/CS_URS_2022_02/629991011" TargetMode="External" /><Relationship Id="rId48" Type="http://schemas.openxmlformats.org/officeDocument/2006/relationships/hyperlink" Target="https://podminky.urs.cz/item/CS_URS_2022_02/631311125" TargetMode="External" /><Relationship Id="rId49" Type="http://schemas.openxmlformats.org/officeDocument/2006/relationships/hyperlink" Target="https://podminky.urs.cz/item/CS_URS_2022_02/631319012" TargetMode="External" /><Relationship Id="rId50" Type="http://schemas.openxmlformats.org/officeDocument/2006/relationships/hyperlink" Target="https://podminky.urs.cz/item/CS_URS_2022_02/631319173" TargetMode="External" /><Relationship Id="rId51" Type="http://schemas.openxmlformats.org/officeDocument/2006/relationships/hyperlink" Target="https://podminky.urs.cz/item/CS_URS_2022_02/631362021" TargetMode="External" /><Relationship Id="rId52" Type="http://schemas.openxmlformats.org/officeDocument/2006/relationships/hyperlink" Target="https://podminky.urs.cz/item/CS_URS_2022_02/634112112" TargetMode="External" /><Relationship Id="rId53" Type="http://schemas.openxmlformats.org/officeDocument/2006/relationships/hyperlink" Target="https://podminky.urs.cz/item/CS_URS_2022_02/631351101" TargetMode="External" /><Relationship Id="rId54" Type="http://schemas.openxmlformats.org/officeDocument/2006/relationships/hyperlink" Target="https://podminky.urs.cz/item/CS_URS_2022_02/631351102" TargetMode="External" /><Relationship Id="rId55" Type="http://schemas.openxmlformats.org/officeDocument/2006/relationships/hyperlink" Target="https://podminky.urs.cz/item/CS_URS_2022_02/941211113" TargetMode="External" /><Relationship Id="rId56" Type="http://schemas.openxmlformats.org/officeDocument/2006/relationships/hyperlink" Target="https://podminky.urs.cz/item/CS_URS_2022_02/941211213" TargetMode="External" /><Relationship Id="rId57" Type="http://schemas.openxmlformats.org/officeDocument/2006/relationships/hyperlink" Target="https://podminky.urs.cz/item/CS_URS_2022_02/941211813" TargetMode="External" /><Relationship Id="rId58" Type="http://schemas.openxmlformats.org/officeDocument/2006/relationships/hyperlink" Target="https://podminky.urs.cz/item/CS_URS_2022_02/944511111" TargetMode="External" /><Relationship Id="rId59" Type="http://schemas.openxmlformats.org/officeDocument/2006/relationships/hyperlink" Target="https://podminky.urs.cz/item/CS_URS_2022_02/944511211" TargetMode="External" /><Relationship Id="rId60" Type="http://schemas.openxmlformats.org/officeDocument/2006/relationships/hyperlink" Target="https://podminky.urs.cz/item/CS_URS_2022_02/944511811" TargetMode="External" /><Relationship Id="rId61" Type="http://schemas.openxmlformats.org/officeDocument/2006/relationships/hyperlink" Target="https://podminky.urs.cz/item/CS_URS_2022_02/919735113" TargetMode="External" /><Relationship Id="rId62" Type="http://schemas.openxmlformats.org/officeDocument/2006/relationships/hyperlink" Target="https://podminky.urs.cz/item/CS_URS_2022_02/965042141" TargetMode="External" /><Relationship Id="rId63" Type="http://schemas.openxmlformats.org/officeDocument/2006/relationships/hyperlink" Target="https://podminky.urs.cz/item/CS_URS_2022_02/965049111" TargetMode="External" /><Relationship Id="rId64" Type="http://schemas.openxmlformats.org/officeDocument/2006/relationships/hyperlink" Target="https://podminky.urs.cz/item/CS_URS_2022_02/978015331" TargetMode="External" /><Relationship Id="rId65" Type="http://schemas.openxmlformats.org/officeDocument/2006/relationships/hyperlink" Target="https://podminky.urs.cz/item/CS_URS_2022_02/968072456" TargetMode="External" /><Relationship Id="rId66" Type="http://schemas.openxmlformats.org/officeDocument/2006/relationships/hyperlink" Target="https://podminky.urs.cz/item/CS_URS_2022_02/968082022" TargetMode="External" /><Relationship Id="rId67" Type="http://schemas.openxmlformats.org/officeDocument/2006/relationships/hyperlink" Target="https://podminky.urs.cz/item/CS_URS_2022_02/968082015" TargetMode="External" /><Relationship Id="rId68" Type="http://schemas.openxmlformats.org/officeDocument/2006/relationships/hyperlink" Target="https://podminky.urs.cz/item/CS_URS_2022_02/968082016" TargetMode="External" /><Relationship Id="rId69" Type="http://schemas.openxmlformats.org/officeDocument/2006/relationships/hyperlink" Target="https://podminky.urs.cz/item/CS_URS_2022_02/968082017" TargetMode="External" /><Relationship Id="rId70" Type="http://schemas.openxmlformats.org/officeDocument/2006/relationships/hyperlink" Target="https://podminky.urs.cz/item/CS_URS_2022_02/997013160" TargetMode="External" /><Relationship Id="rId71" Type="http://schemas.openxmlformats.org/officeDocument/2006/relationships/hyperlink" Target="https://podminky.urs.cz/item/CS_URS_2022_02/997013501" TargetMode="External" /><Relationship Id="rId72" Type="http://schemas.openxmlformats.org/officeDocument/2006/relationships/hyperlink" Target="https://podminky.urs.cz/item/CS_URS_2022_02/997013509" TargetMode="External" /><Relationship Id="rId73" Type="http://schemas.openxmlformats.org/officeDocument/2006/relationships/hyperlink" Target="https://podminky.urs.cz/item/CS_URS_2022_02/997013631" TargetMode="External" /><Relationship Id="rId74" Type="http://schemas.openxmlformats.org/officeDocument/2006/relationships/hyperlink" Target="https://podminky.urs.cz/item/CS_URS_2022_02/998017004" TargetMode="External" /><Relationship Id="rId75" Type="http://schemas.openxmlformats.org/officeDocument/2006/relationships/hyperlink" Target="https://podminky.urs.cz/item/CS_URS_2022_02/711161215" TargetMode="External" /><Relationship Id="rId76" Type="http://schemas.openxmlformats.org/officeDocument/2006/relationships/hyperlink" Target="https://podminky.urs.cz/item/CS_URS_2022_02/711161384" TargetMode="External" /><Relationship Id="rId77" Type="http://schemas.openxmlformats.org/officeDocument/2006/relationships/hyperlink" Target="https://podminky.urs.cz/item/CS_URS_2022_02/998711203" TargetMode="External" /><Relationship Id="rId78" Type="http://schemas.openxmlformats.org/officeDocument/2006/relationships/hyperlink" Target="https://podminky.urs.cz/item/CS_URS_2022_02/713121111" TargetMode="External" /><Relationship Id="rId79" Type="http://schemas.openxmlformats.org/officeDocument/2006/relationships/hyperlink" Target="https://podminky.urs.cz/item/CS_URS_2022_02/713131143" TargetMode="External" /><Relationship Id="rId80" Type="http://schemas.openxmlformats.org/officeDocument/2006/relationships/hyperlink" Target="https://podminky.urs.cz/item/CS_URS_2022_02/998713204" TargetMode="External" /><Relationship Id="rId81" Type="http://schemas.openxmlformats.org/officeDocument/2006/relationships/hyperlink" Target="https://podminky.urs.cz/item/CS_URS_2022_02/764002851" TargetMode="External" /><Relationship Id="rId82" Type="http://schemas.openxmlformats.org/officeDocument/2006/relationships/hyperlink" Target="https://podminky.urs.cz/item/CS_URS_2022_02/764004801" TargetMode="External" /><Relationship Id="rId83" Type="http://schemas.openxmlformats.org/officeDocument/2006/relationships/hyperlink" Target="https://podminky.urs.cz/item/CS_URS_2022_02/764004861" TargetMode="External" /><Relationship Id="rId84" Type="http://schemas.openxmlformats.org/officeDocument/2006/relationships/hyperlink" Target="https://podminky.urs.cz/item/CS_URS_2022_02/764216644" TargetMode="External" /><Relationship Id="rId85" Type="http://schemas.openxmlformats.org/officeDocument/2006/relationships/hyperlink" Target="https://podminky.urs.cz/item/CS_URS_2022_02/764511602" TargetMode="External" /><Relationship Id="rId86" Type="http://schemas.openxmlformats.org/officeDocument/2006/relationships/hyperlink" Target="https://podminky.urs.cz/item/CS_URS_2022_02/764511642" TargetMode="External" /><Relationship Id="rId87" Type="http://schemas.openxmlformats.org/officeDocument/2006/relationships/hyperlink" Target="https://podminky.urs.cz/item/CS_URS_2022_02/764518622" TargetMode="External" /><Relationship Id="rId88" Type="http://schemas.openxmlformats.org/officeDocument/2006/relationships/hyperlink" Target="https://podminky.urs.cz/item/CS_URS_2022_02/998764104" TargetMode="External" /><Relationship Id="rId89" Type="http://schemas.openxmlformats.org/officeDocument/2006/relationships/hyperlink" Target="https://podminky.urs.cz/item/CS_URS_2022_02/998766204" TargetMode="External" /><Relationship Id="rId90" Type="http://schemas.openxmlformats.org/officeDocument/2006/relationships/hyperlink" Target="https://podminky.urs.cz/item/CS_URS_2022_02/767161814" TargetMode="External" /><Relationship Id="rId91" Type="http://schemas.openxmlformats.org/officeDocument/2006/relationships/hyperlink" Target="https://podminky.urs.cz/item/CS_URS_2022_02/998767204" TargetMode="External" /><Relationship Id="rId92" Type="http://schemas.openxmlformats.org/officeDocument/2006/relationships/hyperlink" Target="https://podminky.urs.cz/item/CS_URS_2022_02/771571810" TargetMode="External" /><Relationship Id="rId93" Type="http://schemas.openxmlformats.org/officeDocument/2006/relationships/hyperlink" Target="https://podminky.urs.cz/item/CS_URS_2022_02/771471810" TargetMode="External" /><Relationship Id="rId94" Type="http://schemas.openxmlformats.org/officeDocument/2006/relationships/hyperlink" Target="https://podminky.urs.cz/item/CS_URS_2022_02/771111011" TargetMode="External" /><Relationship Id="rId95" Type="http://schemas.openxmlformats.org/officeDocument/2006/relationships/hyperlink" Target="https://podminky.urs.cz/item/CS_URS_2022_02/771121011" TargetMode="External" /><Relationship Id="rId96" Type="http://schemas.openxmlformats.org/officeDocument/2006/relationships/hyperlink" Target="https://podminky.urs.cz/item/CS_URS_2022_02/771474113" TargetMode="External" /><Relationship Id="rId97" Type="http://schemas.openxmlformats.org/officeDocument/2006/relationships/hyperlink" Target="https://podminky.urs.cz/item/CS_URS_2022_02/771591115" TargetMode="External" /><Relationship Id="rId98" Type="http://schemas.openxmlformats.org/officeDocument/2006/relationships/hyperlink" Target="https://podminky.urs.cz/item/CS_URS_2022_02/781494511" TargetMode="External" /><Relationship Id="rId99" Type="http://schemas.openxmlformats.org/officeDocument/2006/relationships/hyperlink" Target="https://podminky.urs.cz/item/CS_URS_2022_02/771591112" TargetMode="External" /><Relationship Id="rId100" Type="http://schemas.openxmlformats.org/officeDocument/2006/relationships/hyperlink" Target="https://podminky.urs.cz/item/CS_URS_2022_02/771591241" TargetMode="External" /><Relationship Id="rId101" Type="http://schemas.openxmlformats.org/officeDocument/2006/relationships/hyperlink" Target="https://podminky.urs.cz/item/CS_URS_2022_02/771591264" TargetMode="External" /><Relationship Id="rId102" Type="http://schemas.openxmlformats.org/officeDocument/2006/relationships/hyperlink" Target="https://podminky.urs.cz/item/CS_URS_2022_02/771574112" TargetMode="External" /><Relationship Id="rId103" Type="http://schemas.openxmlformats.org/officeDocument/2006/relationships/hyperlink" Target="https://podminky.urs.cz/item/CS_URS_2022_02/771592011" TargetMode="External" /><Relationship Id="rId104" Type="http://schemas.openxmlformats.org/officeDocument/2006/relationships/hyperlink" Target="https://podminky.urs.cz/item/CS_URS_2022_02/998771104" TargetMode="External" /><Relationship Id="rId105" Type="http://schemas.openxmlformats.org/officeDocument/2006/relationships/hyperlink" Target="https://podminky.urs.cz/item/CS_URS_2022_02/784181101" TargetMode="External" /><Relationship Id="rId106" Type="http://schemas.openxmlformats.org/officeDocument/2006/relationships/hyperlink" Target="https://podminky.urs.cz/item/CS_URS_2022_02/784211101" TargetMode="External" /><Relationship Id="rId10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997013160"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7013631" TargetMode="External" /><Relationship Id="rId5" Type="http://schemas.openxmlformats.org/officeDocument/2006/relationships/hyperlink" Target="https://podminky.urs.cz/item/CS_URS_2022_02/712340833" TargetMode="External" /><Relationship Id="rId6" Type="http://schemas.openxmlformats.org/officeDocument/2006/relationships/hyperlink" Target="https://podminky.urs.cz/item/CS_URS_2022_02/712331111" TargetMode="External" /><Relationship Id="rId7" Type="http://schemas.openxmlformats.org/officeDocument/2006/relationships/hyperlink" Target="https://podminky.urs.cz/item/CS_URS_2022_02/712341559" TargetMode="External" /><Relationship Id="rId8" Type="http://schemas.openxmlformats.org/officeDocument/2006/relationships/hyperlink" Target="https://podminky.urs.cz/item/CS_URS_2022_02/712341659" TargetMode="External" /><Relationship Id="rId9" Type="http://schemas.openxmlformats.org/officeDocument/2006/relationships/hyperlink" Target="https://podminky.urs.cz/item/CS_URS_2022_02/998712104" TargetMode="External" /><Relationship Id="rId10" Type="http://schemas.openxmlformats.org/officeDocument/2006/relationships/hyperlink" Target="https://podminky.urs.cz/item/CS_URS_2022_02/713140843" TargetMode="External" /><Relationship Id="rId11" Type="http://schemas.openxmlformats.org/officeDocument/2006/relationships/hyperlink" Target="https://podminky.urs.cz/item/CS_URS_2022_02/713141212" TargetMode="External" /><Relationship Id="rId12" Type="http://schemas.openxmlformats.org/officeDocument/2006/relationships/hyperlink" Target="https://podminky.urs.cz/item/CS_URS_2022_02/713141135" TargetMode="External" /><Relationship Id="rId13" Type="http://schemas.openxmlformats.org/officeDocument/2006/relationships/hyperlink" Target="https://podminky.urs.cz/item/CS_URS_2022_02/713141263" TargetMode="External" /><Relationship Id="rId14" Type="http://schemas.openxmlformats.org/officeDocument/2006/relationships/hyperlink" Target="https://podminky.urs.cz/item/CS_URS_2022_02/713141335" TargetMode="External" /><Relationship Id="rId15" Type="http://schemas.openxmlformats.org/officeDocument/2006/relationships/hyperlink" Target="https://podminky.urs.cz/item/CS_URS_2022_02/713141391" TargetMode="External" /><Relationship Id="rId16" Type="http://schemas.openxmlformats.org/officeDocument/2006/relationships/hyperlink" Target="https://podminky.urs.cz/item/CS_URS_2022_02/713141391" TargetMode="External" /><Relationship Id="rId17" Type="http://schemas.openxmlformats.org/officeDocument/2006/relationships/hyperlink" Target="https://podminky.urs.cz/item/CS_URS_2022_02/998713104" TargetMode="External" /><Relationship Id="rId18" Type="http://schemas.openxmlformats.org/officeDocument/2006/relationships/hyperlink" Target="https://podminky.urs.cz/item/CS_URS_2022_02/721210824" TargetMode="External" /><Relationship Id="rId19" Type="http://schemas.openxmlformats.org/officeDocument/2006/relationships/hyperlink" Target="https://podminky.urs.cz/item/CS_URS_2022_02/721233114" TargetMode="External" /><Relationship Id="rId20" Type="http://schemas.openxmlformats.org/officeDocument/2006/relationships/hyperlink" Target="https://podminky.urs.cz/item/CS_URS_2022_02/998721104" TargetMode="External" /><Relationship Id="rId21" Type="http://schemas.openxmlformats.org/officeDocument/2006/relationships/hyperlink" Target="https://podminky.urs.cz/item/CS_URS_2022_02/998762104" TargetMode="External" /><Relationship Id="rId22" Type="http://schemas.openxmlformats.org/officeDocument/2006/relationships/hyperlink" Target="https://podminky.urs.cz/item/CS_URS_2022_02/764001821" TargetMode="External" /><Relationship Id="rId23" Type="http://schemas.openxmlformats.org/officeDocument/2006/relationships/hyperlink" Target="https://podminky.urs.cz/item/CS_URS_2022_02/764002841" TargetMode="External" /><Relationship Id="rId24" Type="http://schemas.openxmlformats.org/officeDocument/2006/relationships/hyperlink" Target="https://podminky.urs.cz/item/CS_URS_2022_02/764111641" TargetMode="External" /><Relationship Id="rId25" Type="http://schemas.openxmlformats.org/officeDocument/2006/relationships/hyperlink" Target="https://podminky.urs.cz/item/CS_URS_2022_02/764215607" TargetMode="External" /><Relationship Id="rId26" Type="http://schemas.openxmlformats.org/officeDocument/2006/relationships/hyperlink" Target="https://podminky.urs.cz/item/CS_URS_2022_02/998764104" TargetMode="External" /><Relationship Id="rId2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5" t="s">
        <v>6</v>
      </c>
      <c r="AS2" s="1"/>
      <c r="AT2" s="1"/>
      <c r="AU2" s="1"/>
      <c r="AV2" s="1"/>
      <c r="AW2" s="1"/>
      <c r="AX2" s="1"/>
      <c r="AY2" s="1"/>
      <c r="AZ2" s="1"/>
      <c r="BA2" s="1"/>
      <c r="BB2" s="1"/>
      <c r="BC2" s="1"/>
      <c r="BD2" s="1"/>
      <c r="BE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19"/>
      <c r="D4" s="20" t="s">
        <v>10</v>
      </c>
      <c r="AR4" s="19"/>
      <c r="AS4" s="21" t="s">
        <v>11</v>
      </c>
      <c r="BE4" s="22" t="s">
        <v>12</v>
      </c>
      <c r="BS4" s="16" t="s">
        <v>13</v>
      </c>
    </row>
    <row r="5" spans="2:71" s="1" customFormat="1" ht="12" customHeight="1">
      <c r="B5" s="19"/>
      <c r="D5" s="23" t="s">
        <v>14</v>
      </c>
      <c r="K5" s="24"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19"/>
      <c r="BE5" s="25" t="s">
        <v>16</v>
      </c>
      <c r="BS5" s="16" t="s">
        <v>7</v>
      </c>
    </row>
    <row r="6" spans="2:71" s="1" customFormat="1" ht="36.95" customHeight="1">
      <c r="B6" s="19"/>
      <c r="D6" s="26" t="s">
        <v>17</v>
      </c>
      <c r="K6" s="27"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19"/>
      <c r="BE6" s="28"/>
      <c r="BS6" s="16" t="s">
        <v>7</v>
      </c>
    </row>
    <row r="7" spans="2:71" s="1" customFormat="1" ht="12" customHeight="1">
      <c r="B7" s="19"/>
      <c r="D7" s="29" t="s">
        <v>19</v>
      </c>
      <c r="K7" s="24" t="s">
        <v>3</v>
      </c>
      <c r="AK7" s="29" t="s">
        <v>20</v>
      </c>
      <c r="AN7" s="24" t="s">
        <v>3</v>
      </c>
      <c r="AR7" s="19"/>
      <c r="BE7" s="28"/>
      <c r="BS7" s="16" t="s">
        <v>7</v>
      </c>
    </row>
    <row r="8" spans="2:71" s="1" customFormat="1" ht="12" customHeight="1">
      <c r="B8" s="19"/>
      <c r="D8" s="29" t="s">
        <v>21</v>
      </c>
      <c r="K8" s="24" t="s">
        <v>22</v>
      </c>
      <c r="AK8" s="29" t="s">
        <v>23</v>
      </c>
      <c r="AN8" s="30" t="s">
        <v>24</v>
      </c>
      <c r="AR8" s="19"/>
      <c r="BE8" s="28"/>
      <c r="BS8" s="16" t="s">
        <v>7</v>
      </c>
    </row>
    <row r="9" spans="2:71" s="1" customFormat="1" ht="14.4" customHeight="1">
      <c r="B9" s="19"/>
      <c r="AR9" s="19"/>
      <c r="BE9" s="28"/>
      <c r="BS9" s="16" t="s">
        <v>7</v>
      </c>
    </row>
    <row r="10" spans="2:71" s="1" customFormat="1" ht="12" customHeight="1">
      <c r="B10" s="19"/>
      <c r="D10" s="29" t="s">
        <v>25</v>
      </c>
      <c r="AK10" s="29" t="s">
        <v>26</v>
      </c>
      <c r="AN10" s="24" t="s">
        <v>3</v>
      </c>
      <c r="AR10" s="19"/>
      <c r="BE10" s="28"/>
      <c r="BS10" s="16" t="s">
        <v>7</v>
      </c>
    </row>
    <row r="11" spans="2:71" s="1" customFormat="1" ht="18.45" customHeight="1">
      <c r="B11" s="19"/>
      <c r="E11" s="24" t="s">
        <v>27</v>
      </c>
      <c r="AK11" s="29" t="s">
        <v>28</v>
      </c>
      <c r="AN11" s="24" t="s">
        <v>3</v>
      </c>
      <c r="AR11" s="19"/>
      <c r="BE11" s="28"/>
      <c r="BS11" s="16" t="s">
        <v>7</v>
      </c>
    </row>
    <row r="12" spans="2:71" s="1" customFormat="1" ht="6.95" customHeight="1">
      <c r="B12" s="19"/>
      <c r="AR12" s="19"/>
      <c r="BE12" s="28"/>
      <c r="BS12" s="16" t="s">
        <v>7</v>
      </c>
    </row>
    <row r="13" spans="2:71" s="1" customFormat="1" ht="12" customHeight="1">
      <c r="B13" s="19"/>
      <c r="D13" s="29" t="s">
        <v>29</v>
      </c>
      <c r="AK13" s="29" t="s">
        <v>26</v>
      </c>
      <c r="AN13" s="31" t="s">
        <v>30</v>
      </c>
      <c r="AR13" s="19"/>
      <c r="BE13" s="28"/>
      <c r="BS13" s="16" t="s">
        <v>7</v>
      </c>
    </row>
    <row r="14" spans="2:71" ht="12">
      <c r="B14" s="19"/>
      <c r="E14" s="31" t="s">
        <v>30</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28</v>
      </c>
      <c r="AN14" s="31" t="s">
        <v>30</v>
      </c>
      <c r="AR14" s="19"/>
      <c r="BE14" s="28"/>
      <c r="BS14" s="16" t="s">
        <v>7</v>
      </c>
    </row>
    <row r="15" spans="2:71" s="1" customFormat="1" ht="6.95" customHeight="1">
      <c r="B15" s="19"/>
      <c r="AR15" s="19"/>
      <c r="BE15" s="28"/>
      <c r="BS15" s="16" t="s">
        <v>4</v>
      </c>
    </row>
    <row r="16" spans="2:71" s="1" customFormat="1" ht="12" customHeight="1">
      <c r="B16" s="19"/>
      <c r="D16" s="29" t="s">
        <v>31</v>
      </c>
      <c r="AK16" s="29" t="s">
        <v>26</v>
      </c>
      <c r="AN16" s="24" t="s">
        <v>3</v>
      </c>
      <c r="AR16" s="19"/>
      <c r="BE16" s="28"/>
      <c r="BS16" s="16" t="s">
        <v>4</v>
      </c>
    </row>
    <row r="17" spans="2:71" s="1" customFormat="1" ht="18.45" customHeight="1">
      <c r="B17" s="19"/>
      <c r="E17" s="24" t="s">
        <v>32</v>
      </c>
      <c r="AK17" s="29" t="s">
        <v>28</v>
      </c>
      <c r="AN17" s="24" t="s">
        <v>3</v>
      </c>
      <c r="AR17" s="19"/>
      <c r="BE17" s="28"/>
      <c r="BS17" s="16" t="s">
        <v>33</v>
      </c>
    </row>
    <row r="18" spans="2:71" s="1" customFormat="1" ht="6.95" customHeight="1">
      <c r="B18" s="19"/>
      <c r="AR18" s="19"/>
      <c r="BE18" s="28"/>
      <c r="BS18" s="16" t="s">
        <v>7</v>
      </c>
    </row>
    <row r="19" spans="2:71" s="1" customFormat="1" ht="12" customHeight="1">
      <c r="B19" s="19"/>
      <c r="D19" s="29" t="s">
        <v>34</v>
      </c>
      <c r="AK19" s="29" t="s">
        <v>26</v>
      </c>
      <c r="AN19" s="24" t="s">
        <v>3</v>
      </c>
      <c r="AR19" s="19"/>
      <c r="BE19" s="28"/>
      <c r="BS19" s="16" t="s">
        <v>7</v>
      </c>
    </row>
    <row r="20" spans="2:71" s="1" customFormat="1" ht="18.45" customHeight="1">
      <c r="B20" s="19"/>
      <c r="E20" s="24" t="s">
        <v>22</v>
      </c>
      <c r="AK20" s="29" t="s">
        <v>28</v>
      </c>
      <c r="AN20" s="24" t="s">
        <v>3</v>
      </c>
      <c r="AR20" s="19"/>
      <c r="BE20" s="28"/>
      <c r="BS20" s="16" t="s">
        <v>4</v>
      </c>
    </row>
    <row r="21" spans="2:57" s="1" customFormat="1" ht="6.95" customHeight="1">
      <c r="B21" s="19"/>
      <c r="AR21" s="19"/>
      <c r="BE21" s="28"/>
    </row>
    <row r="22" spans="2:57" s="1" customFormat="1" ht="12" customHeight="1">
      <c r="B22" s="19"/>
      <c r="D22" s="29" t="s">
        <v>35</v>
      </c>
      <c r="AR22" s="19"/>
      <c r="BE22" s="28"/>
    </row>
    <row r="23" spans="2:57" s="1" customFormat="1" ht="59.25" customHeight="1">
      <c r="B23" s="19"/>
      <c r="E23" s="33" t="s">
        <v>36</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R23" s="19"/>
      <c r="BE23" s="28"/>
    </row>
    <row r="24" spans="2:57" s="1" customFormat="1" ht="6.95" customHeight="1">
      <c r="B24" s="19"/>
      <c r="AR24" s="19"/>
      <c r="BE24" s="28"/>
    </row>
    <row r="25" spans="2:57" s="1" customFormat="1" ht="6.95" customHeight="1">
      <c r="B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R25" s="19"/>
      <c r="BE25" s="28"/>
    </row>
    <row r="26" spans="1:57" s="2" customFormat="1" ht="25.9" customHeight="1">
      <c r="A26" s="35"/>
      <c r="B26" s="36"/>
      <c r="C26" s="35"/>
      <c r="D26" s="37" t="s">
        <v>37</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ROUND(AG54,2)</f>
        <v>0</v>
      </c>
      <c r="AL26" s="38"/>
      <c r="AM26" s="38"/>
      <c r="AN26" s="38"/>
      <c r="AO26" s="38"/>
      <c r="AP26" s="35"/>
      <c r="AQ26" s="35"/>
      <c r="AR26" s="36"/>
      <c r="BE26" s="28"/>
    </row>
    <row r="27" spans="1:57" s="2" customFormat="1" ht="6.95" customHeight="1">
      <c r="A27" s="35"/>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6"/>
      <c r="BE27" s="28"/>
    </row>
    <row r="28" spans="1:57" s="2" customFormat="1" ht="12">
      <c r="A28" s="35"/>
      <c r="B28" s="36"/>
      <c r="C28" s="35"/>
      <c r="D28" s="35"/>
      <c r="E28" s="35"/>
      <c r="F28" s="35"/>
      <c r="G28" s="35"/>
      <c r="H28" s="35"/>
      <c r="I28" s="35"/>
      <c r="J28" s="35"/>
      <c r="K28" s="35"/>
      <c r="L28" s="40" t="s">
        <v>38</v>
      </c>
      <c r="M28" s="40"/>
      <c r="N28" s="40"/>
      <c r="O28" s="40"/>
      <c r="P28" s="40"/>
      <c r="Q28" s="35"/>
      <c r="R28" s="35"/>
      <c r="S28" s="35"/>
      <c r="T28" s="35"/>
      <c r="U28" s="35"/>
      <c r="V28" s="35"/>
      <c r="W28" s="40" t="s">
        <v>39</v>
      </c>
      <c r="X28" s="40"/>
      <c r="Y28" s="40"/>
      <c r="Z28" s="40"/>
      <c r="AA28" s="40"/>
      <c r="AB28" s="40"/>
      <c r="AC28" s="40"/>
      <c r="AD28" s="40"/>
      <c r="AE28" s="40"/>
      <c r="AF28" s="35"/>
      <c r="AG28" s="35"/>
      <c r="AH28" s="35"/>
      <c r="AI28" s="35"/>
      <c r="AJ28" s="35"/>
      <c r="AK28" s="40" t="s">
        <v>40</v>
      </c>
      <c r="AL28" s="40"/>
      <c r="AM28" s="40"/>
      <c r="AN28" s="40"/>
      <c r="AO28" s="40"/>
      <c r="AP28" s="35"/>
      <c r="AQ28" s="35"/>
      <c r="AR28" s="36"/>
      <c r="BE28" s="28"/>
    </row>
    <row r="29" spans="1:57" s="3" customFormat="1" ht="14.4" customHeight="1">
      <c r="A29" s="3"/>
      <c r="B29" s="41"/>
      <c r="C29" s="3"/>
      <c r="D29" s="29" t="s">
        <v>41</v>
      </c>
      <c r="E29" s="3"/>
      <c r="F29" s="29" t="s">
        <v>42</v>
      </c>
      <c r="G29" s="3"/>
      <c r="H29" s="3"/>
      <c r="I29" s="3"/>
      <c r="J29" s="3"/>
      <c r="K29" s="3"/>
      <c r="L29" s="42">
        <v>0.21</v>
      </c>
      <c r="M29" s="3"/>
      <c r="N29" s="3"/>
      <c r="O29" s="3"/>
      <c r="P29" s="3"/>
      <c r="Q29" s="3"/>
      <c r="R29" s="3"/>
      <c r="S29" s="3"/>
      <c r="T29" s="3"/>
      <c r="U29" s="3"/>
      <c r="V29" s="3"/>
      <c r="W29" s="43">
        <f>ROUND(AZ54,2)</f>
        <v>0</v>
      </c>
      <c r="X29" s="3"/>
      <c r="Y29" s="3"/>
      <c r="Z29" s="3"/>
      <c r="AA29" s="3"/>
      <c r="AB29" s="3"/>
      <c r="AC29" s="3"/>
      <c r="AD29" s="3"/>
      <c r="AE29" s="3"/>
      <c r="AF29" s="3"/>
      <c r="AG29" s="3"/>
      <c r="AH29" s="3"/>
      <c r="AI29" s="3"/>
      <c r="AJ29" s="3"/>
      <c r="AK29" s="43">
        <f>ROUND(AV54,2)</f>
        <v>0</v>
      </c>
      <c r="AL29" s="3"/>
      <c r="AM29" s="3"/>
      <c r="AN29" s="3"/>
      <c r="AO29" s="3"/>
      <c r="AP29" s="3"/>
      <c r="AQ29" s="3"/>
      <c r="AR29" s="41"/>
      <c r="BE29" s="44"/>
    </row>
    <row r="30" spans="1:57" s="3" customFormat="1" ht="14.4" customHeight="1">
      <c r="A30" s="3"/>
      <c r="B30" s="41"/>
      <c r="C30" s="3"/>
      <c r="D30" s="3"/>
      <c r="E30" s="3"/>
      <c r="F30" s="29" t="s">
        <v>43</v>
      </c>
      <c r="G30" s="3"/>
      <c r="H30" s="3"/>
      <c r="I30" s="3"/>
      <c r="J30" s="3"/>
      <c r="K30" s="3"/>
      <c r="L30" s="42">
        <v>0.15</v>
      </c>
      <c r="M30" s="3"/>
      <c r="N30" s="3"/>
      <c r="O30" s="3"/>
      <c r="P30" s="3"/>
      <c r="Q30" s="3"/>
      <c r="R30" s="3"/>
      <c r="S30" s="3"/>
      <c r="T30" s="3"/>
      <c r="U30" s="3"/>
      <c r="V30" s="3"/>
      <c r="W30" s="43">
        <f>ROUND(BA54,2)</f>
        <v>0</v>
      </c>
      <c r="X30" s="3"/>
      <c r="Y30" s="3"/>
      <c r="Z30" s="3"/>
      <c r="AA30" s="3"/>
      <c r="AB30" s="3"/>
      <c r="AC30" s="3"/>
      <c r="AD30" s="3"/>
      <c r="AE30" s="3"/>
      <c r="AF30" s="3"/>
      <c r="AG30" s="3"/>
      <c r="AH30" s="3"/>
      <c r="AI30" s="3"/>
      <c r="AJ30" s="3"/>
      <c r="AK30" s="43">
        <f>ROUND(AW54,2)</f>
        <v>0</v>
      </c>
      <c r="AL30" s="3"/>
      <c r="AM30" s="3"/>
      <c r="AN30" s="3"/>
      <c r="AO30" s="3"/>
      <c r="AP30" s="3"/>
      <c r="AQ30" s="3"/>
      <c r="AR30" s="41"/>
      <c r="BE30" s="44"/>
    </row>
    <row r="31" spans="1:57" s="3" customFormat="1" ht="14.4" customHeight="1" hidden="1">
      <c r="A31" s="3"/>
      <c r="B31" s="41"/>
      <c r="C31" s="3"/>
      <c r="D31" s="3"/>
      <c r="E31" s="3"/>
      <c r="F31" s="29" t="s">
        <v>44</v>
      </c>
      <c r="G31" s="3"/>
      <c r="H31" s="3"/>
      <c r="I31" s="3"/>
      <c r="J31" s="3"/>
      <c r="K31" s="3"/>
      <c r="L31" s="42">
        <v>0.21</v>
      </c>
      <c r="M31" s="3"/>
      <c r="N31" s="3"/>
      <c r="O31" s="3"/>
      <c r="P31" s="3"/>
      <c r="Q31" s="3"/>
      <c r="R31" s="3"/>
      <c r="S31" s="3"/>
      <c r="T31" s="3"/>
      <c r="U31" s="3"/>
      <c r="V31" s="3"/>
      <c r="W31" s="43">
        <f>ROUND(BB54,2)</f>
        <v>0</v>
      </c>
      <c r="X31" s="3"/>
      <c r="Y31" s="3"/>
      <c r="Z31" s="3"/>
      <c r="AA31" s="3"/>
      <c r="AB31" s="3"/>
      <c r="AC31" s="3"/>
      <c r="AD31" s="3"/>
      <c r="AE31" s="3"/>
      <c r="AF31" s="3"/>
      <c r="AG31" s="3"/>
      <c r="AH31" s="3"/>
      <c r="AI31" s="3"/>
      <c r="AJ31" s="3"/>
      <c r="AK31" s="43">
        <v>0</v>
      </c>
      <c r="AL31" s="3"/>
      <c r="AM31" s="3"/>
      <c r="AN31" s="3"/>
      <c r="AO31" s="3"/>
      <c r="AP31" s="3"/>
      <c r="AQ31" s="3"/>
      <c r="AR31" s="41"/>
      <c r="BE31" s="44"/>
    </row>
    <row r="32" spans="1:57" s="3" customFormat="1" ht="14.4" customHeight="1" hidden="1">
      <c r="A32" s="3"/>
      <c r="B32" s="41"/>
      <c r="C32" s="3"/>
      <c r="D32" s="3"/>
      <c r="E32" s="3"/>
      <c r="F32" s="29" t="s">
        <v>45</v>
      </c>
      <c r="G32" s="3"/>
      <c r="H32" s="3"/>
      <c r="I32" s="3"/>
      <c r="J32" s="3"/>
      <c r="K32" s="3"/>
      <c r="L32" s="42">
        <v>0.15</v>
      </c>
      <c r="M32" s="3"/>
      <c r="N32" s="3"/>
      <c r="O32" s="3"/>
      <c r="P32" s="3"/>
      <c r="Q32" s="3"/>
      <c r="R32" s="3"/>
      <c r="S32" s="3"/>
      <c r="T32" s="3"/>
      <c r="U32" s="3"/>
      <c r="V32" s="3"/>
      <c r="W32" s="43">
        <f>ROUND(BC54,2)</f>
        <v>0</v>
      </c>
      <c r="X32" s="3"/>
      <c r="Y32" s="3"/>
      <c r="Z32" s="3"/>
      <c r="AA32" s="3"/>
      <c r="AB32" s="3"/>
      <c r="AC32" s="3"/>
      <c r="AD32" s="3"/>
      <c r="AE32" s="3"/>
      <c r="AF32" s="3"/>
      <c r="AG32" s="3"/>
      <c r="AH32" s="3"/>
      <c r="AI32" s="3"/>
      <c r="AJ32" s="3"/>
      <c r="AK32" s="43">
        <v>0</v>
      </c>
      <c r="AL32" s="3"/>
      <c r="AM32" s="3"/>
      <c r="AN32" s="3"/>
      <c r="AO32" s="3"/>
      <c r="AP32" s="3"/>
      <c r="AQ32" s="3"/>
      <c r="AR32" s="41"/>
      <c r="BE32" s="44"/>
    </row>
    <row r="33" spans="1:57" s="3" customFormat="1" ht="14.4" customHeight="1" hidden="1">
      <c r="A33" s="3"/>
      <c r="B33" s="41"/>
      <c r="C33" s="3"/>
      <c r="D33" s="3"/>
      <c r="E33" s="3"/>
      <c r="F33" s="29" t="s">
        <v>46</v>
      </c>
      <c r="G33" s="3"/>
      <c r="H33" s="3"/>
      <c r="I33" s="3"/>
      <c r="J33" s="3"/>
      <c r="K33" s="3"/>
      <c r="L33" s="42">
        <v>0</v>
      </c>
      <c r="M33" s="3"/>
      <c r="N33" s="3"/>
      <c r="O33" s="3"/>
      <c r="P33" s="3"/>
      <c r="Q33" s="3"/>
      <c r="R33" s="3"/>
      <c r="S33" s="3"/>
      <c r="T33" s="3"/>
      <c r="U33" s="3"/>
      <c r="V33" s="3"/>
      <c r="W33" s="43">
        <f>ROUND(BD54,2)</f>
        <v>0</v>
      </c>
      <c r="X33" s="3"/>
      <c r="Y33" s="3"/>
      <c r="Z33" s="3"/>
      <c r="AA33" s="3"/>
      <c r="AB33" s="3"/>
      <c r="AC33" s="3"/>
      <c r="AD33" s="3"/>
      <c r="AE33" s="3"/>
      <c r="AF33" s="3"/>
      <c r="AG33" s="3"/>
      <c r="AH33" s="3"/>
      <c r="AI33" s="3"/>
      <c r="AJ33" s="3"/>
      <c r="AK33" s="43">
        <v>0</v>
      </c>
      <c r="AL33" s="3"/>
      <c r="AM33" s="3"/>
      <c r="AN33" s="3"/>
      <c r="AO33" s="3"/>
      <c r="AP33" s="3"/>
      <c r="AQ33" s="3"/>
      <c r="AR33" s="41"/>
      <c r="BE33" s="3"/>
    </row>
    <row r="34" spans="1:57" s="2" customFormat="1" ht="6.95" customHeight="1">
      <c r="A34" s="35"/>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c r="BE34" s="35"/>
    </row>
    <row r="35" spans="1:57" s="2" customFormat="1" ht="25.9" customHeight="1">
      <c r="A35" s="35"/>
      <c r="B35" s="36"/>
      <c r="C35" s="45"/>
      <c r="D35" s="46" t="s">
        <v>47</v>
      </c>
      <c r="E35" s="47"/>
      <c r="F35" s="47"/>
      <c r="G35" s="47"/>
      <c r="H35" s="47"/>
      <c r="I35" s="47"/>
      <c r="J35" s="47"/>
      <c r="K35" s="47"/>
      <c r="L35" s="47"/>
      <c r="M35" s="47"/>
      <c r="N35" s="47"/>
      <c r="O35" s="47"/>
      <c r="P35" s="47"/>
      <c r="Q35" s="47"/>
      <c r="R35" s="47"/>
      <c r="S35" s="47"/>
      <c r="T35" s="48" t="s">
        <v>48</v>
      </c>
      <c r="U35" s="47"/>
      <c r="V35" s="47"/>
      <c r="W35" s="47"/>
      <c r="X35" s="49" t="s">
        <v>49</v>
      </c>
      <c r="Y35" s="47"/>
      <c r="Z35" s="47"/>
      <c r="AA35" s="47"/>
      <c r="AB35" s="47"/>
      <c r="AC35" s="47"/>
      <c r="AD35" s="47"/>
      <c r="AE35" s="47"/>
      <c r="AF35" s="47"/>
      <c r="AG35" s="47"/>
      <c r="AH35" s="47"/>
      <c r="AI35" s="47"/>
      <c r="AJ35" s="47"/>
      <c r="AK35" s="50">
        <f>SUM(AK26:AK33)</f>
        <v>0</v>
      </c>
      <c r="AL35" s="47"/>
      <c r="AM35" s="47"/>
      <c r="AN35" s="47"/>
      <c r="AO35" s="51"/>
      <c r="AP35" s="45"/>
      <c r="AQ35" s="45"/>
      <c r="AR35" s="36"/>
      <c r="BE35" s="35"/>
    </row>
    <row r="36" spans="1:57" s="2" customFormat="1" ht="6.95" customHeight="1">
      <c r="A36" s="35"/>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6"/>
      <c r="BE36" s="35"/>
    </row>
    <row r="37" spans="1:57" s="2" customFormat="1" ht="6.95" customHeight="1">
      <c r="A37" s="35"/>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36"/>
      <c r="BE37" s="35"/>
    </row>
    <row r="41" spans="1:57" s="2" customFormat="1" ht="6.95" customHeight="1">
      <c r="A41" s="35"/>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36"/>
      <c r="BE41" s="35"/>
    </row>
    <row r="42" spans="1:57" s="2" customFormat="1" ht="24.95" customHeight="1">
      <c r="A42" s="35"/>
      <c r="B42" s="36"/>
      <c r="C42" s="20" t="s">
        <v>50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6"/>
      <c r="BE42" s="35"/>
    </row>
    <row r="43" spans="1:57" s="2" customFormat="1" ht="6.95" customHeight="1">
      <c r="A43" s="35"/>
      <c r="B43" s="36"/>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6"/>
      <c r="BE43" s="35"/>
    </row>
    <row r="44" spans="1:57" s="4" customFormat="1" ht="12" customHeight="1">
      <c r="A44" s="4"/>
      <c r="B44" s="56"/>
      <c r="C44" s="29"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6"/>
      <c r="BE44" s="4"/>
    </row>
    <row r="45" spans="1:57" s="5" customFormat="1" ht="36.95" customHeight="1">
      <c r="A45" s="5"/>
      <c r="B45" s="57"/>
      <c r="C45" s="58" t="s">
        <v>17</v>
      </c>
      <c r="D45" s="5"/>
      <c r="E45" s="5"/>
      <c r="F45" s="5"/>
      <c r="G45" s="5"/>
      <c r="H45" s="5"/>
      <c r="I45" s="5"/>
      <c r="J45" s="5"/>
      <c r="K45" s="5"/>
      <c r="L45" s="59" t="str">
        <f>K6</f>
        <v>ZATEPLENÍ OBJEKTU A VÝMĚNA OTVORŮ OBJEKTU KOLEJE BLANICE</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7"/>
      <c r="BE45" s="5"/>
    </row>
    <row r="46" spans="1:57" s="2" customFormat="1" ht="6.95" customHeight="1">
      <c r="A46" s="35"/>
      <c r="B46" s="3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6"/>
      <c r="BE46" s="35"/>
    </row>
    <row r="47" spans="1:57" s="2" customFormat="1" ht="12" customHeight="1">
      <c r="A47" s="35"/>
      <c r="B47" s="36"/>
      <c r="C47" s="29" t="s">
        <v>21</v>
      </c>
      <c r="D47" s="35"/>
      <c r="E47" s="35"/>
      <c r="F47" s="35"/>
      <c r="G47" s="35"/>
      <c r="H47" s="35"/>
      <c r="I47" s="35"/>
      <c r="J47" s="35"/>
      <c r="K47" s="35"/>
      <c r="L47" s="60" t="str">
        <f>IF(K8="","",K8)</f>
        <v xml:space="preserve"> </v>
      </c>
      <c r="M47" s="35"/>
      <c r="N47" s="35"/>
      <c r="O47" s="35"/>
      <c r="P47" s="35"/>
      <c r="Q47" s="35"/>
      <c r="R47" s="35"/>
      <c r="S47" s="35"/>
      <c r="T47" s="35"/>
      <c r="U47" s="35"/>
      <c r="V47" s="35"/>
      <c r="W47" s="35"/>
      <c r="X47" s="35"/>
      <c r="Y47" s="35"/>
      <c r="Z47" s="35"/>
      <c r="AA47" s="35"/>
      <c r="AB47" s="35"/>
      <c r="AC47" s="35"/>
      <c r="AD47" s="35"/>
      <c r="AE47" s="35"/>
      <c r="AF47" s="35"/>
      <c r="AG47" s="35"/>
      <c r="AH47" s="35"/>
      <c r="AI47" s="29" t="s">
        <v>23</v>
      </c>
      <c r="AJ47" s="35"/>
      <c r="AK47" s="35"/>
      <c r="AL47" s="35"/>
      <c r="AM47" s="61" t="str">
        <f>IF(AN8="","",AN8)</f>
        <v>18. 11. 2022</v>
      </c>
      <c r="AN47" s="61"/>
      <c r="AO47" s="35"/>
      <c r="AP47" s="35"/>
      <c r="AQ47" s="35"/>
      <c r="AR47" s="36"/>
      <c r="BE47" s="35"/>
    </row>
    <row r="48" spans="1:57" s="2" customFormat="1" ht="6.95" customHeight="1">
      <c r="A48" s="35"/>
      <c r="B48" s="36"/>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6"/>
      <c r="BE48" s="35"/>
    </row>
    <row r="49" spans="1:57" s="2" customFormat="1" ht="15.15" customHeight="1">
      <c r="A49" s="35"/>
      <c r="B49" s="36"/>
      <c r="C49" s="29" t="s">
        <v>25</v>
      </c>
      <c r="D49" s="35"/>
      <c r="E49" s="35"/>
      <c r="F49" s="35"/>
      <c r="G49" s="35"/>
      <c r="H49" s="35"/>
      <c r="I49" s="35"/>
      <c r="J49" s="35"/>
      <c r="K49" s="35"/>
      <c r="L49" s="4" t="str">
        <f>IF(E11="","",E11)</f>
        <v>Vysoká škola ekonomická v Praze</v>
      </c>
      <c r="M49" s="35"/>
      <c r="N49" s="35"/>
      <c r="O49" s="35"/>
      <c r="P49" s="35"/>
      <c r="Q49" s="35"/>
      <c r="R49" s="35"/>
      <c r="S49" s="35"/>
      <c r="T49" s="35"/>
      <c r="U49" s="35"/>
      <c r="V49" s="35"/>
      <c r="W49" s="35"/>
      <c r="X49" s="35"/>
      <c r="Y49" s="35"/>
      <c r="Z49" s="35"/>
      <c r="AA49" s="35"/>
      <c r="AB49" s="35"/>
      <c r="AC49" s="35"/>
      <c r="AD49" s="35"/>
      <c r="AE49" s="35"/>
      <c r="AF49" s="35"/>
      <c r="AG49" s="35"/>
      <c r="AH49" s="35"/>
      <c r="AI49" s="29" t="s">
        <v>31</v>
      </c>
      <c r="AJ49" s="35"/>
      <c r="AK49" s="35"/>
      <c r="AL49" s="35"/>
      <c r="AM49" s="62" t="str">
        <f>IF(E17="","",E17)</f>
        <v>RAFPRO s.r.o.</v>
      </c>
      <c r="AN49" s="4"/>
      <c r="AO49" s="4"/>
      <c r="AP49" s="4"/>
      <c r="AQ49" s="35"/>
      <c r="AR49" s="36"/>
      <c r="AS49" s="63" t="s">
        <v>51</v>
      </c>
      <c r="AT49" s="64"/>
      <c r="AU49" s="65"/>
      <c r="AV49" s="65"/>
      <c r="AW49" s="65"/>
      <c r="AX49" s="65"/>
      <c r="AY49" s="65"/>
      <c r="AZ49" s="65"/>
      <c r="BA49" s="65"/>
      <c r="BB49" s="65"/>
      <c r="BC49" s="65"/>
      <c r="BD49" s="66"/>
      <c r="BE49" s="35"/>
    </row>
    <row r="50" spans="1:57" s="2" customFormat="1" ht="15.15" customHeight="1">
      <c r="A50" s="35"/>
      <c r="B50" s="36"/>
      <c r="C50" s="29" t="s">
        <v>29</v>
      </c>
      <c r="D50" s="35"/>
      <c r="E50" s="35"/>
      <c r="F50" s="35"/>
      <c r="G50" s="35"/>
      <c r="H50" s="35"/>
      <c r="I50" s="35"/>
      <c r="J50" s="35"/>
      <c r="K50" s="35"/>
      <c r="L50" s="4"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34</v>
      </c>
      <c r="AJ50" s="35"/>
      <c r="AK50" s="35"/>
      <c r="AL50" s="35"/>
      <c r="AM50" s="62" t="str">
        <f>IF(E20="","",E20)</f>
        <v xml:space="preserve"> </v>
      </c>
      <c r="AN50" s="4"/>
      <c r="AO50" s="4"/>
      <c r="AP50" s="4"/>
      <c r="AQ50" s="35"/>
      <c r="AR50" s="36"/>
      <c r="AS50" s="67"/>
      <c r="AT50" s="68"/>
      <c r="AU50" s="69"/>
      <c r="AV50" s="69"/>
      <c r="AW50" s="69"/>
      <c r="AX50" s="69"/>
      <c r="AY50" s="69"/>
      <c r="AZ50" s="69"/>
      <c r="BA50" s="69"/>
      <c r="BB50" s="69"/>
      <c r="BC50" s="69"/>
      <c r="BD50" s="70"/>
      <c r="BE50" s="35"/>
    </row>
    <row r="51" spans="1:57" s="2" customFormat="1" ht="10.8" customHeight="1">
      <c r="A51" s="35"/>
      <c r="B51" s="3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6"/>
      <c r="AS51" s="67"/>
      <c r="AT51" s="68"/>
      <c r="AU51" s="69"/>
      <c r="AV51" s="69"/>
      <c r="AW51" s="69"/>
      <c r="AX51" s="69"/>
      <c r="AY51" s="69"/>
      <c r="AZ51" s="69"/>
      <c r="BA51" s="69"/>
      <c r="BB51" s="69"/>
      <c r="BC51" s="69"/>
      <c r="BD51" s="70"/>
      <c r="BE51" s="35"/>
    </row>
    <row r="52" spans="1:57" s="2" customFormat="1" ht="29.25" customHeight="1">
      <c r="A52" s="35"/>
      <c r="B52" s="36"/>
      <c r="C52" s="71" t="s">
        <v>52</v>
      </c>
      <c r="D52" s="72"/>
      <c r="E52" s="72"/>
      <c r="F52" s="72"/>
      <c r="G52" s="72"/>
      <c r="H52" s="73"/>
      <c r="I52" s="74" t="s">
        <v>53</v>
      </c>
      <c r="J52" s="72"/>
      <c r="K52" s="72"/>
      <c r="L52" s="72"/>
      <c r="M52" s="72"/>
      <c r="N52" s="72"/>
      <c r="O52" s="72"/>
      <c r="P52" s="72"/>
      <c r="Q52" s="72"/>
      <c r="R52" s="72"/>
      <c r="S52" s="72"/>
      <c r="T52" s="72"/>
      <c r="U52" s="72"/>
      <c r="V52" s="72"/>
      <c r="W52" s="72"/>
      <c r="X52" s="72"/>
      <c r="Y52" s="72"/>
      <c r="Z52" s="72"/>
      <c r="AA52" s="72"/>
      <c r="AB52" s="72"/>
      <c r="AC52" s="72"/>
      <c r="AD52" s="72"/>
      <c r="AE52" s="72"/>
      <c r="AF52" s="72"/>
      <c r="AG52" s="75" t="s">
        <v>54</v>
      </c>
      <c r="AH52" s="72"/>
      <c r="AI52" s="72"/>
      <c r="AJ52" s="72"/>
      <c r="AK52" s="72"/>
      <c r="AL52" s="72"/>
      <c r="AM52" s="72"/>
      <c r="AN52" s="74" t="s">
        <v>55</v>
      </c>
      <c r="AO52" s="72"/>
      <c r="AP52" s="72"/>
      <c r="AQ52" s="76" t="s">
        <v>56</v>
      </c>
      <c r="AR52" s="36"/>
      <c r="AS52" s="77" t="s">
        <v>57</v>
      </c>
      <c r="AT52" s="78" t="s">
        <v>58</v>
      </c>
      <c r="AU52" s="78" t="s">
        <v>59</v>
      </c>
      <c r="AV52" s="78" t="s">
        <v>60</v>
      </c>
      <c r="AW52" s="78" t="s">
        <v>61</v>
      </c>
      <c r="AX52" s="78" t="s">
        <v>62</v>
      </c>
      <c r="AY52" s="78" t="s">
        <v>63</v>
      </c>
      <c r="AZ52" s="78" t="s">
        <v>64</v>
      </c>
      <c r="BA52" s="78" t="s">
        <v>65</v>
      </c>
      <c r="BB52" s="78" t="s">
        <v>66</v>
      </c>
      <c r="BC52" s="78" t="s">
        <v>67</v>
      </c>
      <c r="BD52" s="79" t="s">
        <v>68</v>
      </c>
      <c r="BE52" s="35"/>
    </row>
    <row r="53" spans="1:57" s="2" customFormat="1" ht="10.8" customHeight="1">
      <c r="A53" s="35"/>
      <c r="B53" s="36"/>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6"/>
      <c r="AS53" s="80"/>
      <c r="AT53" s="81"/>
      <c r="AU53" s="81"/>
      <c r="AV53" s="81"/>
      <c r="AW53" s="81"/>
      <c r="AX53" s="81"/>
      <c r="AY53" s="81"/>
      <c r="AZ53" s="81"/>
      <c r="BA53" s="81"/>
      <c r="BB53" s="81"/>
      <c r="BC53" s="81"/>
      <c r="BD53" s="82"/>
      <c r="BE53" s="35"/>
    </row>
    <row r="54" spans="1:90" s="6" customFormat="1" ht="32.4" customHeight="1">
      <c r="A54" s="6"/>
      <c r="B54" s="83"/>
      <c r="C54" s="84" t="s">
        <v>69</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6">
        <f>ROUND(SUM(AG55:AG58),2)</f>
        <v>0</v>
      </c>
      <c r="AH54" s="86"/>
      <c r="AI54" s="86"/>
      <c r="AJ54" s="86"/>
      <c r="AK54" s="86"/>
      <c r="AL54" s="86"/>
      <c r="AM54" s="86"/>
      <c r="AN54" s="87">
        <f>SUM(AG54,AT54)</f>
        <v>0</v>
      </c>
      <c r="AO54" s="87"/>
      <c r="AP54" s="87"/>
      <c r="AQ54" s="88" t="s">
        <v>3</v>
      </c>
      <c r="AR54" s="83"/>
      <c r="AS54" s="89">
        <f>ROUND(SUM(AS55:AS58),2)</f>
        <v>0</v>
      </c>
      <c r="AT54" s="90">
        <f>ROUND(SUM(AV54:AW54),2)</f>
        <v>0</v>
      </c>
      <c r="AU54" s="91">
        <f>ROUND(SUM(AU55:AU58),5)</f>
        <v>0</v>
      </c>
      <c r="AV54" s="90">
        <f>ROUND(AZ54*L29,2)</f>
        <v>0</v>
      </c>
      <c r="AW54" s="90">
        <f>ROUND(BA54*L30,2)</f>
        <v>0</v>
      </c>
      <c r="AX54" s="90">
        <f>ROUND(BB54*L29,2)</f>
        <v>0</v>
      </c>
      <c r="AY54" s="90">
        <f>ROUND(BC54*L30,2)</f>
        <v>0</v>
      </c>
      <c r="AZ54" s="90">
        <f>ROUND(SUM(AZ55:AZ58),2)</f>
        <v>0</v>
      </c>
      <c r="BA54" s="90">
        <f>ROUND(SUM(BA55:BA58),2)</f>
        <v>0</v>
      </c>
      <c r="BB54" s="90">
        <f>ROUND(SUM(BB55:BB58),2)</f>
        <v>0</v>
      </c>
      <c r="BC54" s="90">
        <f>ROUND(SUM(BC55:BC58),2)</f>
        <v>0</v>
      </c>
      <c r="BD54" s="92">
        <f>ROUND(SUM(BD55:BD58),2)</f>
        <v>0</v>
      </c>
      <c r="BE54" s="6"/>
      <c r="BS54" s="93" t="s">
        <v>70</v>
      </c>
      <c r="BT54" s="93" t="s">
        <v>71</v>
      </c>
      <c r="BU54" s="94" t="s">
        <v>72</v>
      </c>
      <c r="BV54" s="93" t="s">
        <v>73</v>
      </c>
      <c r="BW54" s="93" t="s">
        <v>5</v>
      </c>
      <c r="BX54" s="93" t="s">
        <v>74</v>
      </c>
      <c r="CL54" s="93" t="s">
        <v>3</v>
      </c>
    </row>
    <row r="55" spans="1:91" s="7" customFormat="1" ht="16.5" customHeight="1">
      <c r="A55" s="95" t="s">
        <v>75</v>
      </c>
      <c r="B55" s="96"/>
      <c r="C55" s="97"/>
      <c r="D55" s="98" t="s">
        <v>15</v>
      </c>
      <c r="E55" s="98"/>
      <c r="F55" s="98"/>
      <c r="G55" s="98"/>
      <c r="H55" s="98"/>
      <c r="I55" s="99"/>
      <c r="J55" s="98" t="s">
        <v>76</v>
      </c>
      <c r="K55" s="98"/>
      <c r="L55" s="98"/>
      <c r="M55" s="98"/>
      <c r="N55" s="98"/>
      <c r="O55" s="98"/>
      <c r="P55" s="98"/>
      <c r="Q55" s="98"/>
      <c r="R55" s="98"/>
      <c r="S55" s="98"/>
      <c r="T55" s="98"/>
      <c r="U55" s="98"/>
      <c r="V55" s="98"/>
      <c r="W55" s="98"/>
      <c r="X55" s="98"/>
      <c r="Y55" s="98"/>
      <c r="Z55" s="98"/>
      <c r="AA55" s="98"/>
      <c r="AB55" s="98"/>
      <c r="AC55" s="98"/>
      <c r="AD55" s="98"/>
      <c r="AE55" s="98"/>
      <c r="AF55" s="98"/>
      <c r="AG55" s="100">
        <f>'1 - Zateplení a výměna oken'!J30</f>
        <v>0</v>
      </c>
      <c r="AH55" s="99"/>
      <c r="AI55" s="99"/>
      <c r="AJ55" s="99"/>
      <c r="AK55" s="99"/>
      <c r="AL55" s="99"/>
      <c r="AM55" s="99"/>
      <c r="AN55" s="100">
        <f>SUM(AG55,AT55)</f>
        <v>0</v>
      </c>
      <c r="AO55" s="99"/>
      <c r="AP55" s="99"/>
      <c r="AQ55" s="101" t="s">
        <v>77</v>
      </c>
      <c r="AR55" s="96"/>
      <c r="AS55" s="102">
        <v>0</v>
      </c>
      <c r="AT55" s="103">
        <f>ROUND(SUM(AV55:AW55),2)</f>
        <v>0</v>
      </c>
      <c r="AU55" s="104">
        <f>'1 - Zateplení a výměna oken'!P104</f>
        <v>0</v>
      </c>
      <c r="AV55" s="103">
        <f>'1 - Zateplení a výměna oken'!J33</f>
        <v>0</v>
      </c>
      <c r="AW55" s="103">
        <f>'1 - Zateplení a výměna oken'!J34</f>
        <v>0</v>
      </c>
      <c r="AX55" s="103">
        <f>'1 - Zateplení a výměna oken'!J35</f>
        <v>0</v>
      </c>
      <c r="AY55" s="103">
        <f>'1 - Zateplení a výměna oken'!J36</f>
        <v>0</v>
      </c>
      <c r="AZ55" s="103">
        <f>'1 - Zateplení a výměna oken'!F33</f>
        <v>0</v>
      </c>
      <c r="BA55" s="103">
        <f>'1 - Zateplení a výměna oken'!F34</f>
        <v>0</v>
      </c>
      <c r="BB55" s="103">
        <f>'1 - Zateplení a výměna oken'!F35</f>
        <v>0</v>
      </c>
      <c r="BC55" s="103">
        <f>'1 - Zateplení a výměna oken'!F36</f>
        <v>0</v>
      </c>
      <c r="BD55" s="105">
        <f>'1 - Zateplení a výměna oken'!F37</f>
        <v>0</v>
      </c>
      <c r="BE55" s="7"/>
      <c r="BT55" s="106" t="s">
        <v>15</v>
      </c>
      <c r="BV55" s="106" t="s">
        <v>73</v>
      </c>
      <c r="BW55" s="106" t="s">
        <v>78</v>
      </c>
      <c r="BX55" s="106" t="s">
        <v>5</v>
      </c>
      <c r="CL55" s="106" t="s">
        <v>3</v>
      </c>
      <c r="CM55" s="106" t="s">
        <v>79</v>
      </c>
    </row>
    <row r="56" spans="1:91" s="7" customFormat="1" ht="16.5" customHeight="1">
      <c r="A56" s="95" t="s">
        <v>75</v>
      </c>
      <c r="B56" s="96"/>
      <c r="C56" s="97"/>
      <c r="D56" s="98" t="s">
        <v>79</v>
      </c>
      <c r="E56" s="98"/>
      <c r="F56" s="98"/>
      <c r="G56" s="98"/>
      <c r="H56" s="98"/>
      <c r="I56" s="99"/>
      <c r="J56" s="98" t="s">
        <v>80</v>
      </c>
      <c r="K56" s="98"/>
      <c r="L56" s="98"/>
      <c r="M56" s="98"/>
      <c r="N56" s="98"/>
      <c r="O56" s="98"/>
      <c r="P56" s="98"/>
      <c r="Q56" s="98"/>
      <c r="R56" s="98"/>
      <c r="S56" s="98"/>
      <c r="T56" s="98"/>
      <c r="U56" s="98"/>
      <c r="V56" s="98"/>
      <c r="W56" s="98"/>
      <c r="X56" s="98"/>
      <c r="Y56" s="98"/>
      <c r="Z56" s="98"/>
      <c r="AA56" s="98"/>
      <c r="AB56" s="98"/>
      <c r="AC56" s="98"/>
      <c r="AD56" s="98"/>
      <c r="AE56" s="98"/>
      <c r="AF56" s="98"/>
      <c r="AG56" s="100">
        <f>'2 - Oprava střešního pláště'!J30</f>
        <v>0</v>
      </c>
      <c r="AH56" s="99"/>
      <c r="AI56" s="99"/>
      <c r="AJ56" s="99"/>
      <c r="AK56" s="99"/>
      <c r="AL56" s="99"/>
      <c r="AM56" s="99"/>
      <c r="AN56" s="100">
        <f>SUM(AG56,AT56)</f>
        <v>0</v>
      </c>
      <c r="AO56" s="99"/>
      <c r="AP56" s="99"/>
      <c r="AQ56" s="101" t="s">
        <v>77</v>
      </c>
      <c r="AR56" s="96"/>
      <c r="AS56" s="102">
        <v>0</v>
      </c>
      <c r="AT56" s="103">
        <f>ROUND(SUM(AV56:AW56),2)</f>
        <v>0</v>
      </c>
      <c r="AU56" s="104">
        <f>'2 - Oprava střešního pláště'!P89</f>
        <v>0</v>
      </c>
      <c r="AV56" s="103">
        <f>'2 - Oprava střešního pláště'!J33</f>
        <v>0</v>
      </c>
      <c r="AW56" s="103">
        <f>'2 - Oprava střešního pláště'!J34</f>
        <v>0</v>
      </c>
      <c r="AX56" s="103">
        <f>'2 - Oprava střešního pláště'!J35</f>
        <v>0</v>
      </c>
      <c r="AY56" s="103">
        <f>'2 - Oprava střešního pláště'!J36</f>
        <v>0</v>
      </c>
      <c r="AZ56" s="103">
        <f>'2 - Oprava střešního pláště'!F33</f>
        <v>0</v>
      </c>
      <c r="BA56" s="103">
        <f>'2 - Oprava střešního pláště'!F34</f>
        <v>0</v>
      </c>
      <c r="BB56" s="103">
        <f>'2 - Oprava střešního pláště'!F35</f>
        <v>0</v>
      </c>
      <c r="BC56" s="103">
        <f>'2 - Oprava střešního pláště'!F36</f>
        <v>0</v>
      </c>
      <c r="BD56" s="105">
        <f>'2 - Oprava střešního pláště'!F37</f>
        <v>0</v>
      </c>
      <c r="BE56" s="7"/>
      <c r="BT56" s="106" t="s">
        <v>15</v>
      </c>
      <c r="BV56" s="106" t="s">
        <v>73</v>
      </c>
      <c r="BW56" s="106" t="s">
        <v>81</v>
      </c>
      <c r="BX56" s="106" t="s">
        <v>5</v>
      </c>
      <c r="CL56" s="106" t="s">
        <v>3</v>
      </c>
      <c r="CM56" s="106" t="s">
        <v>79</v>
      </c>
    </row>
    <row r="57" spans="1:91" s="7" customFormat="1" ht="16.5" customHeight="1">
      <c r="A57" s="95" t="s">
        <v>75</v>
      </c>
      <c r="B57" s="96"/>
      <c r="C57" s="97"/>
      <c r="D57" s="98" t="s">
        <v>82</v>
      </c>
      <c r="E57" s="98"/>
      <c r="F57" s="98"/>
      <c r="G57" s="98"/>
      <c r="H57" s="98"/>
      <c r="I57" s="99"/>
      <c r="J57" s="98" t="s">
        <v>83</v>
      </c>
      <c r="K57" s="98"/>
      <c r="L57" s="98"/>
      <c r="M57" s="98"/>
      <c r="N57" s="98"/>
      <c r="O57" s="98"/>
      <c r="P57" s="98"/>
      <c r="Q57" s="98"/>
      <c r="R57" s="98"/>
      <c r="S57" s="98"/>
      <c r="T57" s="98"/>
      <c r="U57" s="98"/>
      <c r="V57" s="98"/>
      <c r="W57" s="98"/>
      <c r="X57" s="98"/>
      <c r="Y57" s="98"/>
      <c r="Z57" s="98"/>
      <c r="AA57" s="98"/>
      <c r="AB57" s="98"/>
      <c r="AC57" s="98"/>
      <c r="AD57" s="98"/>
      <c r="AE57" s="98"/>
      <c r="AF57" s="98"/>
      <c r="AG57" s="100">
        <f>'4 - Hromosvod'!J30</f>
        <v>0</v>
      </c>
      <c r="AH57" s="99"/>
      <c r="AI57" s="99"/>
      <c r="AJ57" s="99"/>
      <c r="AK57" s="99"/>
      <c r="AL57" s="99"/>
      <c r="AM57" s="99"/>
      <c r="AN57" s="100">
        <f>SUM(AG57,AT57)</f>
        <v>0</v>
      </c>
      <c r="AO57" s="99"/>
      <c r="AP57" s="99"/>
      <c r="AQ57" s="101" t="s">
        <v>77</v>
      </c>
      <c r="AR57" s="96"/>
      <c r="AS57" s="102">
        <v>0</v>
      </c>
      <c r="AT57" s="103">
        <f>ROUND(SUM(AV57:AW57),2)</f>
        <v>0</v>
      </c>
      <c r="AU57" s="104">
        <f>'4 - Hromosvod'!P83</f>
        <v>0</v>
      </c>
      <c r="AV57" s="103">
        <f>'4 - Hromosvod'!J33</f>
        <v>0</v>
      </c>
      <c r="AW57" s="103">
        <f>'4 - Hromosvod'!J34</f>
        <v>0</v>
      </c>
      <c r="AX57" s="103">
        <f>'4 - Hromosvod'!J35</f>
        <v>0</v>
      </c>
      <c r="AY57" s="103">
        <f>'4 - Hromosvod'!J36</f>
        <v>0</v>
      </c>
      <c r="AZ57" s="103">
        <f>'4 - Hromosvod'!F33</f>
        <v>0</v>
      </c>
      <c r="BA57" s="103">
        <f>'4 - Hromosvod'!F34</f>
        <v>0</v>
      </c>
      <c r="BB57" s="103">
        <f>'4 - Hromosvod'!F35</f>
        <v>0</v>
      </c>
      <c r="BC57" s="103">
        <f>'4 - Hromosvod'!F36</f>
        <v>0</v>
      </c>
      <c r="BD57" s="105">
        <f>'4 - Hromosvod'!F37</f>
        <v>0</v>
      </c>
      <c r="BE57" s="7"/>
      <c r="BT57" s="106" t="s">
        <v>15</v>
      </c>
      <c r="BV57" s="106" t="s">
        <v>73</v>
      </c>
      <c r="BW57" s="106" t="s">
        <v>84</v>
      </c>
      <c r="BX57" s="106" t="s">
        <v>5</v>
      </c>
      <c r="CL57" s="106" t="s">
        <v>3</v>
      </c>
      <c r="CM57" s="106" t="s">
        <v>79</v>
      </c>
    </row>
    <row r="58" spans="1:91" s="7" customFormat="1" ht="16.5" customHeight="1">
      <c r="A58" s="95" t="s">
        <v>75</v>
      </c>
      <c r="B58" s="96"/>
      <c r="C58" s="97"/>
      <c r="D58" s="98" t="s">
        <v>85</v>
      </c>
      <c r="E58" s="98"/>
      <c r="F58" s="98"/>
      <c r="G58" s="98"/>
      <c r="H58" s="98"/>
      <c r="I58" s="99"/>
      <c r="J58" s="98" t="s">
        <v>86</v>
      </c>
      <c r="K58" s="98"/>
      <c r="L58" s="98"/>
      <c r="M58" s="98"/>
      <c r="N58" s="98"/>
      <c r="O58" s="98"/>
      <c r="P58" s="98"/>
      <c r="Q58" s="98"/>
      <c r="R58" s="98"/>
      <c r="S58" s="98"/>
      <c r="T58" s="98"/>
      <c r="U58" s="98"/>
      <c r="V58" s="98"/>
      <c r="W58" s="98"/>
      <c r="X58" s="98"/>
      <c r="Y58" s="98"/>
      <c r="Z58" s="98"/>
      <c r="AA58" s="98"/>
      <c r="AB58" s="98"/>
      <c r="AC58" s="98"/>
      <c r="AD58" s="98"/>
      <c r="AE58" s="98"/>
      <c r="AF58" s="98"/>
      <c r="AG58" s="100">
        <f>'VRN - Ostatní a vedlejší ...'!J30</f>
        <v>0</v>
      </c>
      <c r="AH58" s="99"/>
      <c r="AI58" s="99"/>
      <c r="AJ58" s="99"/>
      <c r="AK58" s="99"/>
      <c r="AL58" s="99"/>
      <c r="AM58" s="99"/>
      <c r="AN58" s="100">
        <f>SUM(AG58,AT58)</f>
        <v>0</v>
      </c>
      <c r="AO58" s="99"/>
      <c r="AP58" s="99"/>
      <c r="AQ58" s="101" t="s">
        <v>77</v>
      </c>
      <c r="AR58" s="96"/>
      <c r="AS58" s="107">
        <v>0</v>
      </c>
      <c r="AT58" s="108">
        <f>ROUND(SUM(AV58:AW58),2)</f>
        <v>0</v>
      </c>
      <c r="AU58" s="109">
        <f>'VRN - Ostatní a vedlejší ...'!P80</f>
        <v>0</v>
      </c>
      <c r="AV58" s="108">
        <f>'VRN - Ostatní a vedlejší ...'!J33</f>
        <v>0</v>
      </c>
      <c r="AW58" s="108">
        <f>'VRN - Ostatní a vedlejší ...'!J34</f>
        <v>0</v>
      </c>
      <c r="AX58" s="108">
        <f>'VRN - Ostatní a vedlejší ...'!J35</f>
        <v>0</v>
      </c>
      <c r="AY58" s="108">
        <f>'VRN - Ostatní a vedlejší ...'!J36</f>
        <v>0</v>
      </c>
      <c r="AZ58" s="108">
        <f>'VRN - Ostatní a vedlejší ...'!F33</f>
        <v>0</v>
      </c>
      <c r="BA58" s="108">
        <f>'VRN - Ostatní a vedlejší ...'!F34</f>
        <v>0</v>
      </c>
      <c r="BB58" s="108">
        <f>'VRN - Ostatní a vedlejší ...'!F35</f>
        <v>0</v>
      </c>
      <c r="BC58" s="108">
        <f>'VRN - Ostatní a vedlejší ...'!F36</f>
        <v>0</v>
      </c>
      <c r="BD58" s="110">
        <f>'VRN - Ostatní a vedlejší ...'!F37</f>
        <v>0</v>
      </c>
      <c r="BE58" s="7"/>
      <c r="BT58" s="106" t="s">
        <v>15</v>
      </c>
      <c r="BV58" s="106" t="s">
        <v>73</v>
      </c>
      <c r="BW58" s="106" t="s">
        <v>87</v>
      </c>
      <c r="BX58" s="106" t="s">
        <v>5</v>
      </c>
      <c r="CL58" s="106" t="s">
        <v>3</v>
      </c>
      <c r="CM58" s="106" t="s">
        <v>79</v>
      </c>
    </row>
    <row r="59" spans="1:57" s="2" customFormat="1" ht="30" customHeight="1">
      <c r="A59" s="35"/>
      <c r="B59" s="36"/>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6"/>
      <c r="AS59" s="35"/>
      <c r="AT59" s="35"/>
      <c r="AU59" s="35"/>
      <c r="AV59" s="35"/>
      <c r="AW59" s="35"/>
      <c r="AX59" s="35"/>
      <c r="AY59" s="35"/>
      <c r="AZ59" s="35"/>
      <c r="BA59" s="35"/>
      <c r="BB59" s="35"/>
      <c r="BC59" s="35"/>
      <c r="BD59" s="35"/>
      <c r="BE59" s="35"/>
    </row>
    <row r="60" spans="1:57" s="2" customFormat="1" ht="6.95" customHeight="1">
      <c r="A60" s="35"/>
      <c r="B60" s="52"/>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36"/>
      <c r="AS60" s="35"/>
      <c r="AT60" s="35"/>
      <c r="AU60" s="35"/>
      <c r="AV60" s="35"/>
      <c r="AW60" s="35"/>
      <c r="AX60" s="35"/>
      <c r="AY60" s="35"/>
      <c r="AZ60" s="35"/>
      <c r="BA60" s="35"/>
      <c r="BB60" s="35"/>
      <c r="BC60" s="35"/>
      <c r="BD60" s="35"/>
      <c r="BE60" s="35"/>
    </row>
  </sheetData>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 - Zateplení a výměna oken'!C2" display="/"/>
    <hyperlink ref="A56" location="'2 - Oprava střešního pláště'!C2" display="/"/>
    <hyperlink ref="A57" location="'4 - Hromosvod'!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78</v>
      </c>
    </row>
    <row r="3" spans="2:46" s="1" customFormat="1" ht="6.95" customHeight="1">
      <c r="B3" s="17"/>
      <c r="C3" s="18"/>
      <c r="D3" s="18"/>
      <c r="E3" s="18"/>
      <c r="F3" s="18"/>
      <c r="G3" s="18"/>
      <c r="H3" s="18"/>
      <c r="I3" s="18"/>
      <c r="J3" s="18"/>
      <c r="K3" s="18"/>
      <c r="L3" s="19"/>
      <c r="AT3" s="16" t="s">
        <v>79</v>
      </c>
    </row>
    <row r="4" spans="2:46" s="1" customFormat="1" ht="24.95" customHeight="1">
      <c r="B4" s="19"/>
      <c r="D4" s="20" t="s">
        <v>88</v>
      </c>
      <c r="L4" s="19"/>
      <c r="M4" s="111" t="s">
        <v>11</v>
      </c>
      <c r="AT4" s="16" t="s">
        <v>4</v>
      </c>
    </row>
    <row r="5" spans="2:12" s="1" customFormat="1" ht="6.95" customHeight="1">
      <c r="B5" s="19"/>
      <c r="L5" s="19"/>
    </row>
    <row r="6" spans="2:12" s="1" customFormat="1" ht="12" customHeight="1">
      <c r="B6" s="19"/>
      <c r="D6" s="29" t="s">
        <v>17</v>
      </c>
      <c r="L6" s="19"/>
    </row>
    <row r="7" spans="2:12" s="1" customFormat="1" ht="26.25" customHeight="1">
      <c r="B7" s="19"/>
      <c r="E7" s="112" t="str">
        <f>'Rekapitulace stavby'!K6</f>
        <v>ZATEPLENÍ OBJEKTU A VÝMĚNA OTVORŮ OBJEKTU KOLEJE BLANICE</v>
      </c>
      <c r="F7" s="29"/>
      <c r="G7" s="29"/>
      <c r="H7" s="29"/>
      <c r="L7" s="19"/>
    </row>
    <row r="8" spans="1:31" s="2" customFormat="1" ht="12" customHeight="1">
      <c r="A8" s="35"/>
      <c r="B8" s="36"/>
      <c r="C8" s="35"/>
      <c r="D8" s="29" t="s">
        <v>89</v>
      </c>
      <c r="E8" s="35"/>
      <c r="F8" s="35"/>
      <c r="G8" s="35"/>
      <c r="H8" s="35"/>
      <c r="I8" s="35"/>
      <c r="J8" s="35"/>
      <c r="K8" s="35"/>
      <c r="L8" s="113"/>
      <c r="S8" s="35"/>
      <c r="T8" s="35"/>
      <c r="U8" s="35"/>
      <c r="V8" s="35"/>
      <c r="W8" s="35"/>
      <c r="X8" s="35"/>
      <c r="Y8" s="35"/>
      <c r="Z8" s="35"/>
      <c r="AA8" s="35"/>
      <c r="AB8" s="35"/>
      <c r="AC8" s="35"/>
      <c r="AD8" s="35"/>
      <c r="AE8" s="35"/>
    </row>
    <row r="9" spans="1:31" s="2" customFormat="1" ht="16.5" customHeight="1">
      <c r="A9" s="35"/>
      <c r="B9" s="36"/>
      <c r="C9" s="35"/>
      <c r="D9" s="35"/>
      <c r="E9" s="59" t="s">
        <v>90</v>
      </c>
      <c r="F9" s="35"/>
      <c r="G9" s="35"/>
      <c r="H9" s="35"/>
      <c r="I9" s="35"/>
      <c r="J9" s="35"/>
      <c r="K9" s="35"/>
      <c r="L9" s="113"/>
      <c r="S9" s="35"/>
      <c r="T9" s="35"/>
      <c r="U9" s="35"/>
      <c r="V9" s="35"/>
      <c r="W9" s="35"/>
      <c r="X9" s="35"/>
      <c r="Y9" s="35"/>
      <c r="Z9" s="35"/>
      <c r="AA9" s="35"/>
      <c r="AB9" s="35"/>
      <c r="AC9" s="35"/>
      <c r="AD9" s="35"/>
      <c r="AE9" s="35"/>
    </row>
    <row r="10" spans="1:31" s="2" customFormat="1" ht="12">
      <c r="A10" s="35"/>
      <c r="B10" s="36"/>
      <c r="C10" s="35"/>
      <c r="D10" s="35"/>
      <c r="E10" s="35"/>
      <c r="F10" s="35"/>
      <c r="G10" s="35"/>
      <c r="H10" s="35"/>
      <c r="I10" s="35"/>
      <c r="J10" s="35"/>
      <c r="K10" s="35"/>
      <c r="L10" s="113"/>
      <c r="S10" s="35"/>
      <c r="T10" s="35"/>
      <c r="U10" s="35"/>
      <c r="V10" s="35"/>
      <c r="W10" s="35"/>
      <c r="X10" s="35"/>
      <c r="Y10" s="35"/>
      <c r="Z10" s="35"/>
      <c r="AA10" s="35"/>
      <c r="AB10" s="35"/>
      <c r="AC10" s="35"/>
      <c r="AD10" s="35"/>
      <c r="AE10" s="35"/>
    </row>
    <row r="11" spans="1:31" s="2" customFormat="1" ht="12" customHeight="1">
      <c r="A11" s="35"/>
      <c r="B11" s="36"/>
      <c r="C11" s="35"/>
      <c r="D11" s="29" t="s">
        <v>19</v>
      </c>
      <c r="E11" s="35"/>
      <c r="F11" s="24" t="s">
        <v>3</v>
      </c>
      <c r="G11" s="35"/>
      <c r="H11" s="35"/>
      <c r="I11" s="29" t="s">
        <v>20</v>
      </c>
      <c r="J11" s="24" t="s">
        <v>3</v>
      </c>
      <c r="K11" s="35"/>
      <c r="L11" s="113"/>
      <c r="S11" s="35"/>
      <c r="T11" s="35"/>
      <c r="U11" s="35"/>
      <c r="V11" s="35"/>
      <c r="W11" s="35"/>
      <c r="X11" s="35"/>
      <c r="Y11" s="35"/>
      <c r="Z11" s="35"/>
      <c r="AA11" s="35"/>
      <c r="AB11" s="35"/>
      <c r="AC11" s="35"/>
      <c r="AD11" s="35"/>
      <c r="AE11" s="35"/>
    </row>
    <row r="12" spans="1:31" s="2" customFormat="1" ht="12" customHeight="1">
      <c r="A12" s="35"/>
      <c r="B12" s="36"/>
      <c r="C12" s="35"/>
      <c r="D12" s="29" t="s">
        <v>21</v>
      </c>
      <c r="E12" s="35"/>
      <c r="F12" s="24" t="s">
        <v>22</v>
      </c>
      <c r="G12" s="35"/>
      <c r="H12" s="35"/>
      <c r="I12" s="29" t="s">
        <v>23</v>
      </c>
      <c r="J12" s="61" t="str">
        <f>'Rekapitulace stavby'!AN8</f>
        <v>18. 11. 2022</v>
      </c>
      <c r="K12" s="35"/>
      <c r="L12" s="113"/>
      <c r="S12" s="35"/>
      <c r="T12" s="35"/>
      <c r="U12" s="35"/>
      <c r="V12" s="35"/>
      <c r="W12" s="35"/>
      <c r="X12" s="35"/>
      <c r="Y12" s="35"/>
      <c r="Z12" s="35"/>
      <c r="AA12" s="35"/>
      <c r="AB12" s="35"/>
      <c r="AC12" s="35"/>
      <c r="AD12" s="35"/>
      <c r="AE12" s="35"/>
    </row>
    <row r="13" spans="1:31" s="2" customFormat="1" ht="10.8" customHeight="1">
      <c r="A13" s="35"/>
      <c r="B13" s="36"/>
      <c r="C13" s="35"/>
      <c r="D13" s="35"/>
      <c r="E13" s="35"/>
      <c r="F13" s="35"/>
      <c r="G13" s="35"/>
      <c r="H13" s="35"/>
      <c r="I13" s="35"/>
      <c r="J13" s="35"/>
      <c r="K13" s="35"/>
      <c r="L13" s="113"/>
      <c r="S13" s="35"/>
      <c r="T13" s="35"/>
      <c r="U13" s="35"/>
      <c r="V13" s="35"/>
      <c r="W13" s="35"/>
      <c r="X13" s="35"/>
      <c r="Y13" s="35"/>
      <c r="Z13" s="35"/>
      <c r="AA13" s="35"/>
      <c r="AB13" s="35"/>
      <c r="AC13" s="35"/>
      <c r="AD13" s="35"/>
      <c r="AE13" s="35"/>
    </row>
    <row r="14" spans="1:31" s="2" customFormat="1" ht="12" customHeight="1">
      <c r="A14" s="35"/>
      <c r="B14" s="36"/>
      <c r="C14" s="35"/>
      <c r="D14" s="29" t="s">
        <v>25</v>
      </c>
      <c r="E14" s="35"/>
      <c r="F14" s="35"/>
      <c r="G14" s="35"/>
      <c r="H14" s="35"/>
      <c r="I14" s="29" t="s">
        <v>26</v>
      </c>
      <c r="J14" s="24" t="s">
        <v>3</v>
      </c>
      <c r="K14" s="35"/>
      <c r="L14" s="113"/>
      <c r="S14" s="35"/>
      <c r="T14" s="35"/>
      <c r="U14" s="35"/>
      <c r="V14" s="35"/>
      <c r="W14" s="35"/>
      <c r="X14" s="35"/>
      <c r="Y14" s="35"/>
      <c r="Z14" s="35"/>
      <c r="AA14" s="35"/>
      <c r="AB14" s="35"/>
      <c r="AC14" s="35"/>
      <c r="AD14" s="35"/>
      <c r="AE14" s="35"/>
    </row>
    <row r="15" spans="1:31" s="2" customFormat="1" ht="18" customHeight="1">
      <c r="A15" s="35"/>
      <c r="B15" s="36"/>
      <c r="C15" s="35"/>
      <c r="D15" s="35"/>
      <c r="E15" s="24" t="s">
        <v>27</v>
      </c>
      <c r="F15" s="35"/>
      <c r="G15" s="35"/>
      <c r="H15" s="35"/>
      <c r="I15" s="29" t="s">
        <v>28</v>
      </c>
      <c r="J15" s="24" t="s">
        <v>3</v>
      </c>
      <c r="K15" s="35"/>
      <c r="L15" s="113"/>
      <c r="S15" s="35"/>
      <c r="T15" s="35"/>
      <c r="U15" s="35"/>
      <c r="V15" s="35"/>
      <c r="W15" s="35"/>
      <c r="X15" s="35"/>
      <c r="Y15" s="35"/>
      <c r="Z15" s="35"/>
      <c r="AA15" s="35"/>
      <c r="AB15" s="35"/>
      <c r="AC15" s="35"/>
      <c r="AD15" s="35"/>
      <c r="AE15" s="35"/>
    </row>
    <row r="16" spans="1:31" s="2" customFormat="1" ht="6.95" customHeight="1">
      <c r="A16" s="35"/>
      <c r="B16" s="36"/>
      <c r="C16" s="35"/>
      <c r="D16" s="35"/>
      <c r="E16" s="35"/>
      <c r="F16" s="35"/>
      <c r="G16" s="35"/>
      <c r="H16" s="35"/>
      <c r="I16" s="35"/>
      <c r="J16" s="35"/>
      <c r="K16" s="35"/>
      <c r="L16" s="113"/>
      <c r="S16" s="35"/>
      <c r="T16" s="35"/>
      <c r="U16" s="35"/>
      <c r="V16" s="35"/>
      <c r="W16" s="35"/>
      <c r="X16" s="35"/>
      <c r="Y16" s="35"/>
      <c r="Z16" s="35"/>
      <c r="AA16" s="35"/>
      <c r="AB16" s="35"/>
      <c r="AC16" s="35"/>
      <c r="AD16" s="35"/>
      <c r="AE16" s="35"/>
    </row>
    <row r="17" spans="1:31" s="2" customFormat="1" ht="12" customHeight="1">
      <c r="A17" s="35"/>
      <c r="B17" s="36"/>
      <c r="C17" s="35"/>
      <c r="D17" s="29" t="s">
        <v>29</v>
      </c>
      <c r="E17" s="35"/>
      <c r="F17" s="35"/>
      <c r="G17" s="35"/>
      <c r="H17" s="35"/>
      <c r="I17" s="29" t="s">
        <v>26</v>
      </c>
      <c r="J17" s="30" t="str">
        <f>'Rekapitulace stavby'!AN13</f>
        <v>Vyplň údaj</v>
      </c>
      <c r="K17" s="35"/>
      <c r="L17" s="113"/>
      <c r="S17" s="35"/>
      <c r="T17" s="35"/>
      <c r="U17" s="35"/>
      <c r="V17" s="35"/>
      <c r="W17" s="35"/>
      <c r="X17" s="35"/>
      <c r="Y17" s="35"/>
      <c r="Z17" s="35"/>
      <c r="AA17" s="35"/>
      <c r="AB17" s="35"/>
      <c r="AC17" s="35"/>
      <c r="AD17" s="35"/>
      <c r="AE17" s="35"/>
    </row>
    <row r="18" spans="1:31" s="2" customFormat="1" ht="18" customHeight="1">
      <c r="A18" s="35"/>
      <c r="B18" s="36"/>
      <c r="C18" s="35"/>
      <c r="D18" s="35"/>
      <c r="E18" s="30" t="str">
        <f>'Rekapitulace stavby'!E14</f>
        <v>Vyplň údaj</v>
      </c>
      <c r="F18" s="24"/>
      <c r="G18" s="24"/>
      <c r="H18" s="24"/>
      <c r="I18" s="29" t="s">
        <v>28</v>
      </c>
      <c r="J18" s="30" t="str">
        <f>'Rekapitulace stavby'!AN14</f>
        <v>Vyplň údaj</v>
      </c>
      <c r="K18" s="35"/>
      <c r="L18" s="113"/>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113"/>
      <c r="S19" s="35"/>
      <c r="T19" s="35"/>
      <c r="U19" s="35"/>
      <c r="V19" s="35"/>
      <c r="W19" s="35"/>
      <c r="X19" s="35"/>
      <c r="Y19" s="35"/>
      <c r="Z19" s="35"/>
      <c r="AA19" s="35"/>
      <c r="AB19" s="35"/>
      <c r="AC19" s="35"/>
      <c r="AD19" s="35"/>
      <c r="AE19" s="35"/>
    </row>
    <row r="20" spans="1:31" s="2" customFormat="1" ht="12" customHeight="1">
      <c r="A20" s="35"/>
      <c r="B20" s="36"/>
      <c r="C20" s="35"/>
      <c r="D20" s="29" t="s">
        <v>31</v>
      </c>
      <c r="E20" s="35"/>
      <c r="F20" s="35"/>
      <c r="G20" s="35"/>
      <c r="H20" s="35"/>
      <c r="I20" s="29" t="s">
        <v>26</v>
      </c>
      <c r="J20" s="24" t="s">
        <v>3</v>
      </c>
      <c r="K20" s="35"/>
      <c r="L20" s="113"/>
      <c r="S20" s="35"/>
      <c r="T20" s="35"/>
      <c r="U20" s="35"/>
      <c r="V20" s="35"/>
      <c r="W20" s="35"/>
      <c r="X20" s="35"/>
      <c r="Y20" s="35"/>
      <c r="Z20" s="35"/>
      <c r="AA20" s="35"/>
      <c r="AB20" s="35"/>
      <c r="AC20" s="35"/>
      <c r="AD20" s="35"/>
      <c r="AE20" s="35"/>
    </row>
    <row r="21" spans="1:31" s="2" customFormat="1" ht="18" customHeight="1">
      <c r="A21" s="35"/>
      <c r="B21" s="36"/>
      <c r="C21" s="35"/>
      <c r="D21" s="35"/>
      <c r="E21" s="24" t="s">
        <v>32</v>
      </c>
      <c r="F21" s="35"/>
      <c r="G21" s="35"/>
      <c r="H21" s="35"/>
      <c r="I21" s="29" t="s">
        <v>28</v>
      </c>
      <c r="J21" s="24" t="s">
        <v>3</v>
      </c>
      <c r="K21" s="35"/>
      <c r="L21" s="113"/>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113"/>
      <c r="S22" s="35"/>
      <c r="T22" s="35"/>
      <c r="U22" s="35"/>
      <c r="V22" s="35"/>
      <c r="W22" s="35"/>
      <c r="X22" s="35"/>
      <c r="Y22" s="35"/>
      <c r="Z22" s="35"/>
      <c r="AA22" s="35"/>
      <c r="AB22" s="35"/>
      <c r="AC22" s="35"/>
      <c r="AD22" s="35"/>
      <c r="AE22" s="35"/>
    </row>
    <row r="23" spans="1:31" s="2" customFormat="1" ht="12" customHeight="1">
      <c r="A23" s="35"/>
      <c r="B23" s="36"/>
      <c r="C23" s="35"/>
      <c r="D23" s="29" t="s">
        <v>34</v>
      </c>
      <c r="E23" s="35"/>
      <c r="F23" s="35"/>
      <c r="G23" s="35"/>
      <c r="H23" s="35"/>
      <c r="I23" s="29" t="s">
        <v>26</v>
      </c>
      <c r="J23" s="24" t="str">
        <f>IF('Rekapitulace stavby'!AN19="","",'Rekapitulace stavby'!AN19)</f>
        <v/>
      </c>
      <c r="K23" s="35"/>
      <c r="L23" s="113"/>
      <c r="S23" s="35"/>
      <c r="T23" s="35"/>
      <c r="U23" s="35"/>
      <c r="V23" s="35"/>
      <c r="W23" s="35"/>
      <c r="X23" s="35"/>
      <c r="Y23" s="35"/>
      <c r="Z23" s="35"/>
      <c r="AA23" s="35"/>
      <c r="AB23" s="35"/>
      <c r="AC23" s="35"/>
      <c r="AD23" s="35"/>
      <c r="AE23" s="35"/>
    </row>
    <row r="24" spans="1:31" s="2" customFormat="1" ht="18" customHeight="1">
      <c r="A24" s="35"/>
      <c r="B24" s="36"/>
      <c r="C24" s="35"/>
      <c r="D24" s="35"/>
      <c r="E24" s="24" t="str">
        <f>IF('Rekapitulace stavby'!E20="","",'Rekapitulace stavby'!E20)</f>
        <v xml:space="preserve"> </v>
      </c>
      <c r="F24" s="35"/>
      <c r="G24" s="35"/>
      <c r="H24" s="35"/>
      <c r="I24" s="29" t="s">
        <v>28</v>
      </c>
      <c r="J24" s="24" t="str">
        <f>IF('Rekapitulace stavby'!AN20="","",'Rekapitulace stavby'!AN20)</f>
        <v/>
      </c>
      <c r="K24" s="35"/>
      <c r="L24" s="113"/>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113"/>
      <c r="S25" s="35"/>
      <c r="T25" s="35"/>
      <c r="U25" s="35"/>
      <c r="V25" s="35"/>
      <c r="W25" s="35"/>
      <c r="X25" s="35"/>
      <c r="Y25" s="35"/>
      <c r="Z25" s="35"/>
      <c r="AA25" s="35"/>
      <c r="AB25" s="35"/>
      <c r="AC25" s="35"/>
      <c r="AD25" s="35"/>
      <c r="AE25" s="35"/>
    </row>
    <row r="26" spans="1:31" s="2" customFormat="1" ht="12" customHeight="1">
      <c r="A26" s="35"/>
      <c r="B26" s="36"/>
      <c r="C26" s="35"/>
      <c r="D26" s="29" t="s">
        <v>35</v>
      </c>
      <c r="E26" s="35"/>
      <c r="F26" s="35"/>
      <c r="G26" s="35"/>
      <c r="H26" s="35"/>
      <c r="I26" s="35"/>
      <c r="J26" s="35"/>
      <c r="K26" s="35"/>
      <c r="L26" s="113"/>
      <c r="S26" s="35"/>
      <c r="T26" s="35"/>
      <c r="U26" s="35"/>
      <c r="V26" s="35"/>
      <c r="W26" s="35"/>
      <c r="X26" s="35"/>
      <c r="Y26" s="35"/>
      <c r="Z26" s="35"/>
      <c r="AA26" s="35"/>
      <c r="AB26" s="35"/>
      <c r="AC26" s="35"/>
      <c r="AD26" s="35"/>
      <c r="AE26" s="35"/>
    </row>
    <row r="27" spans="1:31" s="8" customFormat="1" ht="16.5" customHeight="1">
      <c r="A27" s="114"/>
      <c r="B27" s="115"/>
      <c r="C27" s="114"/>
      <c r="D27" s="114"/>
      <c r="E27" s="33" t="s">
        <v>3</v>
      </c>
      <c r="F27" s="33"/>
      <c r="G27" s="33"/>
      <c r="H27" s="33"/>
      <c r="I27" s="114"/>
      <c r="J27" s="114"/>
      <c r="K27" s="114"/>
      <c r="L27" s="116"/>
      <c r="S27" s="114"/>
      <c r="T27" s="114"/>
      <c r="U27" s="114"/>
      <c r="V27" s="114"/>
      <c r="W27" s="114"/>
      <c r="X27" s="114"/>
      <c r="Y27" s="114"/>
      <c r="Z27" s="114"/>
      <c r="AA27" s="114"/>
      <c r="AB27" s="114"/>
      <c r="AC27" s="114"/>
      <c r="AD27" s="114"/>
      <c r="AE27" s="114"/>
    </row>
    <row r="28" spans="1:31" s="2" customFormat="1" ht="6.95" customHeight="1">
      <c r="A28" s="35"/>
      <c r="B28" s="36"/>
      <c r="C28" s="35"/>
      <c r="D28" s="35"/>
      <c r="E28" s="35"/>
      <c r="F28" s="35"/>
      <c r="G28" s="35"/>
      <c r="H28" s="35"/>
      <c r="I28" s="35"/>
      <c r="J28" s="35"/>
      <c r="K28" s="35"/>
      <c r="L28" s="113"/>
      <c r="S28" s="35"/>
      <c r="T28" s="35"/>
      <c r="U28" s="35"/>
      <c r="V28" s="35"/>
      <c r="W28" s="35"/>
      <c r="X28" s="35"/>
      <c r="Y28" s="35"/>
      <c r="Z28" s="35"/>
      <c r="AA28" s="35"/>
      <c r="AB28" s="35"/>
      <c r="AC28" s="35"/>
      <c r="AD28" s="35"/>
      <c r="AE28" s="35"/>
    </row>
    <row r="29" spans="1:31" s="2" customFormat="1" ht="6.95" customHeight="1">
      <c r="A29" s="35"/>
      <c r="B29" s="36"/>
      <c r="C29" s="35"/>
      <c r="D29" s="81"/>
      <c r="E29" s="81"/>
      <c r="F29" s="81"/>
      <c r="G29" s="81"/>
      <c r="H29" s="81"/>
      <c r="I29" s="81"/>
      <c r="J29" s="81"/>
      <c r="K29" s="81"/>
      <c r="L29" s="113"/>
      <c r="S29" s="35"/>
      <c r="T29" s="35"/>
      <c r="U29" s="35"/>
      <c r="V29" s="35"/>
      <c r="W29" s="35"/>
      <c r="X29" s="35"/>
      <c r="Y29" s="35"/>
      <c r="Z29" s="35"/>
      <c r="AA29" s="35"/>
      <c r="AB29" s="35"/>
      <c r="AC29" s="35"/>
      <c r="AD29" s="35"/>
      <c r="AE29" s="35"/>
    </row>
    <row r="30" spans="1:31" s="2" customFormat="1" ht="25.4" customHeight="1">
      <c r="A30" s="35"/>
      <c r="B30" s="36"/>
      <c r="C30" s="35"/>
      <c r="D30" s="117" t="s">
        <v>37</v>
      </c>
      <c r="E30" s="35"/>
      <c r="F30" s="35"/>
      <c r="G30" s="35"/>
      <c r="H30" s="35"/>
      <c r="I30" s="35"/>
      <c r="J30" s="87">
        <f>ROUND(J104,2)</f>
        <v>0</v>
      </c>
      <c r="K30" s="35"/>
      <c r="L30" s="113"/>
      <c r="S30" s="35"/>
      <c r="T30" s="35"/>
      <c r="U30" s="35"/>
      <c r="V30" s="35"/>
      <c r="W30" s="35"/>
      <c r="X30" s="35"/>
      <c r="Y30" s="35"/>
      <c r="Z30" s="35"/>
      <c r="AA30" s="35"/>
      <c r="AB30" s="35"/>
      <c r="AC30" s="35"/>
      <c r="AD30" s="35"/>
      <c r="AE30" s="35"/>
    </row>
    <row r="31" spans="1:31" s="2" customFormat="1" ht="6.95" customHeight="1">
      <c r="A31" s="35"/>
      <c r="B31" s="36"/>
      <c r="C31" s="35"/>
      <c r="D31" s="81"/>
      <c r="E31" s="81"/>
      <c r="F31" s="81"/>
      <c r="G31" s="81"/>
      <c r="H31" s="81"/>
      <c r="I31" s="81"/>
      <c r="J31" s="81"/>
      <c r="K31" s="81"/>
      <c r="L31" s="113"/>
      <c r="S31" s="35"/>
      <c r="T31" s="35"/>
      <c r="U31" s="35"/>
      <c r="V31" s="35"/>
      <c r="W31" s="35"/>
      <c r="X31" s="35"/>
      <c r="Y31" s="35"/>
      <c r="Z31" s="35"/>
      <c r="AA31" s="35"/>
      <c r="AB31" s="35"/>
      <c r="AC31" s="35"/>
      <c r="AD31" s="35"/>
      <c r="AE31" s="35"/>
    </row>
    <row r="32" spans="1:31" s="2" customFormat="1" ht="14.4" customHeight="1">
      <c r="A32" s="35"/>
      <c r="B32" s="36"/>
      <c r="C32" s="35"/>
      <c r="D32" s="35"/>
      <c r="E32" s="35"/>
      <c r="F32" s="40" t="s">
        <v>39</v>
      </c>
      <c r="G32" s="35"/>
      <c r="H32" s="35"/>
      <c r="I32" s="40" t="s">
        <v>38</v>
      </c>
      <c r="J32" s="40" t="s">
        <v>40</v>
      </c>
      <c r="K32" s="35"/>
      <c r="L32" s="113"/>
      <c r="S32" s="35"/>
      <c r="T32" s="35"/>
      <c r="U32" s="35"/>
      <c r="V32" s="35"/>
      <c r="W32" s="35"/>
      <c r="X32" s="35"/>
      <c r="Y32" s="35"/>
      <c r="Z32" s="35"/>
      <c r="AA32" s="35"/>
      <c r="AB32" s="35"/>
      <c r="AC32" s="35"/>
      <c r="AD32" s="35"/>
      <c r="AE32" s="35"/>
    </row>
    <row r="33" spans="1:31" s="2" customFormat="1" ht="14.4" customHeight="1">
      <c r="A33" s="35"/>
      <c r="B33" s="36"/>
      <c r="C33" s="35"/>
      <c r="D33" s="118" t="s">
        <v>41</v>
      </c>
      <c r="E33" s="29" t="s">
        <v>42</v>
      </c>
      <c r="F33" s="119">
        <f>ROUND((SUM(BE104:BE424)),2)</f>
        <v>0</v>
      </c>
      <c r="G33" s="35"/>
      <c r="H33" s="35"/>
      <c r="I33" s="120">
        <v>0.21</v>
      </c>
      <c r="J33" s="119">
        <f>ROUND(((SUM(BE104:BE424))*I33),2)</f>
        <v>0</v>
      </c>
      <c r="K33" s="35"/>
      <c r="L33" s="113"/>
      <c r="S33" s="35"/>
      <c r="T33" s="35"/>
      <c r="U33" s="35"/>
      <c r="V33" s="35"/>
      <c r="W33" s="35"/>
      <c r="X33" s="35"/>
      <c r="Y33" s="35"/>
      <c r="Z33" s="35"/>
      <c r="AA33" s="35"/>
      <c r="AB33" s="35"/>
      <c r="AC33" s="35"/>
      <c r="AD33" s="35"/>
      <c r="AE33" s="35"/>
    </row>
    <row r="34" spans="1:31" s="2" customFormat="1" ht="14.4" customHeight="1">
      <c r="A34" s="35"/>
      <c r="B34" s="36"/>
      <c r="C34" s="35"/>
      <c r="D34" s="35"/>
      <c r="E34" s="29" t="s">
        <v>43</v>
      </c>
      <c r="F34" s="119">
        <f>ROUND((SUM(BF104:BF424)),2)</f>
        <v>0</v>
      </c>
      <c r="G34" s="35"/>
      <c r="H34" s="35"/>
      <c r="I34" s="120">
        <v>0.15</v>
      </c>
      <c r="J34" s="119">
        <f>ROUND(((SUM(BF104:BF424))*I34),2)</f>
        <v>0</v>
      </c>
      <c r="K34" s="35"/>
      <c r="L34" s="113"/>
      <c r="S34" s="35"/>
      <c r="T34" s="35"/>
      <c r="U34" s="35"/>
      <c r="V34" s="35"/>
      <c r="W34" s="35"/>
      <c r="X34" s="35"/>
      <c r="Y34" s="35"/>
      <c r="Z34" s="35"/>
      <c r="AA34" s="35"/>
      <c r="AB34" s="35"/>
      <c r="AC34" s="35"/>
      <c r="AD34" s="35"/>
      <c r="AE34" s="35"/>
    </row>
    <row r="35" spans="1:31" s="2" customFormat="1" ht="14.4" customHeight="1" hidden="1">
      <c r="A35" s="35"/>
      <c r="B35" s="36"/>
      <c r="C35" s="35"/>
      <c r="D35" s="35"/>
      <c r="E35" s="29" t="s">
        <v>44</v>
      </c>
      <c r="F35" s="119">
        <f>ROUND((SUM(BG104:BG424)),2)</f>
        <v>0</v>
      </c>
      <c r="G35" s="35"/>
      <c r="H35" s="35"/>
      <c r="I35" s="120">
        <v>0.21</v>
      </c>
      <c r="J35" s="119">
        <f>0</f>
        <v>0</v>
      </c>
      <c r="K35" s="35"/>
      <c r="L35" s="113"/>
      <c r="S35" s="35"/>
      <c r="T35" s="35"/>
      <c r="U35" s="35"/>
      <c r="V35" s="35"/>
      <c r="W35" s="35"/>
      <c r="X35" s="35"/>
      <c r="Y35" s="35"/>
      <c r="Z35" s="35"/>
      <c r="AA35" s="35"/>
      <c r="AB35" s="35"/>
      <c r="AC35" s="35"/>
      <c r="AD35" s="35"/>
      <c r="AE35" s="35"/>
    </row>
    <row r="36" spans="1:31" s="2" customFormat="1" ht="14.4" customHeight="1" hidden="1">
      <c r="A36" s="35"/>
      <c r="B36" s="36"/>
      <c r="C36" s="35"/>
      <c r="D36" s="35"/>
      <c r="E36" s="29" t="s">
        <v>45</v>
      </c>
      <c r="F36" s="119">
        <f>ROUND((SUM(BH104:BH424)),2)</f>
        <v>0</v>
      </c>
      <c r="G36" s="35"/>
      <c r="H36" s="35"/>
      <c r="I36" s="120">
        <v>0.15</v>
      </c>
      <c r="J36" s="119">
        <f>0</f>
        <v>0</v>
      </c>
      <c r="K36" s="35"/>
      <c r="L36" s="113"/>
      <c r="S36" s="35"/>
      <c r="T36" s="35"/>
      <c r="U36" s="35"/>
      <c r="V36" s="35"/>
      <c r="W36" s="35"/>
      <c r="X36" s="35"/>
      <c r="Y36" s="35"/>
      <c r="Z36" s="35"/>
      <c r="AA36" s="35"/>
      <c r="AB36" s="35"/>
      <c r="AC36" s="35"/>
      <c r="AD36" s="35"/>
      <c r="AE36" s="35"/>
    </row>
    <row r="37" spans="1:31" s="2" customFormat="1" ht="14.4" customHeight="1" hidden="1">
      <c r="A37" s="35"/>
      <c r="B37" s="36"/>
      <c r="C37" s="35"/>
      <c r="D37" s="35"/>
      <c r="E37" s="29" t="s">
        <v>46</v>
      </c>
      <c r="F37" s="119">
        <f>ROUND((SUM(BI104:BI424)),2)</f>
        <v>0</v>
      </c>
      <c r="G37" s="35"/>
      <c r="H37" s="35"/>
      <c r="I37" s="120">
        <v>0</v>
      </c>
      <c r="J37" s="119">
        <f>0</f>
        <v>0</v>
      </c>
      <c r="K37" s="35"/>
      <c r="L37" s="113"/>
      <c r="S37" s="35"/>
      <c r="T37" s="35"/>
      <c r="U37" s="35"/>
      <c r="V37" s="35"/>
      <c r="W37" s="35"/>
      <c r="X37" s="35"/>
      <c r="Y37" s="35"/>
      <c r="Z37" s="35"/>
      <c r="AA37" s="35"/>
      <c r="AB37" s="35"/>
      <c r="AC37" s="35"/>
      <c r="AD37" s="35"/>
      <c r="AE37" s="35"/>
    </row>
    <row r="38" spans="1:31" s="2" customFormat="1" ht="6.95" customHeight="1">
      <c r="A38" s="35"/>
      <c r="B38" s="36"/>
      <c r="C38" s="35"/>
      <c r="D38" s="35"/>
      <c r="E38" s="35"/>
      <c r="F38" s="35"/>
      <c r="G38" s="35"/>
      <c r="H38" s="35"/>
      <c r="I38" s="35"/>
      <c r="J38" s="35"/>
      <c r="K38" s="35"/>
      <c r="L38" s="113"/>
      <c r="S38" s="35"/>
      <c r="T38" s="35"/>
      <c r="U38" s="35"/>
      <c r="V38" s="35"/>
      <c r="W38" s="35"/>
      <c r="X38" s="35"/>
      <c r="Y38" s="35"/>
      <c r="Z38" s="35"/>
      <c r="AA38" s="35"/>
      <c r="AB38" s="35"/>
      <c r="AC38" s="35"/>
      <c r="AD38" s="35"/>
      <c r="AE38" s="35"/>
    </row>
    <row r="39" spans="1:31" s="2" customFormat="1" ht="25.4" customHeight="1">
      <c r="A39" s="35"/>
      <c r="B39" s="36"/>
      <c r="C39" s="121"/>
      <c r="D39" s="122" t="s">
        <v>47</v>
      </c>
      <c r="E39" s="73"/>
      <c r="F39" s="73"/>
      <c r="G39" s="123" t="s">
        <v>48</v>
      </c>
      <c r="H39" s="124" t="s">
        <v>49</v>
      </c>
      <c r="I39" s="73"/>
      <c r="J39" s="125">
        <f>SUM(J30:J37)</f>
        <v>0</v>
      </c>
      <c r="K39" s="126"/>
      <c r="L39" s="113"/>
      <c r="S39" s="35"/>
      <c r="T39" s="35"/>
      <c r="U39" s="35"/>
      <c r="V39" s="35"/>
      <c r="W39" s="35"/>
      <c r="X39" s="35"/>
      <c r="Y39" s="35"/>
      <c r="Z39" s="35"/>
      <c r="AA39" s="35"/>
      <c r="AB39" s="35"/>
      <c r="AC39" s="35"/>
      <c r="AD39" s="35"/>
      <c r="AE39" s="35"/>
    </row>
    <row r="40" spans="1:31" s="2" customFormat="1" ht="14.4" customHeight="1">
      <c r="A40" s="35"/>
      <c r="B40" s="52"/>
      <c r="C40" s="53"/>
      <c r="D40" s="53"/>
      <c r="E40" s="53"/>
      <c r="F40" s="53"/>
      <c r="G40" s="53"/>
      <c r="H40" s="53"/>
      <c r="I40" s="53"/>
      <c r="J40" s="53"/>
      <c r="K40" s="53"/>
      <c r="L40" s="113"/>
      <c r="S40" s="35"/>
      <c r="T40" s="35"/>
      <c r="U40" s="35"/>
      <c r="V40" s="35"/>
      <c r="W40" s="35"/>
      <c r="X40" s="35"/>
      <c r="Y40" s="35"/>
      <c r="Z40" s="35"/>
      <c r="AA40" s="35"/>
      <c r="AB40" s="35"/>
      <c r="AC40" s="35"/>
      <c r="AD40" s="35"/>
      <c r="AE40" s="35"/>
    </row>
    <row r="44" spans="1:31" s="2" customFormat="1" ht="6.95" customHeight="1">
      <c r="A44" s="35"/>
      <c r="B44" s="54"/>
      <c r="C44" s="55"/>
      <c r="D44" s="55"/>
      <c r="E44" s="55"/>
      <c r="F44" s="55"/>
      <c r="G44" s="55"/>
      <c r="H44" s="55"/>
      <c r="I44" s="55"/>
      <c r="J44" s="55"/>
      <c r="K44" s="55"/>
      <c r="L44" s="113"/>
      <c r="S44" s="35"/>
      <c r="T44" s="35"/>
      <c r="U44" s="35"/>
      <c r="V44" s="35"/>
      <c r="W44" s="35"/>
      <c r="X44" s="35"/>
      <c r="Y44" s="35"/>
      <c r="Z44" s="35"/>
      <c r="AA44" s="35"/>
      <c r="AB44" s="35"/>
      <c r="AC44" s="35"/>
      <c r="AD44" s="35"/>
      <c r="AE44" s="35"/>
    </row>
    <row r="45" spans="1:31" s="2" customFormat="1" ht="24.95" customHeight="1">
      <c r="A45" s="35"/>
      <c r="B45" s="36"/>
      <c r="C45" s="20" t="s">
        <v>91</v>
      </c>
      <c r="D45" s="35"/>
      <c r="E45" s="35"/>
      <c r="F45" s="35"/>
      <c r="G45" s="35"/>
      <c r="H45" s="35"/>
      <c r="I45" s="35"/>
      <c r="J45" s="35"/>
      <c r="K45" s="35"/>
      <c r="L45" s="113"/>
      <c r="S45" s="35"/>
      <c r="T45" s="35"/>
      <c r="U45" s="35"/>
      <c r="V45" s="35"/>
      <c r="W45" s="35"/>
      <c r="X45" s="35"/>
      <c r="Y45" s="35"/>
      <c r="Z45" s="35"/>
      <c r="AA45" s="35"/>
      <c r="AB45" s="35"/>
      <c r="AC45" s="35"/>
      <c r="AD45" s="35"/>
      <c r="AE45" s="35"/>
    </row>
    <row r="46" spans="1:31" s="2" customFormat="1" ht="6.95" customHeight="1">
      <c r="A46" s="35"/>
      <c r="B46" s="36"/>
      <c r="C46" s="35"/>
      <c r="D46" s="35"/>
      <c r="E46" s="35"/>
      <c r="F46" s="35"/>
      <c r="G46" s="35"/>
      <c r="H46" s="35"/>
      <c r="I46" s="35"/>
      <c r="J46" s="35"/>
      <c r="K46" s="35"/>
      <c r="L46" s="113"/>
      <c r="S46" s="35"/>
      <c r="T46" s="35"/>
      <c r="U46" s="35"/>
      <c r="V46" s="35"/>
      <c r="W46" s="35"/>
      <c r="X46" s="35"/>
      <c r="Y46" s="35"/>
      <c r="Z46" s="35"/>
      <c r="AA46" s="35"/>
      <c r="AB46" s="35"/>
      <c r="AC46" s="35"/>
      <c r="AD46" s="35"/>
      <c r="AE46" s="35"/>
    </row>
    <row r="47" spans="1:31" s="2" customFormat="1" ht="12" customHeight="1">
      <c r="A47" s="35"/>
      <c r="B47" s="36"/>
      <c r="C47" s="29" t="s">
        <v>17</v>
      </c>
      <c r="D47" s="35"/>
      <c r="E47" s="35"/>
      <c r="F47" s="35"/>
      <c r="G47" s="35"/>
      <c r="H47" s="35"/>
      <c r="I47" s="35"/>
      <c r="J47" s="35"/>
      <c r="K47" s="35"/>
      <c r="L47" s="113"/>
      <c r="S47" s="35"/>
      <c r="T47" s="35"/>
      <c r="U47" s="35"/>
      <c r="V47" s="35"/>
      <c r="W47" s="35"/>
      <c r="X47" s="35"/>
      <c r="Y47" s="35"/>
      <c r="Z47" s="35"/>
      <c r="AA47" s="35"/>
      <c r="AB47" s="35"/>
      <c r="AC47" s="35"/>
      <c r="AD47" s="35"/>
      <c r="AE47" s="35"/>
    </row>
    <row r="48" spans="1:31" s="2" customFormat="1" ht="26.25" customHeight="1">
      <c r="A48" s="35"/>
      <c r="B48" s="36"/>
      <c r="C48" s="35"/>
      <c r="D48" s="35"/>
      <c r="E48" s="112" t="str">
        <f>E7</f>
        <v>ZATEPLENÍ OBJEKTU A VÝMĚNA OTVORŮ OBJEKTU KOLEJE BLANICE</v>
      </c>
      <c r="F48" s="29"/>
      <c r="G48" s="29"/>
      <c r="H48" s="29"/>
      <c r="I48" s="35"/>
      <c r="J48" s="35"/>
      <c r="K48" s="35"/>
      <c r="L48" s="113"/>
      <c r="S48" s="35"/>
      <c r="T48" s="35"/>
      <c r="U48" s="35"/>
      <c r="V48" s="35"/>
      <c r="W48" s="35"/>
      <c r="X48" s="35"/>
      <c r="Y48" s="35"/>
      <c r="Z48" s="35"/>
      <c r="AA48" s="35"/>
      <c r="AB48" s="35"/>
      <c r="AC48" s="35"/>
      <c r="AD48" s="35"/>
      <c r="AE48" s="35"/>
    </row>
    <row r="49" spans="1:31" s="2" customFormat="1" ht="12" customHeight="1">
      <c r="A49" s="35"/>
      <c r="B49" s="36"/>
      <c r="C49" s="29" t="s">
        <v>89</v>
      </c>
      <c r="D49" s="35"/>
      <c r="E49" s="35"/>
      <c r="F49" s="35"/>
      <c r="G49" s="35"/>
      <c r="H49" s="35"/>
      <c r="I49" s="35"/>
      <c r="J49" s="35"/>
      <c r="K49" s="35"/>
      <c r="L49" s="113"/>
      <c r="S49" s="35"/>
      <c r="T49" s="35"/>
      <c r="U49" s="35"/>
      <c r="V49" s="35"/>
      <c r="W49" s="35"/>
      <c r="X49" s="35"/>
      <c r="Y49" s="35"/>
      <c r="Z49" s="35"/>
      <c r="AA49" s="35"/>
      <c r="AB49" s="35"/>
      <c r="AC49" s="35"/>
      <c r="AD49" s="35"/>
      <c r="AE49" s="35"/>
    </row>
    <row r="50" spans="1:31" s="2" customFormat="1" ht="16.5" customHeight="1">
      <c r="A50" s="35"/>
      <c r="B50" s="36"/>
      <c r="C50" s="35"/>
      <c r="D50" s="35"/>
      <c r="E50" s="59" t="str">
        <f>E9</f>
        <v>1 - Zateplení a výměna oken</v>
      </c>
      <c r="F50" s="35"/>
      <c r="G50" s="35"/>
      <c r="H50" s="35"/>
      <c r="I50" s="35"/>
      <c r="J50" s="35"/>
      <c r="K50" s="35"/>
      <c r="L50" s="113"/>
      <c r="S50" s="35"/>
      <c r="T50" s="35"/>
      <c r="U50" s="35"/>
      <c r="V50" s="35"/>
      <c r="W50" s="35"/>
      <c r="X50" s="35"/>
      <c r="Y50" s="35"/>
      <c r="Z50" s="35"/>
      <c r="AA50" s="35"/>
      <c r="AB50" s="35"/>
      <c r="AC50" s="35"/>
      <c r="AD50" s="35"/>
      <c r="AE50" s="35"/>
    </row>
    <row r="51" spans="1:31" s="2" customFormat="1" ht="6.95" customHeight="1">
      <c r="A51" s="35"/>
      <c r="B51" s="36"/>
      <c r="C51" s="35"/>
      <c r="D51" s="35"/>
      <c r="E51" s="35"/>
      <c r="F51" s="35"/>
      <c r="G51" s="35"/>
      <c r="H51" s="35"/>
      <c r="I51" s="35"/>
      <c r="J51" s="35"/>
      <c r="K51" s="35"/>
      <c r="L51" s="113"/>
      <c r="S51" s="35"/>
      <c r="T51" s="35"/>
      <c r="U51" s="35"/>
      <c r="V51" s="35"/>
      <c r="W51" s="35"/>
      <c r="X51" s="35"/>
      <c r="Y51" s="35"/>
      <c r="Z51" s="35"/>
      <c r="AA51" s="35"/>
      <c r="AB51" s="35"/>
      <c r="AC51" s="35"/>
      <c r="AD51" s="35"/>
      <c r="AE51" s="35"/>
    </row>
    <row r="52" spans="1:31" s="2" customFormat="1" ht="12" customHeight="1">
      <c r="A52" s="35"/>
      <c r="B52" s="36"/>
      <c r="C52" s="29" t="s">
        <v>21</v>
      </c>
      <c r="D52" s="35"/>
      <c r="E52" s="35"/>
      <c r="F52" s="24" t="str">
        <f>F12</f>
        <v xml:space="preserve"> </v>
      </c>
      <c r="G52" s="35"/>
      <c r="H52" s="35"/>
      <c r="I52" s="29" t="s">
        <v>23</v>
      </c>
      <c r="J52" s="61" t="str">
        <f>IF(J12="","",J12)</f>
        <v>18. 11. 2022</v>
      </c>
      <c r="K52" s="35"/>
      <c r="L52" s="113"/>
      <c r="S52" s="35"/>
      <c r="T52" s="35"/>
      <c r="U52" s="35"/>
      <c r="V52" s="35"/>
      <c r="W52" s="35"/>
      <c r="X52" s="35"/>
      <c r="Y52" s="35"/>
      <c r="Z52" s="35"/>
      <c r="AA52" s="35"/>
      <c r="AB52" s="35"/>
      <c r="AC52" s="35"/>
      <c r="AD52" s="35"/>
      <c r="AE52" s="35"/>
    </row>
    <row r="53" spans="1:31" s="2" customFormat="1" ht="6.95" customHeight="1">
      <c r="A53" s="35"/>
      <c r="B53" s="36"/>
      <c r="C53" s="35"/>
      <c r="D53" s="35"/>
      <c r="E53" s="35"/>
      <c r="F53" s="35"/>
      <c r="G53" s="35"/>
      <c r="H53" s="35"/>
      <c r="I53" s="35"/>
      <c r="J53" s="35"/>
      <c r="K53" s="35"/>
      <c r="L53" s="113"/>
      <c r="S53" s="35"/>
      <c r="T53" s="35"/>
      <c r="U53" s="35"/>
      <c r="V53" s="35"/>
      <c r="W53" s="35"/>
      <c r="X53" s="35"/>
      <c r="Y53" s="35"/>
      <c r="Z53" s="35"/>
      <c r="AA53" s="35"/>
      <c r="AB53" s="35"/>
      <c r="AC53" s="35"/>
      <c r="AD53" s="35"/>
      <c r="AE53" s="35"/>
    </row>
    <row r="54" spans="1:31" s="2" customFormat="1" ht="15.15" customHeight="1">
      <c r="A54" s="35"/>
      <c r="B54" s="36"/>
      <c r="C54" s="29" t="s">
        <v>25</v>
      </c>
      <c r="D54" s="35"/>
      <c r="E54" s="35"/>
      <c r="F54" s="24" t="str">
        <f>E15</f>
        <v>Vysoká škola ekonomická v Praze</v>
      </c>
      <c r="G54" s="35"/>
      <c r="H54" s="35"/>
      <c r="I54" s="29" t="s">
        <v>31</v>
      </c>
      <c r="J54" s="33" t="str">
        <f>E21</f>
        <v>RAFPRO s.r.o.</v>
      </c>
      <c r="K54" s="35"/>
      <c r="L54" s="113"/>
      <c r="S54" s="35"/>
      <c r="T54" s="35"/>
      <c r="U54" s="35"/>
      <c r="V54" s="35"/>
      <c r="W54" s="35"/>
      <c r="X54" s="35"/>
      <c r="Y54" s="35"/>
      <c r="Z54" s="35"/>
      <c r="AA54" s="35"/>
      <c r="AB54" s="35"/>
      <c r="AC54" s="35"/>
      <c r="AD54" s="35"/>
      <c r="AE54" s="35"/>
    </row>
    <row r="55" spans="1:31" s="2" customFormat="1" ht="15.15" customHeight="1">
      <c r="A55" s="35"/>
      <c r="B55" s="36"/>
      <c r="C55" s="29" t="s">
        <v>29</v>
      </c>
      <c r="D55" s="35"/>
      <c r="E55" s="35"/>
      <c r="F55" s="24" t="str">
        <f>IF(E18="","",E18)</f>
        <v>Vyplň údaj</v>
      </c>
      <c r="G55" s="35"/>
      <c r="H55" s="35"/>
      <c r="I55" s="29" t="s">
        <v>34</v>
      </c>
      <c r="J55" s="33" t="str">
        <f>E24</f>
        <v xml:space="preserve"> </v>
      </c>
      <c r="K55" s="35"/>
      <c r="L55" s="113"/>
      <c r="S55" s="35"/>
      <c r="T55" s="35"/>
      <c r="U55" s="35"/>
      <c r="V55" s="35"/>
      <c r="W55" s="35"/>
      <c r="X55" s="35"/>
      <c r="Y55" s="35"/>
      <c r="Z55" s="35"/>
      <c r="AA55" s="35"/>
      <c r="AB55" s="35"/>
      <c r="AC55" s="35"/>
      <c r="AD55" s="35"/>
      <c r="AE55" s="35"/>
    </row>
    <row r="56" spans="1:31" s="2" customFormat="1" ht="10.3" customHeight="1">
      <c r="A56" s="35"/>
      <c r="B56" s="36"/>
      <c r="C56" s="35"/>
      <c r="D56" s="35"/>
      <c r="E56" s="35"/>
      <c r="F56" s="35"/>
      <c r="G56" s="35"/>
      <c r="H56" s="35"/>
      <c r="I56" s="35"/>
      <c r="J56" s="35"/>
      <c r="K56" s="35"/>
      <c r="L56" s="113"/>
      <c r="S56" s="35"/>
      <c r="T56" s="35"/>
      <c r="U56" s="35"/>
      <c r="V56" s="35"/>
      <c r="W56" s="35"/>
      <c r="X56" s="35"/>
      <c r="Y56" s="35"/>
      <c r="Z56" s="35"/>
      <c r="AA56" s="35"/>
      <c r="AB56" s="35"/>
      <c r="AC56" s="35"/>
      <c r="AD56" s="35"/>
      <c r="AE56" s="35"/>
    </row>
    <row r="57" spans="1:31" s="2" customFormat="1" ht="29.25" customHeight="1">
      <c r="A57" s="35"/>
      <c r="B57" s="36"/>
      <c r="C57" s="127" t="s">
        <v>92</v>
      </c>
      <c r="D57" s="121"/>
      <c r="E57" s="121"/>
      <c r="F57" s="121"/>
      <c r="G57" s="121"/>
      <c r="H57" s="121"/>
      <c r="I57" s="121"/>
      <c r="J57" s="128" t="s">
        <v>93</v>
      </c>
      <c r="K57" s="121"/>
      <c r="L57" s="113"/>
      <c r="S57" s="35"/>
      <c r="T57" s="35"/>
      <c r="U57" s="35"/>
      <c r="V57" s="35"/>
      <c r="W57" s="35"/>
      <c r="X57" s="35"/>
      <c r="Y57" s="35"/>
      <c r="Z57" s="35"/>
      <c r="AA57" s="35"/>
      <c r="AB57" s="35"/>
      <c r="AC57" s="35"/>
      <c r="AD57" s="35"/>
      <c r="AE57" s="35"/>
    </row>
    <row r="58" spans="1:31" s="2" customFormat="1" ht="10.3" customHeight="1">
      <c r="A58" s="35"/>
      <c r="B58" s="36"/>
      <c r="C58" s="35"/>
      <c r="D58" s="35"/>
      <c r="E58" s="35"/>
      <c r="F58" s="35"/>
      <c r="G58" s="35"/>
      <c r="H58" s="35"/>
      <c r="I58" s="35"/>
      <c r="J58" s="35"/>
      <c r="K58" s="35"/>
      <c r="L58" s="113"/>
      <c r="S58" s="35"/>
      <c r="T58" s="35"/>
      <c r="U58" s="35"/>
      <c r="V58" s="35"/>
      <c r="W58" s="35"/>
      <c r="X58" s="35"/>
      <c r="Y58" s="35"/>
      <c r="Z58" s="35"/>
      <c r="AA58" s="35"/>
      <c r="AB58" s="35"/>
      <c r="AC58" s="35"/>
      <c r="AD58" s="35"/>
      <c r="AE58" s="35"/>
    </row>
    <row r="59" spans="1:47" s="2" customFormat="1" ht="22.8" customHeight="1">
      <c r="A59" s="35"/>
      <c r="B59" s="36"/>
      <c r="C59" s="129" t="s">
        <v>69</v>
      </c>
      <c r="D59" s="35"/>
      <c r="E59" s="35"/>
      <c r="F59" s="35"/>
      <c r="G59" s="35"/>
      <c r="H59" s="35"/>
      <c r="I59" s="35"/>
      <c r="J59" s="87">
        <f>J104</f>
        <v>0</v>
      </c>
      <c r="K59" s="35"/>
      <c r="L59" s="113"/>
      <c r="S59" s="35"/>
      <c r="T59" s="35"/>
      <c r="U59" s="35"/>
      <c r="V59" s="35"/>
      <c r="W59" s="35"/>
      <c r="X59" s="35"/>
      <c r="Y59" s="35"/>
      <c r="Z59" s="35"/>
      <c r="AA59" s="35"/>
      <c r="AB59" s="35"/>
      <c r="AC59" s="35"/>
      <c r="AD59" s="35"/>
      <c r="AE59" s="35"/>
      <c r="AU59" s="16" t="s">
        <v>94</v>
      </c>
    </row>
    <row r="60" spans="1:31" s="9" customFormat="1" ht="24.95" customHeight="1">
      <c r="A60" s="9"/>
      <c r="B60" s="130"/>
      <c r="C60" s="9"/>
      <c r="D60" s="131" t="s">
        <v>95</v>
      </c>
      <c r="E60" s="132"/>
      <c r="F60" s="132"/>
      <c r="G60" s="132"/>
      <c r="H60" s="132"/>
      <c r="I60" s="132"/>
      <c r="J60" s="133">
        <f>J105</f>
        <v>0</v>
      </c>
      <c r="K60" s="9"/>
      <c r="L60" s="130"/>
      <c r="S60" s="9"/>
      <c r="T60" s="9"/>
      <c r="U60" s="9"/>
      <c r="V60" s="9"/>
      <c r="W60" s="9"/>
      <c r="X60" s="9"/>
      <c r="Y60" s="9"/>
      <c r="Z60" s="9"/>
      <c r="AA60" s="9"/>
      <c r="AB60" s="9"/>
      <c r="AC60" s="9"/>
      <c r="AD60" s="9"/>
      <c r="AE60" s="9"/>
    </row>
    <row r="61" spans="1:31" s="10" customFormat="1" ht="19.9" customHeight="1">
      <c r="A61" s="10"/>
      <c r="B61" s="134"/>
      <c r="C61" s="10"/>
      <c r="D61" s="135" t="s">
        <v>96</v>
      </c>
      <c r="E61" s="136"/>
      <c r="F61" s="136"/>
      <c r="G61" s="136"/>
      <c r="H61" s="136"/>
      <c r="I61" s="136"/>
      <c r="J61" s="137">
        <f>J106</f>
        <v>0</v>
      </c>
      <c r="K61" s="10"/>
      <c r="L61" s="134"/>
      <c r="S61" s="10"/>
      <c r="T61" s="10"/>
      <c r="U61" s="10"/>
      <c r="V61" s="10"/>
      <c r="W61" s="10"/>
      <c r="X61" s="10"/>
      <c r="Y61" s="10"/>
      <c r="Z61" s="10"/>
      <c r="AA61" s="10"/>
      <c r="AB61" s="10"/>
      <c r="AC61" s="10"/>
      <c r="AD61" s="10"/>
      <c r="AE61" s="10"/>
    </row>
    <row r="62" spans="1:31" s="10" customFormat="1" ht="19.9" customHeight="1">
      <c r="A62" s="10"/>
      <c r="B62" s="134"/>
      <c r="C62" s="10"/>
      <c r="D62" s="135" t="s">
        <v>97</v>
      </c>
      <c r="E62" s="136"/>
      <c r="F62" s="136"/>
      <c r="G62" s="136"/>
      <c r="H62" s="136"/>
      <c r="I62" s="136"/>
      <c r="J62" s="137">
        <f>J126</f>
        <v>0</v>
      </c>
      <c r="K62" s="10"/>
      <c r="L62" s="134"/>
      <c r="S62" s="10"/>
      <c r="T62" s="10"/>
      <c r="U62" s="10"/>
      <c r="V62" s="10"/>
      <c r="W62" s="10"/>
      <c r="X62" s="10"/>
      <c r="Y62" s="10"/>
      <c r="Z62" s="10"/>
      <c r="AA62" s="10"/>
      <c r="AB62" s="10"/>
      <c r="AC62" s="10"/>
      <c r="AD62" s="10"/>
      <c r="AE62" s="10"/>
    </row>
    <row r="63" spans="1:31" s="10" customFormat="1" ht="19.9" customHeight="1">
      <c r="A63" s="10"/>
      <c r="B63" s="134"/>
      <c r="C63" s="10"/>
      <c r="D63" s="135" t="s">
        <v>98</v>
      </c>
      <c r="E63" s="136"/>
      <c r="F63" s="136"/>
      <c r="G63" s="136"/>
      <c r="H63" s="136"/>
      <c r="I63" s="136"/>
      <c r="J63" s="137">
        <f>J131</f>
        <v>0</v>
      </c>
      <c r="K63" s="10"/>
      <c r="L63" s="134"/>
      <c r="S63" s="10"/>
      <c r="T63" s="10"/>
      <c r="U63" s="10"/>
      <c r="V63" s="10"/>
      <c r="W63" s="10"/>
      <c r="X63" s="10"/>
      <c r="Y63" s="10"/>
      <c r="Z63" s="10"/>
      <c r="AA63" s="10"/>
      <c r="AB63" s="10"/>
      <c r="AC63" s="10"/>
      <c r="AD63" s="10"/>
      <c r="AE63" s="10"/>
    </row>
    <row r="64" spans="1:31" s="10" customFormat="1" ht="19.9" customHeight="1">
      <c r="A64" s="10"/>
      <c r="B64" s="134"/>
      <c r="C64" s="10"/>
      <c r="D64" s="135" t="s">
        <v>99</v>
      </c>
      <c r="E64" s="136"/>
      <c r="F64" s="136"/>
      <c r="G64" s="136"/>
      <c r="H64" s="136"/>
      <c r="I64" s="136"/>
      <c r="J64" s="137">
        <f>J144</f>
        <v>0</v>
      </c>
      <c r="K64" s="10"/>
      <c r="L64" s="134"/>
      <c r="S64" s="10"/>
      <c r="T64" s="10"/>
      <c r="U64" s="10"/>
      <c r="V64" s="10"/>
      <c r="W64" s="10"/>
      <c r="X64" s="10"/>
      <c r="Y64" s="10"/>
      <c r="Z64" s="10"/>
      <c r="AA64" s="10"/>
      <c r="AB64" s="10"/>
      <c r="AC64" s="10"/>
      <c r="AD64" s="10"/>
      <c r="AE64" s="10"/>
    </row>
    <row r="65" spans="1:31" s="10" customFormat="1" ht="14.85" customHeight="1">
      <c r="A65" s="10"/>
      <c r="B65" s="134"/>
      <c r="C65" s="10"/>
      <c r="D65" s="135" t="s">
        <v>100</v>
      </c>
      <c r="E65" s="136"/>
      <c r="F65" s="136"/>
      <c r="G65" s="136"/>
      <c r="H65" s="136"/>
      <c r="I65" s="136"/>
      <c r="J65" s="137">
        <f>J145</f>
        <v>0</v>
      </c>
      <c r="K65" s="10"/>
      <c r="L65" s="134"/>
      <c r="S65" s="10"/>
      <c r="T65" s="10"/>
      <c r="U65" s="10"/>
      <c r="V65" s="10"/>
      <c r="W65" s="10"/>
      <c r="X65" s="10"/>
      <c r="Y65" s="10"/>
      <c r="Z65" s="10"/>
      <c r="AA65" s="10"/>
      <c r="AB65" s="10"/>
      <c r="AC65" s="10"/>
      <c r="AD65" s="10"/>
      <c r="AE65" s="10"/>
    </row>
    <row r="66" spans="1:31" s="10" customFormat="1" ht="14.85" customHeight="1">
      <c r="A66" s="10"/>
      <c r="B66" s="134"/>
      <c r="C66" s="10"/>
      <c r="D66" s="135" t="s">
        <v>101</v>
      </c>
      <c r="E66" s="136"/>
      <c r="F66" s="136"/>
      <c r="G66" s="136"/>
      <c r="H66" s="136"/>
      <c r="I66" s="136"/>
      <c r="J66" s="137">
        <f>J164</f>
        <v>0</v>
      </c>
      <c r="K66" s="10"/>
      <c r="L66" s="134"/>
      <c r="S66" s="10"/>
      <c r="T66" s="10"/>
      <c r="U66" s="10"/>
      <c r="V66" s="10"/>
      <c r="W66" s="10"/>
      <c r="X66" s="10"/>
      <c r="Y66" s="10"/>
      <c r="Z66" s="10"/>
      <c r="AA66" s="10"/>
      <c r="AB66" s="10"/>
      <c r="AC66" s="10"/>
      <c r="AD66" s="10"/>
      <c r="AE66" s="10"/>
    </row>
    <row r="67" spans="1:31" s="10" customFormat="1" ht="14.85" customHeight="1">
      <c r="A67" s="10"/>
      <c r="B67" s="134"/>
      <c r="C67" s="10"/>
      <c r="D67" s="135" t="s">
        <v>102</v>
      </c>
      <c r="E67" s="136"/>
      <c r="F67" s="136"/>
      <c r="G67" s="136"/>
      <c r="H67" s="136"/>
      <c r="I67" s="136"/>
      <c r="J67" s="137">
        <f>J227</f>
        <v>0</v>
      </c>
      <c r="K67" s="10"/>
      <c r="L67" s="134"/>
      <c r="S67" s="10"/>
      <c r="T67" s="10"/>
      <c r="U67" s="10"/>
      <c r="V67" s="10"/>
      <c r="W67" s="10"/>
      <c r="X67" s="10"/>
      <c r="Y67" s="10"/>
      <c r="Z67" s="10"/>
      <c r="AA67" s="10"/>
      <c r="AB67" s="10"/>
      <c r="AC67" s="10"/>
      <c r="AD67" s="10"/>
      <c r="AE67" s="10"/>
    </row>
    <row r="68" spans="1:31" s="10" customFormat="1" ht="19.9" customHeight="1">
      <c r="A68" s="10"/>
      <c r="B68" s="134"/>
      <c r="C68" s="10"/>
      <c r="D68" s="135" t="s">
        <v>103</v>
      </c>
      <c r="E68" s="136"/>
      <c r="F68" s="136"/>
      <c r="G68" s="136"/>
      <c r="H68" s="136"/>
      <c r="I68" s="136"/>
      <c r="J68" s="137">
        <f>J243</f>
        <v>0</v>
      </c>
      <c r="K68" s="10"/>
      <c r="L68" s="134"/>
      <c r="S68" s="10"/>
      <c r="T68" s="10"/>
      <c r="U68" s="10"/>
      <c r="V68" s="10"/>
      <c r="W68" s="10"/>
      <c r="X68" s="10"/>
      <c r="Y68" s="10"/>
      <c r="Z68" s="10"/>
      <c r="AA68" s="10"/>
      <c r="AB68" s="10"/>
      <c r="AC68" s="10"/>
      <c r="AD68" s="10"/>
      <c r="AE68" s="10"/>
    </row>
    <row r="69" spans="1:31" s="10" customFormat="1" ht="14.85" customHeight="1">
      <c r="A69" s="10"/>
      <c r="B69" s="134"/>
      <c r="C69" s="10"/>
      <c r="D69" s="135" t="s">
        <v>104</v>
      </c>
      <c r="E69" s="136"/>
      <c r="F69" s="136"/>
      <c r="G69" s="136"/>
      <c r="H69" s="136"/>
      <c r="I69" s="136"/>
      <c r="J69" s="137">
        <f>J244</f>
        <v>0</v>
      </c>
      <c r="K69" s="10"/>
      <c r="L69" s="134"/>
      <c r="S69" s="10"/>
      <c r="T69" s="10"/>
      <c r="U69" s="10"/>
      <c r="V69" s="10"/>
      <c r="W69" s="10"/>
      <c r="X69" s="10"/>
      <c r="Y69" s="10"/>
      <c r="Z69" s="10"/>
      <c r="AA69" s="10"/>
      <c r="AB69" s="10"/>
      <c r="AC69" s="10"/>
      <c r="AD69" s="10"/>
      <c r="AE69" s="10"/>
    </row>
    <row r="70" spans="1:31" s="10" customFormat="1" ht="14.85" customHeight="1">
      <c r="A70" s="10"/>
      <c r="B70" s="134"/>
      <c r="C70" s="10"/>
      <c r="D70" s="135" t="s">
        <v>105</v>
      </c>
      <c r="E70" s="136"/>
      <c r="F70" s="136"/>
      <c r="G70" s="136"/>
      <c r="H70" s="136"/>
      <c r="I70" s="136"/>
      <c r="J70" s="137">
        <f>J257</f>
        <v>0</v>
      </c>
      <c r="K70" s="10"/>
      <c r="L70" s="134"/>
      <c r="S70" s="10"/>
      <c r="T70" s="10"/>
      <c r="U70" s="10"/>
      <c r="V70" s="10"/>
      <c r="W70" s="10"/>
      <c r="X70" s="10"/>
      <c r="Y70" s="10"/>
      <c r="Z70" s="10"/>
      <c r="AA70" s="10"/>
      <c r="AB70" s="10"/>
      <c r="AC70" s="10"/>
      <c r="AD70" s="10"/>
      <c r="AE70" s="10"/>
    </row>
    <row r="71" spans="1:31" s="10" customFormat="1" ht="14.85" customHeight="1">
      <c r="A71" s="10"/>
      <c r="B71" s="134"/>
      <c r="C71" s="10"/>
      <c r="D71" s="135" t="s">
        <v>106</v>
      </c>
      <c r="E71" s="136"/>
      <c r="F71" s="136"/>
      <c r="G71" s="136"/>
      <c r="H71" s="136"/>
      <c r="I71" s="136"/>
      <c r="J71" s="137">
        <f>J260</f>
        <v>0</v>
      </c>
      <c r="K71" s="10"/>
      <c r="L71" s="134"/>
      <c r="S71" s="10"/>
      <c r="T71" s="10"/>
      <c r="U71" s="10"/>
      <c r="V71" s="10"/>
      <c r="W71" s="10"/>
      <c r="X71" s="10"/>
      <c r="Y71" s="10"/>
      <c r="Z71" s="10"/>
      <c r="AA71" s="10"/>
      <c r="AB71" s="10"/>
      <c r="AC71" s="10"/>
      <c r="AD71" s="10"/>
      <c r="AE71" s="10"/>
    </row>
    <row r="72" spans="1:31" s="10" customFormat="1" ht="19.9" customHeight="1">
      <c r="A72" s="10"/>
      <c r="B72" s="134"/>
      <c r="C72" s="10"/>
      <c r="D72" s="135" t="s">
        <v>107</v>
      </c>
      <c r="E72" s="136"/>
      <c r="F72" s="136"/>
      <c r="G72" s="136"/>
      <c r="H72" s="136"/>
      <c r="I72" s="136"/>
      <c r="J72" s="137">
        <f>J284</f>
        <v>0</v>
      </c>
      <c r="K72" s="10"/>
      <c r="L72" s="134"/>
      <c r="S72" s="10"/>
      <c r="T72" s="10"/>
      <c r="U72" s="10"/>
      <c r="V72" s="10"/>
      <c r="W72" s="10"/>
      <c r="X72" s="10"/>
      <c r="Y72" s="10"/>
      <c r="Z72" s="10"/>
      <c r="AA72" s="10"/>
      <c r="AB72" s="10"/>
      <c r="AC72" s="10"/>
      <c r="AD72" s="10"/>
      <c r="AE72" s="10"/>
    </row>
    <row r="73" spans="1:31" s="10" customFormat="1" ht="19.9" customHeight="1">
      <c r="A73" s="10"/>
      <c r="B73" s="134"/>
      <c r="C73" s="10"/>
      <c r="D73" s="135" t="s">
        <v>108</v>
      </c>
      <c r="E73" s="136"/>
      <c r="F73" s="136"/>
      <c r="G73" s="136"/>
      <c r="H73" s="136"/>
      <c r="I73" s="136"/>
      <c r="J73" s="137">
        <f>J293</f>
        <v>0</v>
      </c>
      <c r="K73" s="10"/>
      <c r="L73" s="134"/>
      <c r="S73" s="10"/>
      <c r="T73" s="10"/>
      <c r="U73" s="10"/>
      <c r="V73" s="10"/>
      <c r="W73" s="10"/>
      <c r="X73" s="10"/>
      <c r="Y73" s="10"/>
      <c r="Z73" s="10"/>
      <c r="AA73" s="10"/>
      <c r="AB73" s="10"/>
      <c r="AC73" s="10"/>
      <c r="AD73" s="10"/>
      <c r="AE73" s="10"/>
    </row>
    <row r="74" spans="1:31" s="9" customFormat="1" ht="24.95" customHeight="1">
      <c r="A74" s="9"/>
      <c r="B74" s="130"/>
      <c r="C74" s="9"/>
      <c r="D74" s="131" t="s">
        <v>109</v>
      </c>
      <c r="E74" s="132"/>
      <c r="F74" s="132"/>
      <c r="G74" s="132"/>
      <c r="H74" s="132"/>
      <c r="I74" s="132"/>
      <c r="J74" s="133">
        <f>J296</f>
        <v>0</v>
      </c>
      <c r="K74" s="9"/>
      <c r="L74" s="130"/>
      <c r="S74" s="9"/>
      <c r="T74" s="9"/>
      <c r="U74" s="9"/>
      <c r="V74" s="9"/>
      <c r="W74" s="9"/>
      <c r="X74" s="9"/>
      <c r="Y74" s="9"/>
      <c r="Z74" s="9"/>
      <c r="AA74" s="9"/>
      <c r="AB74" s="9"/>
      <c r="AC74" s="9"/>
      <c r="AD74" s="9"/>
      <c r="AE74" s="9"/>
    </row>
    <row r="75" spans="1:31" s="10" customFormat="1" ht="19.9" customHeight="1">
      <c r="A75" s="10"/>
      <c r="B75" s="134"/>
      <c r="C75" s="10"/>
      <c r="D75" s="135" t="s">
        <v>110</v>
      </c>
      <c r="E75" s="136"/>
      <c r="F75" s="136"/>
      <c r="G75" s="136"/>
      <c r="H75" s="136"/>
      <c r="I75" s="136"/>
      <c r="J75" s="137">
        <f>J297</f>
        <v>0</v>
      </c>
      <c r="K75" s="10"/>
      <c r="L75" s="134"/>
      <c r="S75" s="10"/>
      <c r="T75" s="10"/>
      <c r="U75" s="10"/>
      <c r="V75" s="10"/>
      <c r="W75" s="10"/>
      <c r="X75" s="10"/>
      <c r="Y75" s="10"/>
      <c r="Z75" s="10"/>
      <c r="AA75" s="10"/>
      <c r="AB75" s="10"/>
      <c r="AC75" s="10"/>
      <c r="AD75" s="10"/>
      <c r="AE75" s="10"/>
    </row>
    <row r="76" spans="1:31" s="10" customFormat="1" ht="19.9" customHeight="1">
      <c r="A76" s="10"/>
      <c r="B76" s="134"/>
      <c r="C76" s="10"/>
      <c r="D76" s="135" t="s">
        <v>111</v>
      </c>
      <c r="E76" s="136"/>
      <c r="F76" s="136"/>
      <c r="G76" s="136"/>
      <c r="H76" s="136"/>
      <c r="I76" s="136"/>
      <c r="J76" s="137">
        <f>J304</f>
        <v>0</v>
      </c>
      <c r="K76" s="10"/>
      <c r="L76" s="134"/>
      <c r="S76" s="10"/>
      <c r="T76" s="10"/>
      <c r="U76" s="10"/>
      <c r="V76" s="10"/>
      <c r="W76" s="10"/>
      <c r="X76" s="10"/>
      <c r="Y76" s="10"/>
      <c r="Z76" s="10"/>
      <c r="AA76" s="10"/>
      <c r="AB76" s="10"/>
      <c r="AC76" s="10"/>
      <c r="AD76" s="10"/>
      <c r="AE76" s="10"/>
    </row>
    <row r="77" spans="1:31" s="10" customFormat="1" ht="19.9" customHeight="1">
      <c r="A77" s="10"/>
      <c r="B77" s="134"/>
      <c r="C77" s="10"/>
      <c r="D77" s="135" t="s">
        <v>112</v>
      </c>
      <c r="E77" s="136"/>
      <c r="F77" s="136"/>
      <c r="G77" s="136"/>
      <c r="H77" s="136"/>
      <c r="I77" s="136"/>
      <c r="J77" s="137">
        <f>J313</f>
        <v>0</v>
      </c>
      <c r="K77" s="10"/>
      <c r="L77" s="134"/>
      <c r="S77" s="10"/>
      <c r="T77" s="10"/>
      <c r="U77" s="10"/>
      <c r="V77" s="10"/>
      <c r="W77" s="10"/>
      <c r="X77" s="10"/>
      <c r="Y77" s="10"/>
      <c r="Z77" s="10"/>
      <c r="AA77" s="10"/>
      <c r="AB77" s="10"/>
      <c r="AC77" s="10"/>
      <c r="AD77" s="10"/>
      <c r="AE77" s="10"/>
    </row>
    <row r="78" spans="1:31" s="10" customFormat="1" ht="19.9" customHeight="1">
      <c r="A78" s="10"/>
      <c r="B78" s="134"/>
      <c r="C78" s="10"/>
      <c r="D78" s="135" t="s">
        <v>113</v>
      </c>
      <c r="E78" s="136"/>
      <c r="F78" s="136"/>
      <c r="G78" s="136"/>
      <c r="H78" s="136"/>
      <c r="I78" s="136"/>
      <c r="J78" s="137">
        <f>J317</f>
        <v>0</v>
      </c>
      <c r="K78" s="10"/>
      <c r="L78" s="134"/>
      <c r="S78" s="10"/>
      <c r="T78" s="10"/>
      <c r="U78" s="10"/>
      <c r="V78" s="10"/>
      <c r="W78" s="10"/>
      <c r="X78" s="10"/>
      <c r="Y78" s="10"/>
      <c r="Z78" s="10"/>
      <c r="AA78" s="10"/>
      <c r="AB78" s="10"/>
      <c r="AC78" s="10"/>
      <c r="AD78" s="10"/>
      <c r="AE78" s="10"/>
    </row>
    <row r="79" spans="1:31" s="10" customFormat="1" ht="19.9" customHeight="1">
      <c r="A79" s="10"/>
      <c r="B79" s="134"/>
      <c r="C79" s="10"/>
      <c r="D79" s="135" t="s">
        <v>114</v>
      </c>
      <c r="E79" s="136"/>
      <c r="F79" s="136"/>
      <c r="G79" s="136"/>
      <c r="H79" s="136"/>
      <c r="I79" s="136"/>
      <c r="J79" s="137">
        <f>J320</f>
        <v>0</v>
      </c>
      <c r="K79" s="10"/>
      <c r="L79" s="134"/>
      <c r="S79" s="10"/>
      <c r="T79" s="10"/>
      <c r="U79" s="10"/>
      <c r="V79" s="10"/>
      <c r="W79" s="10"/>
      <c r="X79" s="10"/>
      <c r="Y79" s="10"/>
      <c r="Z79" s="10"/>
      <c r="AA79" s="10"/>
      <c r="AB79" s="10"/>
      <c r="AC79" s="10"/>
      <c r="AD79" s="10"/>
      <c r="AE79" s="10"/>
    </row>
    <row r="80" spans="1:31" s="10" customFormat="1" ht="19.9" customHeight="1">
      <c r="A80" s="10"/>
      <c r="B80" s="134"/>
      <c r="C80" s="10"/>
      <c r="D80" s="135" t="s">
        <v>115</v>
      </c>
      <c r="E80" s="136"/>
      <c r="F80" s="136"/>
      <c r="G80" s="136"/>
      <c r="H80" s="136"/>
      <c r="I80" s="136"/>
      <c r="J80" s="137">
        <f>J340</f>
        <v>0</v>
      </c>
      <c r="K80" s="10"/>
      <c r="L80" s="134"/>
      <c r="S80" s="10"/>
      <c r="T80" s="10"/>
      <c r="U80" s="10"/>
      <c r="V80" s="10"/>
      <c r="W80" s="10"/>
      <c r="X80" s="10"/>
      <c r="Y80" s="10"/>
      <c r="Z80" s="10"/>
      <c r="AA80" s="10"/>
      <c r="AB80" s="10"/>
      <c r="AC80" s="10"/>
      <c r="AD80" s="10"/>
      <c r="AE80" s="10"/>
    </row>
    <row r="81" spans="1:31" s="10" customFormat="1" ht="19.9" customHeight="1">
      <c r="A81" s="10"/>
      <c r="B81" s="134"/>
      <c r="C81" s="10"/>
      <c r="D81" s="135" t="s">
        <v>116</v>
      </c>
      <c r="E81" s="136"/>
      <c r="F81" s="136"/>
      <c r="G81" s="136"/>
      <c r="H81" s="136"/>
      <c r="I81" s="136"/>
      <c r="J81" s="137">
        <f>J365</f>
        <v>0</v>
      </c>
      <c r="K81" s="10"/>
      <c r="L81" s="134"/>
      <c r="S81" s="10"/>
      <c r="T81" s="10"/>
      <c r="U81" s="10"/>
      <c r="V81" s="10"/>
      <c r="W81" s="10"/>
      <c r="X81" s="10"/>
      <c r="Y81" s="10"/>
      <c r="Z81" s="10"/>
      <c r="AA81" s="10"/>
      <c r="AB81" s="10"/>
      <c r="AC81" s="10"/>
      <c r="AD81" s="10"/>
      <c r="AE81" s="10"/>
    </row>
    <row r="82" spans="1:31" s="10" customFormat="1" ht="19.9" customHeight="1">
      <c r="A82" s="10"/>
      <c r="B82" s="134"/>
      <c r="C82" s="10"/>
      <c r="D82" s="135" t="s">
        <v>117</v>
      </c>
      <c r="E82" s="136"/>
      <c r="F82" s="136"/>
      <c r="G82" s="136"/>
      <c r="H82" s="136"/>
      <c r="I82" s="136"/>
      <c r="J82" s="137">
        <f>J389</f>
        <v>0</v>
      </c>
      <c r="K82" s="10"/>
      <c r="L82" s="134"/>
      <c r="S82" s="10"/>
      <c r="T82" s="10"/>
      <c r="U82" s="10"/>
      <c r="V82" s="10"/>
      <c r="W82" s="10"/>
      <c r="X82" s="10"/>
      <c r="Y82" s="10"/>
      <c r="Z82" s="10"/>
      <c r="AA82" s="10"/>
      <c r="AB82" s="10"/>
      <c r="AC82" s="10"/>
      <c r="AD82" s="10"/>
      <c r="AE82" s="10"/>
    </row>
    <row r="83" spans="1:31" s="10" customFormat="1" ht="19.9" customHeight="1">
      <c r="A83" s="10"/>
      <c r="B83" s="134"/>
      <c r="C83" s="10"/>
      <c r="D83" s="135" t="s">
        <v>118</v>
      </c>
      <c r="E83" s="136"/>
      <c r="F83" s="136"/>
      <c r="G83" s="136"/>
      <c r="H83" s="136"/>
      <c r="I83" s="136"/>
      <c r="J83" s="137">
        <f>J418</f>
        <v>0</v>
      </c>
      <c r="K83" s="10"/>
      <c r="L83" s="134"/>
      <c r="S83" s="10"/>
      <c r="T83" s="10"/>
      <c r="U83" s="10"/>
      <c r="V83" s="10"/>
      <c r="W83" s="10"/>
      <c r="X83" s="10"/>
      <c r="Y83" s="10"/>
      <c r="Z83" s="10"/>
      <c r="AA83" s="10"/>
      <c r="AB83" s="10"/>
      <c r="AC83" s="10"/>
      <c r="AD83" s="10"/>
      <c r="AE83" s="10"/>
    </row>
    <row r="84" spans="1:31" s="10" customFormat="1" ht="19.9" customHeight="1">
      <c r="A84" s="10"/>
      <c r="B84" s="134"/>
      <c r="C84" s="10"/>
      <c r="D84" s="135" t="s">
        <v>119</v>
      </c>
      <c r="E84" s="136"/>
      <c r="F84" s="136"/>
      <c r="G84" s="136"/>
      <c r="H84" s="136"/>
      <c r="I84" s="136"/>
      <c r="J84" s="137">
        <f>J420</f>
        <v>0</v>
      </c>
      <c r="K84" s="10"/>
      <c r="L84" s="134"/>
      <c r="S84" s="10"/>
      <c r="T84" s="10"/>
      <c r="U84" s="10"/>
      <c r="V84" s="10"/>
      <c r="W84" s="10"/>
      <c r="X84" s="10"/>
      <c r="Y84" s="10"/>
      <c r="Z84" s="10"/>
      <c r="AA84" s="10"/>
      <c r="AB84" s="10"/>
      <c r="AC84" s="10"/>
      <c r="AD84" s="10"/>
      <c r="AE84" s="10"/>
    </row>
    <row r="85" spans="1:31" s="2" customFormat="1" ht="21.8" customHeight="1">
      <c r="A85" s="35"/>
      <c r="B85" s="36"/>
      <c r="C85" s="35"/>
      <c r="D85" s="35"/>
      <c r="E85" s="35"/>
      <c r="F85" s="35"/>
      <c r="G85" s="35"/>
      <c r="H85" s="35"/>
      <c r="I85" s="35"/>
      <c r="J85" s="35"/>
      <c r="K85" s="35"/>
      <c r="L85" s="113"/>
      <c r="S85" s="35"/>
      <c r="T85" s="35"/>
      <c r="U85" s="35"/>
      <c r="V85" s="35"/>
      <c r="W85" s="35"/>
      <c r="X85" s="35"/>
      <c r="Y85" s="35"/>
      <c r="Z85" s="35"/>
      <c r="AA85" s="35"/>
      <c r="AB85" s="35"/>
      <c r="AC85" s="35"/>
      <c r="AD85" s="35"/>
      <c r="AE85" s="35"/>
    </row>
    <row r="86" spans="1:31" s="2" customFormat="1" ht="6.95" customHeight="1">
      <c r="A86" s="35"/>
      <c r="B86" s="52"/>
      <c r="C86" s="53"/>
      <c r="D86" s="53"/>
      <c r="E86" s="53"/>
      <c r="F86" s="53"/>
      <c r="G86" s="53"/>
      <c r="H86" s="53"/>
      <c r="I86" s="53"/>
      <c r="J86" s="53"/>
      <c r="K86" s="53"/>
      <c r="L86" s="113"/>
      <c r="S86" s="35"/>
      <c r="T86" s="35"/>
      <c r="U86" s="35"/>
      <c r="V86" s="35"/>
      <c r="W86" s="35"/>
      <c r="X86" s="35"/>
      <c r="Y86" s="35"/>
      <c r="Z86" s="35"/>
      <c r="AA86" s="35"/>
      <c r="AB86" s="35"/>
      <c r="AC86" s="35"/>
      <c r="AD86" s="35"/>
      <c r="AE86" s="35"/>
    </row>
    <row r="90" spans="1:31" s="2" customFormat="1" ht="6.95" customHeight="1">
      <c r="A90" s="35"/>
      <c r="B90" s="54"/>
      <c r="C90" s="55"/>
      <c r="D90" s="55"/>
      <c r="E90" s="55"/>
      <c r="F90" s="55"/>
      <c r="G90" s="55"/>
      <c r="H90" s="55"/>
      <c r="I90" s="55"/>
      <c r="J90" s="55"/>
      <c r="K90" s="55"/>
      <c r="L90" s="113"/>
      <c r="S90" s="35"/>
      <c r="T90" s="35"/>
      <c r="U90" s="35"/>
      <c r="V90" s="35"/>
      <c r="W90" s="35"/>
      <c r="X90" s="35"/>
      <c r="Y90" s="35"/>
      <c r="Z90" s="35"/>
      <c r="AA90" s="35"/>
      <c r="AB90" s="35"/>
      <c r="AC90" s="35"/>
      <c r="AD90" s="35"/>
      <c r="AE90" s="35"/>
    </row>
    <row r="91" spans="1:31" s="2" customFormat="1" ht="24.95" customHeight="1">
      <c r="A91" s="35"/>
      <c r="B91" s="36"/>
      <c r="C91" s="20" t="s">
        <v>120</v>
      </c>
      <c r="D91" s="35"/>
      <c r="E91" s="35"/>
      <c r="F91" s="35"/>
      <c r="G91" s="35"/>
      <c r="H91" s="35"/>
      <c r="I91" s="35"/>
      <c r="J91" s="35"/>
      <c r="K91" s="35"/>
      <c r="L91" s="113"/>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113"/>
      <c r="S92" s="35"/>
      <c r="T92" s="35"/>
      <c r="U92" s="35"/>
      <c r="V92" s="35"/>
      <c r="W92" s="35"/>
      <c r="X92" s="35"/>
      <c r="Y92" s="35"/>
      <c r="Z92" s="35"/>
      <c r="AA92" s="35"/>
      <c r="AB92" s="35"/>
      <c r="AC92" s="35"/>
      <c r="AD92" s="35"/>
      <c r="AE92" s="35"/>
    </row>
    <row r="93" spans="1:31" s="2" customFormat="1" ht="12" customHeight="1">
      <c r="A93" s="35"/>
      <c r="B93" s="36"/>
      <c r="C93" s="29" t="s">
        <v>17</v>
      </c>
      <c r="D93" s="35"/>
      <c r="E93" s="35"/>
      <c r="F93" s="35"/>
      <c r="G93" s="35"/>
      <c r="H93" s="35"/>
      <c r="I93" s="35"/>
      <c r="J93" s="35"/>
      <c r="K93" s="35"/>
      <c r="L93" s="113"/>
      <c r="S93" s="35"/>
      <c r="T93" s="35"/>
      <c r="U93" s="35"/>
      <c r="V93" s="35"/>
      <c r="W93" s="35"/>
      <c r="X93" s="35"/>
      <c r="Y93" s="35"/>
      <c r="Z93" s="35"/>
      <c r="AA93" s="35"/>
      <c r="AB93" s="35"/>
      <c r="AC93" s="35"/>
      <c r="AD93" s="35"/>
      <c r="AE93" s="35"/>
    </row>
    <row r="94" spans="1:31" s="2" customFormat="1" ht="26.25" customHeight="1">
      <c r="A94" s="35"/>
      <c r="B94" s="36"/>
      <c r="C94" s="35"/>
      <c r="D94" s="35"/>
      <c r="E94" s="112" t="str">
        <f>E7</f>
        <v>ZATEPLENÍ OBJEKTU A VÝMĚNA OTVORŮ OBJEKTU KOLEJE BLANICE</v>
      </c>
      <c r="F94" s="29"/>
      <c r="G94" s="29"/>
      <c r="H94" s="29"/>
      <c r="I94" s="35"/>
      <c r="J94" s="35"/>
      <c r="K94" s="35"/>
      <c r="L94" s="113"/>
      <c r="S94" s="35"/>
      <c r="T94" s="35"/>
      <c r="U94" s="35"/>
      <c r="V94" s="35"/>
      <c r="W94" s="35"/>
      <c r="X94" s="35"/>
      <c r="Y94" s="35"/>
      <c r="Z94" s="35"/>
      <c r="AA94" s="35"/>
      <c r="AB94" s="35"/>
      <c r="AC94" s="35"/>
      <c r="AD94" s="35"/>
      <c r="AE94" s="35"/>
    </row>
    <row r="95" spans="1:31" s="2" customFormat="1" ht="12" customHeight="1">
      <c r="A95" s="35"/>
      <c r="B95" s="36"/>
      <c r="C95" s="29" t="s">
        <v>89</v>
      </c>
      <c r="D95" s="35"/>
      <c r="E95" s="35"/>
      <c r="F95" s="35"/>
      <c r="G95" s="35"/>
      <c r="H95" s="35"/>
      <c r="I95" s="35"/>
      <c r="J95" s="35"/>
      <c r="K95" s="35"/>
      <c r="L95" s="113"/>
      <c r="S95" s="35"/>
      <c r="T95" s="35"/>
      <c r="U95" s="35"/>
      <c r="V95" s="35"/>
      <c r="W95" s="35"/>
      <c r="X95" s="35"/>
      <c r="Y95" s="35"/>
      <c r="Z95" s="35"/>
      <c r="AA95" s="35"/>
      <c r="AB95" s="35"/>
      <c r="AC95" s="35"/>
      <c r="AD95" s="35"/>
      <c r="AE95" s="35"/>
    </row>
    <row r="96" spans="1:31" s="2" customFormat="1" ht="16.5" customHeight="1">
      <c r="A96" s="35"/>
      <c r="B96" s="36"/>
      <c r="C96" s="35"/>
      <c r="D96" s="35"/>
      <c r="E96" s="59" t="str">
        <f>E9</f>
        <v>1 - Zateplení a výměna oken</v>
      </c>
      <c r="F96" s="35"/>
      <c r="G96" s="35"/>
      <c r="H96" s="35"/>
      <c r="I96" s="35"/>
      <c r="J96" s="35"/>
      <c r="K96" s="35"/>
      <c r="L96" s="113"/>
      <c r="S96" s="35"/>
      <c r="T96" s="35"/>
      <c r="U96" s="35"/>
      <c r="V96" s="35"/>
      <c r="W96" s="35"/>
      <c r="X96" s="35"/>
      <c r="Y96" s="35"/>
      <c r="Z96" s="35"/>
      <c r="AA96" s="35"/>
      <c r="AB96" s="35"/>
      <c r="AC96" s="35"/>
      <c r="AD96" s="35"/>
      <c r="AE96" s="35"/>
    </row>
    <row r="97" spans="1:31" s="2" customFormat="1" ht="6.95" customHeight="1">
      <c r="A97" s="35"/>
      <c r="B97" s="36"/>
      <c r="C97" s="35"/>
      <c r="D97" s="35"/>
      <c r="E97" s="35"/>
      <c r="F97" s="35"/>
      <c r="G97" s="35"/>
      <c r="H97" s="35"/>
      <c r="I97" s="35"/>
      <c r="J97" s="35"/>
      <c r="K97" s="35"/>
      <c r="L97" s="113"/>
      <c r="S97" s="35"/>
      <c r="T97" s="35"/>
      <c r="U97" s="35"/>
      <c r="V97" s="35"/>
      <c r="W97" s="35"/>
      <c r="X97" s="35"/>
      <c r="Y97" s="35"/>
      <c r="Z97" s="35"/>
      <c r="AA97" s="35"/>
      <c r="AB97" s="35"/>
      <c r="AC97" s="35"/>
      <c r="AD97" s="35"/>
      <c r="AE97" s="35"/>
    </row>
    <row r="98" spans="1:31" s="2" customFormat="1" ht="12" customHeight="1">
      <c r="A98" s="35"/>
      <c r="B98" s="36"/>
      <c r="C98" s="29" t="s">
        <v>21</v>
      </c>
      <c r="D98" s="35"/>
      <c r="E98" s="35"/>
      <c r="F98" s="24" t="str">
        <f>F12</f>
        <v xml:space="preserve"> </v>
      </c>
      <c r="G98" s="35"/>
      <c r="H98" s="35"/>
      <c r="I98" s="29" t="s">
        <v>23</v>
      </c>
      <c r="J98" s="61" t="str">
        <f>IF(J12="","",J12)</f>
        <v>18. 11. 2022</v>
      </c>
      <c r="K98" s="35"/>
      <c r="L98" s="113"/>
      <c r="S98" s="35"/>
      <c r="T98" s="35"/>
      <c r="U98" s="35"/>
      <c r="V98" s="35"/>
      <c r="W98" s="35"/>
      <c r="X98" s="35"/>
      <c r="Y98" s="35"/>
      <c r="Z98" s="35"/>
      <c r="AA98" s="35"/>
      <c r="AB98" s="35"/>
      <c r="AC98" s="35"/>
      <c r="AD98" s="35"/>
      <c r="AE98" s="35"/>
    </row>
    <row r="99" spans="1:31" s="2" customFormat="1" ht="6.95" customHeight="1">
      <c r="A99" s="35"/>
      <c r="B99" s="36"/>
      <c r="C99" s="35"/>
      <c r="D99" s="35"/>
      <c r="E99" s="35"/>
      <c r="F99" s="35"/>
      <c r="G99" s="35"/>
      <c r="H99" s="35"/>
      <c r="I99" s="35"/>
      <c r="J99" s="35"/>
      <c r="K99" s="35"/>
      <c r="L99" s="113"/>
      <c r="S99" s="35"/>
      <c r="T99" s="35"/>
      <c r="U99" s="35"/>
      <c r="V99" s="35"/>
      <c r="W99" s="35"/>
      <c r="X99" s="35"/>
      <c r="Y99" s="35"/>
      <c r="Z99" s="35"/>
      <c r="AA99" s="35"/>
      <c r="AB99" s="35"/>
      <c r="AC99" s="35"/>
      <c r="AD99" s="35"/>
      <c r="AE99" s="35"/>
    </row>
    <row r="100" spans="1:31" s="2" customFormat="1" ht="15.15" customHeight="1">
      <c r="A100" s="35"/>
      <c r="B100" s="36"/>
      <c r="C100" s="29" t="s">
        <v>25</v>
      </c>
      <c r="D100" s="35"/>
      <c r="E100" s="35"/>
      <c r="F100" s="24" t="str">
        <f>E15</f>
        <v>Vysoká škola ekonomická v Praze</v>
      </c>
      <c r="G100" s="35"/>
      <c r="H100" s="35"/>
      <c r="I100" s="29" t="s">
        <v>31</v>
      </c>
      <c r="J100" s="33" t="str">
        <f>E21</f>
        <v>RAFPRO s.r.o.</v>
      </c>
      <c r="K100" s="35"/>
      <c r="L100" s="113"/>
      <c r="S100" s="35"/>
      <c r="T100" s="35"/>
      <c r="U100" s="35"/>
      <c r="V100" s="35"/>
      <c r="W100" s="35"/>
      <c r="X100" s="35"/>
      <c r="Y100" s="35"/>
      <c r="Z100" s="35"/>
      <c r="AA100" s="35"/>
      <c r="AB100" s="35"/>
      <c r="AC100" s="35"/>
      <c r="AD100" s="35"/>
      <c r="AE100" s="35"/>
    </row>
    <row r="101" spans="1:31" s="2" customFormat="1" ht="15.15" customHeight="1">
      <c r="A101" s="35"/>
      <c r="B101" s="36"/>
      <c r="C101" s="29" t="s">
        <v>29</v>
      </c>
      <c r="D101" s="35"/>
      <c r="E101" s="35"/>
      <c r="F101" s="24" t="str">
        <f>IF(E18="","",E18)</f>
        <v>Vyplň údaj</v>
      </c>
      <c r="G101" s="35"/>
      <c r="H101" s="35"/>
      <c r="I101" s="29" t="s">
        <v>34</v>
      </c>
      <c r="J101" s="33" t="str">
        <f>E24</f>
        <v xml:space="preserve"> </v>
      </c>
      <c r="K101" s="35"/>
      <c r="L101" s="113"/>
      <c r="S101" s="35"/>
      <c r="T101" s="35"/>
      <c r="U101" s="35"/>
      <c r="V101" s="35"/>
      <c r="W101" s="35"/>
      <c r="X101" s="35"/>
      <c r="Y101" s="35"/>
      <c r="Z101" s="35"/>
      <c r="AA101" s="35"/>
      <c r="AB101" s="35"/>
      <c r="AC101" s="35"/>
      <c r="AD101" s="35"/>
      <c r="AE101" s="35"/>
    </row>
    <row r="102" spans="1:31" s="2" customFormat="1" ht="10.3" customHeight="1">
      <c r="A102" s="35"/>
      <c r="B102" s="36"/>
      <c r="C102" s="35"/>
      <c r="D102" s="35"/>
      <c r="E102" s="35"/>
      <c r="F102" s="35"/>
      <c r="G102" s="35"/>
      <c r="H102" s="35"/>
      <c r="I102" s="35"/>
      <c r="J102" s="35"/>
      <c r="K102" s="35"/>
      <c r="L102" s="113"/>
      <c r="S102" s="35"/>
      <c r="T102" s="35"/>
      <c r="U102" s="35"/>
      <c r="V102" s="35"/>
      <c r="W102" s="35"/>
      <c r="X102" s="35"/>
      <c r="Y102" s="35"/>
      <c r="Z102" s="35"/>
      <c r="AA102" s="35"/>
      <c r="AB102" s="35"/>
      <c r="AC102" s="35"/>
      <c r="AD102" s="35"/>
      <c r="AE102" s="35"/>
    </row>
    <row r="103" spans="1:31" s="11" customFormat="1" ht="29.25" customHeight="1">
      <c r="A103" s="138"/>
      <c r="B103" s="139"/>
      <c r="C103" s="140" t="s">
        <v>121</v>
      </c>
      <c r="D103" s="141" t="s">
        <v>56</v>
      </c>
      <c r="E103" s="141" t="s">
        <v>52</v>
      </c>
      <c r="F103" s="141" t="s">
        <v>53</v>
      </c>
      <c r="G103" s="141" t="s">
        <v>122</v>
      </c>
      <c r="H103" s="141" t="s">
        <v>123</v>
      </c>
      <c r="I103" s="141" t="s">
        <v>124</v>
      </c>
      <c r="J103" s="141" t="s">
        <v>93</v>
      </c>
      <c r="K103" s="142" t="s">
        <v>125</v>
      </c>
      <c r="L103" s="143"/>
      <c r="M103" s="77" t="s">
        <v>3</v>
      </c>
      <c r="N103" s="78" t="s">
        <v>41</v>
      </c>
      <c r="O103" s="78" t="s">
        <v>126</v>
      </c>
      <c r="P103" s="78" t="s">
        <v>127</v>
      </c>
      <c r="Q103" s="78" t="s">
        <v>128</v>
      </c>
      <c r="R103" s="78" t="s">
        <v>129</v>
      </c>
      <c r="S103" s="78" t="s">
        <v>130</v>
      </c>
      <c r="T103" s="79" t="s">
        <v>131</v>
      </c>
      <c r="U103" s="138"/>
      <c r="V103" s="138"/>
      <c r="W103" s="138"/>
      <c r="X103" s="138"/>
      <c r="Y103" s="138"/>
      <c r="Z103" s="138"/>
      <c r="AA103" s="138"/>
      <c r="AB103" s="138"/>
      <c r="AC103" s="138"/>
      <c r="AD103" s="138"/>
      <c r="AE103" s="138"/>
    </row>
    <row r="104" spans="1:63" s="2" customFormat="1" ht="22.8" customHeight="1">
      <c r="A104" s="35"/>
      <c r="B104" s="36"/>
      <c r="C104" s="84" t="s">
        <v>132</v>
      </c>
      <c r="D104" s="35"/>
      <c r="E104" s="35"/>
      <c r="F104" s="35"/>
      <c r="G104" s="35"/>
      <c r="H104" s="35"/>
      <c r="I104" s="35"/>
      <c r="J104" s="144">
        <f>BK104</f>
        <v>0</v>
      </c>
      <c r="K104" s="35"/>
      <c r="L104" s="36"/>
      <c r="M104" s="80"/>
      <c r="N104" s="65"/>
      <c r="O104" s="81"/>
      <c r="P104" s="145">
        <f>P105+P296</f>
        <v>0</v>
      </c>
      <c r="Q104" s="81"/>
      <c r="R104" s="145">
        <f>R105+R296</f>
        <v>1193.73475742</v>
      </c>
      <c r="S104" s="81"/>
      <c r="T104" s="146">
        <f>T105+T296</f>
        <v>635.302487</v>
      </c>
      <c r="U104" s="35"/>
      <c r="V104" s="35"/>
      <c r="W104" s="35"/>
      <c r="X104" s="35"/>
      <c r="Y104" s="35"/>
      <c r="Z104" s="35"/>
      <c r="AA104" s="35"/>
      <c r="AB104" s="35"/>
      <c r="AC104" s="35"/>
      <c r="AD104" s="35"/>
      <c r="AE104" s="35"/>
      <c r="AT104" s="16" t="s">
        <v>70</v>
      </c>
      <c r="AU104" s="16" t="s">
        <v>94</v>
      </c>
      <c r="BK104" s="147">
        <f>BK105+BK296</f>
        <v>0</v>
      </c>
    </row>
    <row r="105" spans="1:63" s="12" customFormat="1" ht="25.9" customHeight="1">
      <c r="A105" s="12"/>
      <c r="B105" s="148"/>
      <c r="C105" s="12"/>
      <c r="D105" s="149" t="s">
        <v>70</v>
      </c>
      <c r="E105" s="150" t="s">
        <v>133</v>
      </c>
      <c r="F105" s="150" t="s">
        <v>134</v>
      </c>
      <c r="G105" s="12"/>
      <c r="H105" s="12"/>
      <c r="I105" s="151"/>
      <c r="J105" s="152">
        <f>BK105</f>
        <v>0</v>
      </c>
      <c r="K105" s="12"/>
      <c r="L105" s="148"/>
      <c r="M105" s="153"/>
      <c r="N105" s="154"/>
      <c r="O105" s="154"/>
      <c r="P105" s="155">
        <f>P106+P126+P131+P144+P243+P284+P293</f>
        <v>0</v>
      </c>
      <c r="Q105" s="154"/>
      <c r="R105" s="155">
        <f>R106+R126+R131+R144+R243+R284+R293</f>
        <v>1159.38336542</v>
      </c>
      <c r="S105" s="154"/>
      <c r="T105" s="156">
        <f>T106+T126+T131+T144+T243+T284+T293</f>
        <v>491.854055</v>
      </c>
      <c r="U105" s="12"/>
      <c r="V105" s="12"/>
      <c r="W105" s="12"/>
      <c r="X105" s="12"/>
      <c r="Y105" s="12"/>
      <c r="Z105" s="12"/>
      <c r="AA105" s="12"/>
      <c r="AB105" s="12"/>
      <c r="AC105" s="12"/>
      <c r="AD105" s="12"/>
      <c r="AE105" s="12"/>
      <c r="AR105" s="149" t="s">
        <v>15</v>
      </c>
      <c r="AT105" s="157" t="s">
        <v>70</v>
      </c>
      <c r="AU105" s="157" t="s">
        <v>71</v>
      </c>
      <c r="AY105" s="149" t="s">
        <v>135</v>
      </c>
      <c r="BK105" s="158">
        <f>BK106+BK126+BK131+BK144+BK243+BK284+BK293</f>
        <v>0</v>
      </c>
    </row>
    <row r="106" spans="1:63" s="12" customFormat="1" ht="22.8" customHeight="1">
      <c r="A106" s="12"/>
      <c r="B106" s="148"/>
      <c r="C106" s="12"/>
      <c r="D106" s="149" t="s">
        <v>70</v>
      </c>
      <c r="E106" s="159" t="s">
        <v>15</v>
      </c>
      <c r="F106" s="159" t="s">
        <v>136</v>
      </c>
      <c r="G106" s="12"/>
      <c r="H106" s="12"/>
      <c r="I106" s="151"/>
      <c r="J106" s="160">
        <f>BK106</f>
        <v>0</v>
      </c>
      <c r="K106" s="12"/>
      <c r="L106" s="148"/>
      <c r="M106" s="153"/>
      <c r="N106" s="154"/>
      <c r="O106" s="154"/>
      <c r="P106" s="155">
        <f>SUM(P107:P125)</f>
        <v>0</v>
      </c>
      <c r="Q106" s="154"/>
      <c r="R106" s="155">
        <f>SUM(R107:R125)</f>
        <v>129.6</v>
      </c>
      <c r="S106" s="154"/>
      <c r="T106" s="156">
        <f>SUM(T107:T125)</f>
        <v>51.86</v>
      </c>
      <c r="U106" s="12"/>
      <c r="V106" s="12"/>
      <c r="W106" s="12"/>
      <c r="X106" s="12"/>
      <c r="Y106" s="12"/>
      <c r="Z106" s="12"/>
      <c r="AA106" s="12"/>
      <c r="AB106" s="12"/>
      <c r="AC106" s="12"/>
      <c r="AD106" s="12"/>
      <c r="AE106" s="12"/>
      <c r="AR106" s="149" t="s">
        <v>15</v>
      </c>
      <c r="AT106" s="157" t="s">
        <v>70</v>
      </c>
      <c r="AU106" s="157" t="s">
        <v>15</v>
      </c>
      <c r="AY106" s="149" t="s">
        <v>135</v>
      </c>
      <c r="BK106" s="158">
        <f>SUM(BK107:BK125)</f>
        <v>0</v>
      </c>
    </row>
    <row r="107" spans="1:65" s="2" customFormat="1" ht="76.35" customHeight="1">
      <c r="A107" s="35"/>
      <c r="B107" s="161"/>
      <c r="C107" s="162" t="s">
        <v>15</v>
      </c>
      <c r="D107" s="162" t="s">
        <v>137</v>
      </c>
      <c r="E107" s="163" t="s">
        <v>138</v>
      </c>
      <c r="F107" s="164" t="s">
        <v>139</v>
      </c>
      <c r="G107" s="165" t="s">
        <v>140</v>
      </c>
      <c r="H107" s="166">
        <v>160</v>
      </c>
      <c r="I107" s="167"/>
      <c r="J107" s="168">
        <f>ROUND(I107*H107,2)</f>
        <v>0</v>
      </c>
      <c r="K107" s="164" t="s">
        <v>141</v>
      </c>
      <c r="L107" s="36"/>
      <c r="M107" s="169" t="s">
        <v>3</v>
      </c>
      <c r="N107" s="170" t="s">
        <v>42</v>
      </c>
      <c r="O107" s="69"/>
      <c r="P107" s="171">
        <f>O107*H107</f>
        <v>0</v>
      </c>
      <c r="Q107" s="171">
        <v>0</v>
      </c>
      <c r="R107" s="171">
        <f>Q107*H107</f>
        <v>0</v>
      </c>
      <c r="S107" s="171">
        <v>0.255</v>
      </c>
      <c r="T107" s="172">
        <f>S107*H107</f>
        <v>40.8</v>
      </c>
      <c r="U107" s="35"/>
      <c r="V107" s="35"/>
      <c r="W107" s="35"/>
      <c r="X107" s="35"/>
      <c r="Y107" s="35"/>
      <c r="Z107" s="35"/>
      <c r="AA107" s="35"/>
      <c r="AB107" s="35"/>
      <c r="AC107" s="35"/>
      <c r="AD107" s="35"/>
      <c r="AE107" s="35"/>
      <c r="AR107" s="173" t="s">
        <v>82</v>
      </c>
      <c r="AT107" s="173" t="s">
        <v>137</v>
      </c>
      <c r="AU107" s="173" t="s">
        <v>79</v>
      </c>
      <c r="AY107" s="16" t="s">
        <v>135</v>
      </c>
      <c r="BE107" s="174">
        <f>IF(N107="základní",J107,0)</f>
        <v>0</v>
      </c>
      <c r="BF107" s="174">
        <f>IF(N107="snížená",J107,0)</f>
        <v>0</v>
      </c>
      <c r="BG107" s="174">
        <f>IF(N107="zákl. přenesená",J107,0)</f>
        <v>0</v>
      </c>
      <c r="BH107" s="174">
        <f>IF(N107="sníž. přenesená",J107,0)</f>
        <v>0</v>
      </c>
      <c r="BI107" s="174">
        <f>IF(N107="nulová",J107,0)</f>
        <v>0</v>
      </c>
      <c r="BJ107" s="16" t="s">
        <v>15</v>
      </c>
      <c r="BK107" s="174">
        <f>ROUND(I107*H107,2)</f>
        <v>0</v>
      </c>
      <c r="BL107" s="16" t="s">
        <v>82</v>
      </c>
      <c r="BM107" s="173" t="s">
        <v>142</v>
      </c>
    </row>
    <row r="108" spans="1:47" s="2" customFormat="1" ht="12">
      <c r="A108" s="35"/>
      <c r="B108" s="36"/>
      <c r="C108" s="35"/>
      <c r="D108" s="175" t="s">
        <v>143</v>
      </c>
      <c r="E108" s="35"/>
      <c r="F108" s="176" t="s">
        <v>144</v>
      </c>
      <c r="G108" s="35"/>
      <c r="H108" s="35"/>
      <c r="I108" s="177"/>
      <c r="J108" s="35"/>
      <c r="K108" s="35"/>
      <c r="L108" s="36"/>
      <c r="M108" s="178"/>
      <c r="N108" s="179"/>
      <c r="O108" s="69"/>
      <c r="P108" s="69"/>
      <c r="Q108" s="69"/>
      <c r="R108" s="69"/>
      <c r="S108" s="69"/>
      <c r="T108" s="70"/>
      <c r="U108" s="35"/>
      <c r="V108" s="35"/>
      <c r="W108" s="35"/>
      <c r="X108" s="35"/>
      <c r="Y108" s="35"/>
      <c r="Z108" s="35"/>
      <c r="AA108" s="35"/>
      <c r="AB108" s="35"/>
      <c r="AC108" s="35"/>
      <c r="AD108" s="35"/>
      <c r="AE108" s="35"/>
      <c r="AT108" s="16" t="s">
        <v>143</v>
      </c>
      <c r="AU108" s="16" t="s">
        <v>79</v>
      </c>
    </row>
    <row r="109" spans="1:65" s="2" customFormat="1" ht="55.5" customHeight="1">
      <c r="A109" s="35"/>
      <c r="B109" s="161"/>
      <c r="C109" s="162" t="s">
        <v>79</v>
      </c>
      <c r="D109" s="162" t="s">
        <v>137</v>
      </c>
      <c r="E109" s="163" t="s">
        <v>145</v>
      </c>
      <c r="F109" s="164" t="s">
        <v>146</v>
      </c>
      <c r="G109" s="165" t="s">
        <v>140</v>
      </c>
      <c r="H109" s="166">
        <v>35</v>
      </c>
      <c r="I109" s="167"/>
      <c r="J109" s="168">
        <f>ROUND(I109*H109,2)</f>
        <v>0</v>
      </c>
      <c r="K109" s="164" t="s">
        <v>141</v>
      </c>
      <c r="L109" s="36"/>
      <c r="M109" s="169" t="s">
        <v>3</v>
      </c>
      <c r="N109" s="170" t="s">
        <v>42</v>
      </c>
      <c r="O109" s="69"/>
      <c r="P109" s="171">
        <f>O109*H109</f>
        <v>0</v>
      </c>
      <c r="Q109" s="171">
        <v>0</v>
      </c>
      <c r="R109" s="171">
        <f>Q109*H109</f>
        <v>0</v>
      </c>
      <c r="S109" s="171">
        <v>0.316</v>
      </c>
      <c r="T109" s="172">
        <f>S109*H109</f>
        <v>11.06</v>
      </c>
      <c r="U109" s="35"/>
      <c r="V109" s="35"/>
      <c r="W109" s="35"/>
      <c r="X109" s="35"/>
      <c r="Y109" s="35"/>
      <c r="Z109" s="35"/>
      <c r="AA109" s="35"/>
      <c r="AB109" s="35"/>
      <c r="AC109" s="35"/>
      <c r="AD109" s="35"/>
      <c r="AE109" s="35"/>
      <c r="AR109" s="173" t="s">
        <v>82</v>
      </c>
      <c r="AT109" s="173" t="s">
        <v>137</v>
      </c>
      <c r="AU109" s="173" t="s">
        <v>79</v>
      </c>
      <c r="AY109" s="16" t="s">
        <v>135</v>
      </c>
      <c r="BE109" s="174">
        <f>IF(N109="základní",J109,0)</f>
        <v>0</v>
      </c>
      <c r="BF109" s="174">
        <f>IF(N109="snížená",J109,0)</f>
        <v>0</v>
      </c>
      <c r="BG109" s="174">
        <f>IF(N109="zákl. přenesená",J109,0)</f>
        <v>0</v>
      </c>
      <c r="BH109" s="174">
        <f>IF(N109="sníž. přenesená",J109,0)</f>
        <v>0</v>
      </c>
      <c r="BI109" s="174">
        <f>IF(N109="nulová",J109,0)</f>
        <v>0</v>
      </c>
      <c r="BJ109" s="16" t="s">
        <v>15</v>
      </c>
      <c r="BK109" s="174">
        <f>ROUND(I109*H109,2)</f>
        <v>0</v>
      </c>
      <c r="BL109" s="16" t="s">
        <v>82</v>
      </c>
      <c r="BM109" s="173" t="s">
        <v>147</v>
      </c>
    </row>
    <row r="110" spans="1:47" s="2" customFormat="1" ht="12">
      <c r="A110" s="35"/>
      <c r="B110" s="36"/>
      <c r="C110" s="35"/>
      <c r="D110" s="175" t="s">
        <v>143</v>
      </c>
      <c r="E110" s="35"/>
      <c r="F110" s="176" t="s">
        <v>148</v>
      </c>
      <c r="G110" s="35"/>
      <c r="H110" s="35"/>
      <c r="I110" s="177"/>
      <c r="J110" s="35"/>
      <c r="K110" s="35"/>
      <c r="L110" s="36"/>
      <c r="M110" s="178"/>
      <c r="N110" s="179"/>
      <c r="O110" s="69"/>
      <c r="P110" s="69"/>
      <c r="Q110" s="69"/>
      <c r="R110" s="69"/>
      <c r="S110" s="69"/>
      <c r="T110" s="70"/>
      <c r="U110" s="35"/>
      <c r="V110" s="35"/>
      <c r="W110" s="35"/>
      <c r="X110" s="35"/>
      <c r="Y110" s="35"/>
      <c r="Z110" s="35"/>
      <c r="AA110" s="35"/>
      <c r="AB110" s="35"/>
      <c r="AC110" s="35"/>
      <c r="AD110" s="35"/>
      <c r="AE110" s="35"/>
      <c r="AT110" s="16" t="s">
        <v>143</v>
      </c>
      <c r="AU110" s="16" t="s">
        <v>79</v>
      </c>
    </row>
    <row r="111" spans="1:65" s="2" customFormat="1" ht="44.25" customHeight="1">
      <c r="A111" s="35"/>
      <c r="B111" s="161"/>
      <c r="C111" s="162" t="s">
        <v>149</v>
      </c>
      <c r="D111" s="162" t="s">
        <v>137</v>
      </c>
      <c r="E111" s="163" t="s">
        <v>150</v>
      </c>
      <c r="F111" s="164" t="s">
        <v>151</v>
      </c>
      <c r="G111" s="165" t="s">
        <v>152</v>
      </c>
      <c r="H111" s="166">
        <v>216</v>
      </c>
      <c r="I111" s="167"/>
      <c r="J111" s="168">
        <f>ROUND(I111*H111,2)</f>
        <v>0</v>
      </c>
      <c r="K111" s="164" t="s">
        <v>141</v>
      </c>
      <c r="L111" s="36"/>
      <c r="M111" s="169" t="s">
        <v>3</v>
      </c>
      <c r="N111" s="170" t="s">
        <v>42</v>
      </c>
      <c r="O111" s="69"/>
      <c r="P111" s="171">
        <f>O111*H111</f>
        <v>0</v>
      </c>
      <c r="Q111" s="171">
        <v>0</v>
      </c>
      <c r="R111" s="171">
        <f>Q111*H111</f>
        <v>0</v>
      </c>
      <c r="S111" s="171">
        <v>0</v>
      </c>
      <c r="T111" s="172">
        <f>S111*H111</f>
        <v>0</v>
      </c>
      <c r="U111" s="35"/>
      <c r="V111" s="35"/>
      <c r="W111" s="35"/>
      <c r="X111" s="35"/>
      <c r="Y111" s="35"/>
      <c r="Z111" s="35"/>
      <c r="AA111" s="35"/>
      <c r="AB111" s="35"/>
      <c r="AC111" s="35"/>
      <c r="AD111" s="35"/>
      <c r="AE111" s="35"/>
      <c r="AR111" s="173" t="s">
        <v>82</v>
      </c>
      <c r="AT111" s="173" t="s">
        <v>137</v>
      </c>
      <c r="AU111" s="173" t="s">
        <v>79</v>
      </c>
      <c r="AY111" s="16" t="s">
        <v>135</v>
      </c>
      <c r="BE111" s="174">
        <f>IF(N111="základní",J111,0)</f>
        <v>0</v>
      </c>
      <c r="BF111" s="174">
        <f>IF(N111="snížená",J111,0)</f>
        <v>0</v>
      </c>
      <c r="BG111" s="174">
        <f>IF(N111="zákl. přenesená",J111,0)</f>
        <v>0</v>
      </c>
      <c r="BH111" s="174">
        <f>IF(N111="sníž. přenesená",J111,0)</f>
        <v>0</v>
      </c>
      <c r="BI111" s="174">
        <f>IF(N111="nulová",J111,0)</f>
        <v>0</v>
      </c>
      <c r="BJ111" s="16" t="s">
        <v>15</v>
      </c>
      <c r="BK111" s="174">
        <f>ROUND(I111*H111,2)</f>
        <v>0</v>
      </c>
      <c r="BL111" s="16" t="s">
        <v>82</v>
      </c>
      <c r="BM111" s="173" t="s">
        <v>153</v>
      </c>
    </row>
    <row r="112" spans="1:47" s="2" customFormat="1" ht="12">
      <c r="A112" s="35"/>
      <c r="B112" s="36"/>
      <c r="C112" s="35"/>
      <c r="D112" s="175" t="s">
        <v>143</v>
      </c>
      <c r="E112" s="35"/>
      <c r="F112" s="176" t="s">
        <v>154</v>
      </c>
      <c r="G112" s="35"/>
      <c r="H112" s="35"/>
      <c r="I112" s="177"/>
      <c r="J112" s="35"/>
      <c r="K112" s="35"/>
      <c r="L112" s="36"/>
      <c r="M112" s="178"/>
      <c r="N112" s="179"/>
      <c r="O112" s="69"/>
      <c r="P112" s="69"/>
      <c r="Q112" s="69"/>
      <c r="R112" s="69"/>
      <c r="S112" s="69"/>
      <c r="T112" s="70"/>
      <c r="U112" s="35"/>
      <c r="V112" s="35"/>
      <c r="W112" s="35"/>
      <c r="X112" s="35"/>
      <c r="Y112" s="35"/>
      <c r="Z112" s="35"/>
      <c r="AA112" s="35"/>
      <c r="AB112" s="35"/>
      <c r="AC112" s="35"/>
      <c r="AD112" s="35"/>
      <c r="AE112" s="35"/>
      <c r="AT112" s="16" t="s">
        <v>143</v>
      </c>
      <c r="AU112" s="16" t="s">
        <v>79</v>
      </c>
    </row>
    <row r="113" spans="1:65" s="2" customFormat="1" ht="62.7" customHeight="1">
      <c r="A113" s="35"/>
      <c r="B113" s="161"/>
      <c r="C113" s="162" t="s">
        <v>82</v>
      </c>
      <c r="D113" s="162" t="s">
        <v>137</v>
      </c>
      <c r="E113" s="163" t="s">
        <v>155</v>
      </c>
      <c r="F113" s="164" t="s">
        <v>156</v>
      </c>
      <c r="G113" s="165" t="s">
        <v>152</v>
      </c>
      <c r="H113" s="166">
        <v>151.2</v>
      </c>
      <c r="I113" s="167"/>
      <c r="J113" s="168">
        <f>ROUND(I113*H113,2)</f>
        <v>0</v>
      </c>
      <c r="K113" s="164" t="s">
        <v>141</v>
      </c>
      <c r="L113" s="36"/>
      <c r="M113" s="169" t="s">
        <v>3</v>
      </c>
      <c r="N113" s="170" t="s">
        <v>42</v>
      </c>
      <c r="O113" s="69"/>
      <c r="P113" s="171">
        <f>O113*H113</f>
        <v>0</v>
      </c>
      <c r="Q113" s="171">
        <v>0</v>
      </c>
      <c r="R113" s="171">
        <f>Q113*H113</f>
        <v>0</v>
      </c>
      <c r="S113" s="171">
        <v>0</v>
      </c>
      <c r="T113" s="172">
        <f>S113*H113</f>
        <v>0</v>
      </c>
      <c r="U113" s="35"/>
      <c r="V113" s="35"/>
      <c r="W113" s="35"/>
      <c r="X113" s="35"/>
      <c r="Y113" s="35"/>
      <c r="Z113" s="35"/>
      <c r="AA113" s="35"/>
      <c r="AB113" s="35"/>
      <c r="AC113" s="35"/>
      <c r="AD113" s="35"/>
      <c r="AE113" s="35"/>
      <c r="AR113" s="173" t="s">
        <v>82</v>
      </c>
      <c r="AT113" s="173" t="s">
        <v>137</v>
      </c>
      <c r="AU113" s="173" t="s">
        <v>79</v>
      </c>
      <c r="AY113" s="16" t="s">
        <v>135</v>
      </c>
      <c r="BE113" s="174">
        <f>IF(N113="základní",J113,0)</f>
        <v>0</v>
      </c>
      <c r="BF113" s="174">
        <f>IF(N113="snížená",J113,0)</f>
        <v>0</v>
      </c>
      <c r="BG113" s="174">
        <f>IF(N113="zákl. přenesená",J113,0)</f>
        <v>0</v>
      </c>
      <c r="BH113" s="174">
        <f>IF(N113="sníž. přenesená",J113,0)</f>
        <v>0</v>
      </c>
      <c r="BI113" s="174">
        <f>IF(N113="nulová",J113,0)</f>
        <v>0</v>
      </c>
      <c r="BJ113" s="16" t="s">
        <v>15</v>
      </c>
      <c r="BK113" s="174">
        <f>ROUND(I113*H113,2)</f>
        <v>0</v>
      </c>
      <c r="BL113" s="16" t="s">
        <v>82</v>
      </c>
      <c r="BM113" s="173" t="s">
        <v>157</v>
      </c>
    </row>
    <row r="114" spans="1:47" s="2" customFormat="1" ht="12">
      <c r="A114" s="35"/>
      <c r="B114" s="36"/>
      <c r="C114" s="35"/>
      <c r="D114" s="175" t="s">
        <v>143</v>
      </c>
      <c r="E114" s="35"/>
      <c r="F114" s="176" t="s">
        <v>158</v>
      </c>
      <c r="G114" s="35"/>
      <c r="H114" s="35"/>
      <c r="I114" s="177"/>
      <c r="J114" s="35"/>
      <c r="K114" s="35"/>
      <c r="L114" s="36"/>
      <c r="M114" s="178"/>
      <c r="N114" s="179"/>
      <c r="O114" s="69"/>
      <c r="P114" s="69"/>
      <c r="Q114" s="69"/>
      <c r="R114" s="69"/>
      <c r="S114" s="69"/>
      <c r="T114" s="70"/>
      <c r="U114" s="35"/>
      <c r="V114" s="35"/>
      <c r="W114" s="35"/>
      <c r="X114" s="35"/>
      <c r="Y114" s="35"/>
      <c r="Z114" s="35"/>
      <c r="AA114" s="35"/>
      <c r="AB114" s="35"/>
      <c r="AC114" s="35"/>
      <c r="AD114" s="35"/>
      <c r="AE114" s="35"/>
      <c r="AT114" s="16" t="s">
        <v>143</v>
      </c>
      <c r="AU114" s="16" t="s">
        <v>79</v>
      </c>
    </row>
    <row r="115" spans="1:65" s="2" customFormat="1" ht="66.75" customHeight="1">
      <c r="A115" s="35"/>
      <c r="B115" s="161"/>
      <c r="C115" s="162" t="s">
        <v>159</v>
      </c>
      <c r="D115" s="162" t="s">
        <v>137</v>
      </c>
      <c r="E115" s="163" t="s">
        <v>160</v>
      </c>
      <c r="F115" s="164" t="s">
        <v>161</v>
      </c>
      <c r="G115" s="165" t="s">
        <v>152</v>
      </c>
      <c r="H115" s="166">
        <v>1512</v>
      </c>
      <c r="I115" s="167"/>
      <c r="J115" s="168">
        <f>ROUND(I115*H115,2)</f>
        <v>0</v>
      </c>
      <c r="K115" s="164" t="s">
        <v>141</v>
      </c>
      <c r="L115" s="36"/>
      <c r="M115" s="169" t="s">
        <v>3</v>
      </c>
      <c r="N115" s="170" t="s">
        <v>42</v>
      </c>
      <c r="O115" s="69"/>
      <c r="P115" s="171">
        <f>O115*H115</f>
        <v>0</v>
      </c>
      <c r="Q115" s="171">
        <v>0</v>
      </c>
      <c r="R115" s="171">
        <f>Q115*H115</f>
        <v>0</v>
      </c>
      <c r="S115" s="171">
        <v>0</v>
      </c>
      <c r="T115" s="172">
        <f>S115*H115</f>
        <v>0</v>
      </c>
      <c r="U115" s="35"/>
      <c r="V115" s="35"/>
      <c r="W115" s="35"/>
      <c r="X115" s="35"/>
      <c r="Y115" s="35"/>
      <c r="Z115" s="35"/>
      <c r="AA115" s="35"/>
      <c r="AB115" s="35"/>
      <c r="AC115" s="35"/>
      <c r="AD115" s="35"/>
      <c r="AE115" s="35"/>
      <c r="AR115" s="173" t="s">
        <v>82</v>
      </c>
      <c r="AT115" s="173" t="s">
        <v>137</v>
      </c>
      <c r="AU115" s="173" t="s">
        <v>79</v>
      </c>
      <c r="AY115" s="16" t="s">
        <v>135</v>
      </c>
      <c r="BE115" s="174">
        <f>IF(N115="základní",J115,0)</f>
        <v>0</v>
      </c>
      <c r="BF115" s="174">
        <f>IF(N115="snížená",J115,0)</f>
        <v>0</v>
      </c>
      <c r="BG115" s="174">
        <f>IF(N115="zákl. přenesená",J115,0)</f>
        <v>0</v>
      </c>
      <c r="BH115" s="174">
        <f>IF(N115="sníž. přenesená",J115,0)</f>
        <v>0</v>
      </c>
      <c r="BI115" s="174">
        <f>IF(N115="nulová",J115,0)</f>
        <v>0</v>
      </c>
      <c r="BJ115" s="16" t="s">
        <v>15</v>
      </c>
      <c r="BK115" s="174">
        <f>ROUND(I115*H115,2)</f>
        <v>0</v>
      </c>
      <c r="BL115" s="16" t="s">
        <v>82</v>
      </c>
      <c r="BM115" s="173" t="s">
        <v>162</v>
      </c>
    </row>
    <row r="116" spans="1:47" s="2" customFormat="1" ht="12">
      <c r="A116" s="35"/>
      <c r="B116" s="36"/>
      <c r="C116" s="35"/>
      <c r="D116" s="175" t="s">
        <v>143</v>
      </c>
      <c r="E116" s="35"/>
      <c r="F116" s="176" t="s">
        <v>163</v>
      </c>
      <c r="G116" s="35"/>
      <c r="H116" s="35"/>
      <c r="I116" s="177"/>
      <c r="J116" s="35"/>
      <c r="K116" s="35"/>
      <c r="L116" s="36"/>
      <c r="M116" s="178"/>
      <c r="N116" s="179"/>
      <c r="O116" s="69"/>
      <c r="P116" s="69"/>
      <c r="Q116" s="69"/>
      <c r="R116" s="69"/>
      <c r="S116" s="69"/>
      <c r="T116" s="70"/>
      <c r="U116" s="35"/>
      <c r="V116" s="35"/>
      <c r="W116" s="35"/>
      <c r="X116" s="35"/>
      <c r="Y116" s="35"/>
      <c r="Z116" s="35"/>
      <c r="AA116" s="35"/>
      <c r="AB116" s="35"/>
      <c r="AC116" s="35"/>
      <c r="AD116" s="35"/>
      <c r="AE116" s="35"/>
      <c r="AT116" s="16" t="s">
        <v>143</v>
      </c>
      <c r="AU116" s="16" t="s">
        <v>79</v>
      </c>
    </row>
    <row r="117" spans="1:65" s="2" customFormat="1" ht="37.8" customHeight="1">
      <c r="A117" s="35"/>
      <c r="B117" s="161"/>
      <c r="C117" s="162" t="s">
        <v>164</v>
      </c>
      <c r="D117" s="162" t="s">
        <v>137</v>
      </c>
      <c r="E117" s="163" t="s">
        <v>165</v>
      </c>
      <c r="F117" s="164" t="s">
        <v>166</v>
      </c>
      <c r="G117" s="165" t="s">
        <v>152</v>
      </c>
      <c r="H117" s="166">
        <v>151.2</v>
      </c>
      <c r="I117" s="167"/>
      <c r="J117" s="168">
        <f>ROUND(I117*H117,2)</f>
        <v>0</v>
      </c>
      <c r="K117" s="164" t="s">
        <v>141</v>
      </c>
      <c r="L117" s="36"/>
      <c r="M117" s="169" t="s">
        <v>3</v>
      </c>
      <c r="N117" s="170" t="s">
        <v>42</v>
      </c>
      <c r="O117" s="69"/>
      <c r="P117" s="171">
        <f>O117*H117</f>
        <v>0</v>
      </c>
      <c r="Q117" s="171">
        <v>0</v>
      </c>
      <c r="R117" s="171">
        <f>Q117*H117</f>
        <v>0</v>
      </c>
      <c r="S117" s="171">
        <v>0</v>
      </c>
      <c r="T117" s="172">
        <f>S117*H117</f>
        <v>0</v>
      </c>
      <c r="U117" s="35"/>
      <c r="V117" s="35"/>
      <c r="W117" s="35"/>
      <c r="X117" s="35"/>
      <c r="Y117" s="35"/>
      <c r="Z117" s="35"/>
      <c r="AA117" s="35"/>
      <c r="AB117" s="35"/>
      <c r="AC117" s="35"/>
      <c r="AD117" s="35"/>
      <c r="AE117" s="35"/>
      <c r="AR117" s="173" t="s">
        <v>82</v>
      </c>
      <c r="AT117" s="173" t="s">
        <v>137</v>
      </c>
      <c r="AU117" s="173" t="s">
        <v>79</v>
      </c>
      <c r="AY117" s="16" t="s">
        <v>135</v>
      </c>
      <c r="BE117" s="174">
        <f>IF(N117="základní",J117,0)</f>
        <v>0</v>
      </c>
      <c r="BF117" s="174">
        <f>IF(N117="snížená",J117,0)</f>
        <v>0</v>
      </c>
      <c r="BG117" s="174">
        <f>IF(N117="zákl. přenesená",J117,0)</f>
        <v>0</v>
      </c>
      <c r="BH117" s="174">
        <f>IF(N117="sníž. přenesená",J117,0)</f>
        <v>0</v>
      </c>
      <c r="BI117" s="174">
        <f>IF(N117="nulová",J117,0)</f>
        <v>0</v>
      </c>
      <c r="BJ117" s="16" t="s">
        <v>15</v>
      </c>
      <c r="BK117" s="174">
        <f>ROUND(I117*H117,2)</f>
        <v>0</v>
      </c>
      <c r="BL117" s="16" t="s">
        <v>82</v>
      </c>
      <c r="BM117" s="173" t="s">
        <v>167</v>
      </c>
    </row>
    <row r="118" spans="1:47" s="2" customFormat="1" ht="12">
      <c r="A118" s="35"/>
      <c r="B118" s="36"/>
      <c r="C118" s="35"/>
      <c r="D118" s="175" t="s">
        <v>143</v>
      </c>
      <c r="E118" s="35"/>
      <c r="F118" s="176" t="s">
        <v>168</v>
      </c>
      <c r="G118" s="35"/>
      <c r="H118" s="35"/>
      <c r="I118" s="177"/>
      <c r="J118" s="35"/>
      <c r="K118" s="35"/>
      <c r="L118" s="36"/>
      <c r="M118" s="178"/>
      <c r="N118" s="179"/>
      <c r="O118" s="69"/>
      <c r="P118" s="69"/>
      <c r="Q118" s="69"/>
      <c r="R118" s="69"/>
      <c r="S118" s="69"/>
      <c r="T118" s="70"/>
      <c r="U118" s="35"/>
      <c r="V118" s="35"/>
      <c r="W118" s="35"/>
      <c r="X118" s="35"/>
      <c r="Y118" s="35"/>
      <c r="Z118" s="35"/>
      <c r="AA118" s="35"/>
      <c r="AB118" s="35"/>
      <c r="AC118" s="35"/>
      <c r="AD118" s="35"/>
      <c r="AE118" s="35"/>
      <c r="AT118" s="16" t="s">
        <v>143</v>
      </c>
      <c r="AU118" s="16" t="s">
        <v>79</v>
      </c>
    </row>
    <row r="119" spans="1:65" s="2" customFormat="1" ht="44.25" customHeight="1">
      <c r="A119" s="35"/>
      <c r="B119" s="161"/>
      <c r="C119" s="162" t="s">
        <v>169</v>
      </c>
      <c r="D119" s="162" t="s">
        <v>137</v>
      </c>
      <c r="E119" s="163" t="s">
        <v>170</v>
      </c>
      <c r="F119" s="164" t="s">
        <v>171</v>
      </c>
      <c r="G119" s="165" t="s">
        <v>172</v>
      </c>
      <c r="H119" s="166">
        <v>302.4</v>
      </c>
      <c r="I119" s="167"/>
      <c r="J119" s="168">
        <f>ROUND(I119*H119,2)</f>
        <v>0</v>
      </c>
      <c r="K119" s="164" t="s">
        <v>141</v>
      </c>
      <c r="L119" s="36"/>
      <c r="M119" s="169" t="s">
        <v>3</v>
      </c>
      <c r="N119" s="170" t="s">
        <v>42</v>
      </c>
      <c r="O119" s="69"/>
      <c r="P119" s="171">
        <f>O119*H119</f>
        <v>0</v>
      </c>
      <c r="Q119" s="171">
        <v>0</v>
      </c>
      <c r="R119" s="171">
        <f>Q119*H119</f>
        <v>0</v>
      </c>
      <c r="S119" s="171">
        <v>0</v>
      </c>
      <c r="T119" s="172">
        <f>S119*H119</f>
        <v>0</v>
      </c>
      <c r="U119" s="35"/>
      <c r="V119" s="35"/>
      <c r="W119" s="35"/>
      <c r="X119" s="35"/>
      <c r="Y119" s="35"/>
      <c r="Z119" s="35"/>
      <c r="AA119" s="35"/>
      <c r="AB119" s="35"/>
      <c r="AC119" s="35"/>
      <c r="AD119" s="35"/>
      <c r="AE119" s="35"/>
      <c r="AR119" s="173" t="s">
        <v>82</v>
      </c>
      <c r="AT119" s="173" t="s">
        <v>137</v>
      </c>
      <c r="AU119" s="173" t="s">
        <v>79</v>
      </c>
      <c r="AY119" s="16" t="s">
        <v>135</v>
      </c>
      <c r="BE119" s="174">
        <f>IF(N119="základní",J119,0)</f>
        <v>0</v>
      </c>
      <c r="BF119" s="174">
        <f>IF(N119="snížená",J119,0)</f>
        <v>0</v>
      </c>
      <c r="BG119" s="174">
        <f>IF(N119="zákl. přenesená",J119,0)</f>
        <v>0</v>
      </c>
      <c r="BH119" s="174">
        <f>IF(N119="sníž. přenesená",J119,0)</f>
        <v>0</v>
      </c>
      <c r="BI119" s="174">
        <f>IF(N119="nulová",J119,0)</f>
        <v>0</v>
      </c>
      <c r="BJ119" s="16" t="s">
        <v>15</v>
      </c>
      <c r="BK119" s="174">
        <f>ROUND(I119*H119,2)</f>
        <v>0</v>
      </c>
      <c r="BL119" s="16" t="s">
        <v>82</v>
      </c>
      <c r="BM119" s="173" t="s">
        <v>173</v>
      </c>
    </row>
    <row r="120" spans="1:47" s="2" customFormat="1" ht="12">
      <c r="A120" s="35"/>
      <c r="B120" s="36"/>
      <c r="C120" s="35"/>
      <c r="D120" s="175" t="s">
        <v>143</v>
      </c>
      <c r="E120" s="35"/>
      <c r="F120" s="176" t="s">
        <v>174</v>
      </c>
      <c r="G120" s="35"/>
      <c r="H120" s="35"/>
      <c r="I120" s="177"/>
      <c r="J120" s="35"/>
      <c r="K120" s="35"/>
      <c r="L120" s="36"/>
      <c r="M120" s="178"/>
      <c r="N120" s="179"/>
      <c r="O120" s="69"/>
      <c r="P120" s="69"/>
      <c r="Q120" s="69"/>
      <c r="R120" s="69"/>
      <c r="S120" s="69"/>
      <c r="T120" s="70"/>
      <c r="U120" s="35"/>
      <c r="V120" s="35"/>
      <c r="W120" s="35"/>
      <c r="X120" s="35"/>
      <c r="Y120" s="35"/>
      <c r="Z120" s="35"/>
      <c r="AA120" s="35"/>
      <c r="AB120" s="35"/>
      <c r="AC120" s="35"/>
      <c r="AD120" s="35"/>
      <c r="AE120" s="35"/>
      <c r="AT120" s="16" t="s">
        <v>143</v>
      </c>
      <c r="AU120" s="16" t="s">
        <v>79</v>
      </c>
    </row>
    <row r="121" spans="1:65" s="2" customFormat="1" ht="44.25" customHeight="1">
      <c r="A121" s="35"/>
      <c r="B121" s="161"/>
      <c r="C121" s="162" t="s">
        <v>175</v>
      </c>
      <c r="D121" s="162" t="s">
        <v>137</v>
      </c>
      <c r="E121" s="163" t="s">
        <v>176</v>
      </c>
      <c r="F121" s="164" t="s">
        <v>177</v>
      </c>
      <c r="G121" s="165" t="s">
        <v>152</v>
      </c>
      <c r="H121" s="166">
        <v>151.2</v>
      </c>
      <c r="I121" s="167"/>
      <c r="J121" s="168">
        <f>ROUND(I121*H121,2)</f>
        <v>0</v>
      </c>
      <c r="K121" s="164" t="s">
        <v>141</v>
      </c>
      <c r="L121" s="36"/>
      <c r="M121" s="169" t="s">
        <v>3</v>
      </c>
      <c r="N121" s="170" t="s">
        <v>42</v>
      </c>
      <c r="O121" s="69"/>
      <c r="P121" s="171">
        <f>O121*H121</f>
        <v>0</v>
      </c>
      <c r="Q121" s="171">
        <v>0</v>
      </c>
      <c r="R121" s="171">
        <f>Q121*H121</f>
        <v>0</v>
      </c>
      <c r="S121" s="171">
        <v>0</v>
      </c>
      <c r="T121" s="172">
        <f>S121*H121</f>
        <v>0</v>
      </c>
      <c r="U121" s="35"/>
      <c r="V121" s="35"/>
      <c r="W121" s="35"/>
      <c r="X121" s="35"/>
      <c r="Y121" s="35"/>
      <c r="Z121" s="35"/>
      <c r="AA121" s="35"/>
      <c r="AB121" s="35"/>
      <c r="AC121" s="35"/>
      <c r="AD121" s="35"/>
      <c r="AE121" s="35"/>
      <c r="AR121" s="173" t="s">
        <v>82</v>
      </c>
      <c r="AT121" s="173" t="s">
        <v>137</v>
      </c>
      <c r="AU121" s="173" t="s">
        <v>79</v>
      </c>
      <c r="AY121" s="16" t="s">
        <v>135</v>
      </c>
      <c r="BE121" s="174">
        <f>IF(N121="základní",J121,0)</f>
        <v>0</v>
      </c>
      <c r="BF121" s="174">
        <f>IF(N121="snížená",J121,0)</f>
        <v>0</v>
      </c>
      <c r="BG121" s="174">
        <f>IF(N121="zákl. přenesená",J121,0)</f>
        <v>0</v>
      </c>
      <c r="BH121" s="174">
        <f>IF(N121="sníž. přenesená",J121,0)</f>
        <v>0</v>
      </c>
      <c r="BI121" s="174">
        <f>IF(N121="nulová",J121,0)</f>
        <v>0</v>
      </c>
      <c r="BJ121" s="16" t="s">
        <v>15</v>
      </c>
      <c r="BK121" s="174">
        <f>ROUND(I121*H121,2)</f>
        <v>0</v>
      </c>
      <c r="BL121" s="16" t="s">
        <v>82</v>
      </c>
      <c r="BM121" s="173" t="s">
        <v>178</v>
      </c>
    </row>
    <row r="122" spans="1:47" s="2" customFormat="1" ht="12">
      <c r="A122" s="35"/>
      <c r="B122" s="36"/>
      <c r="C122" s="35"/>
      <c r="D122" s="175" t="s">
        <v>143</v>
      </c>
      <c r="E122" s="35"/>
      <c r="F122" s="176" t="s">
        <v>179</v>
      </c>
      <c r="G122" s="35"/>
      <c r="H122" s="35"/>
      <c r="I122" s="177"/>
      <c r="J122" s="35"/>
      <c r="K122" s="35"/>
      <c r="L122" s="36"/>
      <c r="M122" s="178"/>
      <c r="N122" s="179"/>
      <c r="O122" s="69"/>
      <c r="P122" s="69"/>
      <c r="Q122" s="69"/>
      <c r="R122" s="69"/>
      <c r="S122" s="69"/>
      <c r="T122" s="70"/>
      <c r="U122" s="35"/>
      <c r="V122" s="35"/>
      <c r="W122" s="35"/>
      <c r="X122" s="35"/>
      <c r="Y122" s="35"/>
      <c r="Z122" s="35"/>
      <c r="AA122" s="35"/>
      <c r="AB122" s="35"/>
      <c r="AC122" s="35"/>
      <c r="AD122" s="35"/>
      <c r="AE122" s="35"/>
      <c r="AT122" s="16" t="s">
        <v>143</v>
      </c>
      <c r="AU122" s="16" t="s">
        <v>79</v>
      </c>
    </row>
    <row r="123" spans="1:65" s="2" customFormat="1" ht="16.5" customHeight="1">
      <c r="A123" s="35"/>
      <c r="B123" s="161"/>
      <c r="C123" s="180" t="s">
        <v>180</v>
      </c>
      <c r="D123" s="180" t="s">
        <v>181</v>
      </c>
      <c r="E123" s="181" t="s">
        <v>182</v>
      </c>
      <c r="F123" s="182" t="s">
        <v>183</v>
      </c>
      <c r="G123" s="183" t="s">
        <v>172</v>
      </c>
      <c r="H123" s="184">
        <v>129.6</v>
      </c>
      <c r="I123" s="185"/>
      <c r="J123" s="186">
        <f>ROUND(I123*H123,2)</f>
        <v>0</v>
      </c>
      <c r="K123" s="182" t="s">
        <v>3</v>
      </c>
      <c r="L123" s="187"/>
      <c r="M123" s="188" t="s">
        <v>3</v>
      </c>
      <c r="N123" s="189" t="s">
        <v>42</v>
      </c>
      <c r="O123" s="69"/>
      <c r="P123" s="171">
        <f>O123*H123</f>
        <v>0</v>
      </c>
      <c r="Q123" s="171">
        <v>1</v>
      </c>
      <c r="R123" s="171">
        <f>Q123*H123</f>
        <v>129.6</v>
      </c>
      <c r="S123" s="171">
        <v>0</v>
      </c>
      <c r="T123" s="172">
        <f>S123*H123</f>
        <v>0</v>
      </c>
      <c r="U123" s="35"/>
      <c r="V123" s="35"/>
      <c r="W123" s="35"/>
      <c r="X123" s="35"/>
      <c r="Y123" s="35"/>
      <c r="Z123" s="35"/>
      <c r="AA123" s="35"/>
      <c r="AB123" s="35"/>
      <c r="AC123" s="35"/>
      <c r="AD123" s="35"/>
      <c r="AE123" s="35"/>
      <c r="AR123" s="173" t="s">
        <v>175</v>
      </c>
      <c r="AT123" s="173" t="s">
        <v>181</v>
      </c>
      <c r="AU123" s="173" t="s">
        <v>79</v>
      </c>
      <c r="AY123" s="16" t="s">
        <v>135</v>
      </c>
      <c r="BE123" s="174">
        <f>IF(N123="základní",J123,0)</f>
        <v>0</v>
      </c>
      <c r="BF123" s="174">
        <f>IF(N123="snížená",J123,0)</f>
        <v>0</v>
      </c>
      <c r="BG123" s="174">
        <f>IF(N123="zákl. přenesená",J123,0)</f>
        <v>0</v>
      </c>
      <c r="BH123" s="174">
        <f>IF(N123="sníž. přenesená",J123,0)</f>
        <v>0</v>
      </c>
      <c r="BI123" s="174">
        <f>IF(N123="nulová",J123,0)</f>
        <v>0</v>
      </c>
      <c r="BJ123" s="16" t="s">
        <v>15</v>
      </c>
      <c r="BK123" s="174">
        <f>ROUND(I123*H123,2)</f>
        <v>0</v>
      </c>
      <c r="BL123" s="16" t="s">
        <v>82</v>
      </c>
      <c r="BM123" s="173" t="s">
        <v>184</v>
      </c>
    </row>
    <row r="124" spans="1:65" s="2" customFormat="1" ht="16.5" customHeight="1">
      <c r="A124" s="35"/>
      <c r="B124" s="161"/>
      <c r="C124" s="162" t="s">
        <v>185</v>
      </c>
      <c r="D124" s="162" t="s">
        <v>137</v>
      </c>
      <c r="E124" s="163" t="s">
        <v>186</v>
      </c>
      <c r="F124" s="164" t="s">
        <v>187</v>
      </c>
      <c r="G124" s="165" t="s">
        <v>188</v>
      </c>
      <c r="H124" s="166">
        <v>1</v>
      </c>
      <c r="I124" s="167"/>
      <c r="J124" s="168">
        <f>ROUND(I124*H124,2)</f>
        <v>0</v>
      </c>
      <c r="K124" s="164" t="s">
        <v>3</v>
      </c>
      <c r="L124" s="36"/>
      <c r="M124" s="169" t="s">
        <v>3</v>
      </c>
      <c r="N124" s="170" t="s">
        <v>42</v>
      </c>
      <c r="O124" s="69"/>
      <c r="P124" s="171">
        <f>O124*H124</f>
        <v>0</v>
      </c>
      <c r="Q124" s="171">
        <v>0</v>
      </c>
      <c r="R124" s="171">
        <f>Q124*H124</f>
        <v>0</v>
      </c>
      <c r="S124" s="171">
        <v>0</v>
      </c>
      <c r="T124" s="172">
        <f>S124*H124</f>
        <v>0</v>
      </c>
      <c r="U124" s="35"/>
      <c r="V124" s="35"/>
      <c r="W124" s="35"/>
      <c r="X124" s="35"/>
      <c r="Y124" s="35"/>
      <c r="Z124" s="35"/>
      <c r="AA124" s="35"/>
      <c r="AB124" s="35"/>
      <c r="AC124" s="35"/>
      <c r="AD124" s="35"/>
      <c r="AE124" s="35"/>
      <c r="AR124" s="173" t="s">
        <v>82</v>
      </c>
      <c r="AT124" s="173" t="s">
        <v>137</v>
      </c>
      <c r="AU124" s="173" t="s">
        <v>79</v>
      </c>
      <c r="AY124" s="16" t="s">
        <v>135</v>
      </c>
      <c r="BE124" s="174">
        <f>IF(N124="základní",J124,0)</f>
        <v>0</v>
      </c>
      <c r="BF124" s="174">
        <f>IF(N124="snížená",J124,0)</f>
        <v>0</v>
      </c>
      <c r="BG124" s="174">
        <f>IF(N124="zákl. přenesená",J124,0)</f>
        <v>0</v>
      </c>
      <c r="BH124" s="174">
        <f>IF(N124="sníž. přenesená",J124,0)</f>
        <v>0</v>
      </c>
      <c r="BI124" s="174">
        <f>IF(N124="nulová",J124,0)</f>
        <v>0</v>
      </c>
      <c r="BJ124" s="16" t="s">
        <v>15</v>
      </c>
      <c r="BK124" s="174">
        <f>ROUND(I124*H124,2)</f>
        <v>0</v>
      </c>
      <c r="BL124" s="16" t="s">
        <v>82</v>
      </c>
      <c r="BM124" s="173" t="s">
        <v>189</v>
      </c>
    </row>
    <row r="125" spans="1:65" s="2" customFormat="1" ht="16.5" customHeight="1">
      <c r="A125" s="35"/>
      <c r="B125" s="161"/>
      <c r="C125" s="162" t="s">
        <v>190</v>
      </c>
      <c r="D125" s="162" t="s">
        <v>137</v>
      </c>
      <c r="E125" s="163" t="s">
        <v>191</v>
      </c>
      <c r="F125" s="164" t="s">
        <v>192</v>
      </c>
      <c r="G125" s="165" t="s">
        <v>193</v>
      </c>
      <c r="H125" s="166">
        <v>10</v>
      </c>
      <c r="I125" s="167"/>
      <c r="J125" s="168">
        <f>ROUND(I125*H125,2)</f>
        <v>0</v>
      </c>
      <c r="K125" s="164" t="s">
        <v>3</v>
      </c>
      <c r="L125" s="36"/>
      <c r="M125" s="169" t="s">
        <v>3</v>
      </c>
      <c r="N125" s="170" t="s">
        <v>42</v>
      </c>
      <c r="O125" s="69"/>
      <c r="P125" s="171">
        <f>O125*H125</f>
        <v>0</v>
      </c>
      <c r="Q125" s="171">
        <v>0</v>
      </c>
      <c r="R125" s="171">
        <f>Q125*H125</f>
        <v>0</v>
      </c>
      <c r="S125" s="171">
        <v>0</v>
      </c>
      <c r="T125" s="172">
        <f>S125*H125</f>
        <v>0</v>
      </c>
      <c r="U125" s="35"/>
      <c r="V125" s="35"/>
      <c r="W125" s="35"/>
      <c r="X125" s="35"/>
      <c r="Y125" s="35"/>
      <c r="Z125" s="35"/>
      <c r="AA125" s="35"/>
      <c r="AB125" s="35"/>
      <c r="AC125" s="35"/>
      <c r="AD125" s="35"/>
      <c r="AE125" s="35"/>
      <c r="AR125" s="173" t="s">
        <v>82</v>
      </c>
      <c r="AT125" s="173" t="s">
        <v>137</v>
      </c>
      <c r="AU125" s="173" t="s">
        <v>79</v>
      </c>
      <c r="AY125" s="16" t="s">
        <v>135</v>
      </c>
      <c r="BE125" s="174">
        <f>IF(N125="základní",J125,0)</f>
        <v>0</v>
      </c>
      <c r="BF125" s="174">
        <f>IF(N125="snížená",J125,0)</f>
        <v>0</v>
      </c>
      <c r="BG125" s="174">
        <f>IF(N125="zákl. přenesená",J125,0)</f>
        <v>0</v>
      </c>
      <c r="BH125" s="174">
        <f>IF(N125="sníž. přenesená",J125,0)</f>
        <v>0</v>
      </c>
      <c r="BI125" s="174">
        <f>IF(N125="nulová",J125,0)</f>
        <v>0</v>
      </c>
      <c r="BJ125" s="16" t="s">
        <v>15</v>
      </c>
      <c r="BK125" s="174">
        <f>ROUND(I125*H125,2)</f>
        <v>0</v>
      </c>
      <c r="BL125" s="16" t="s">
        <v>82</v>
      </c>
      <c r="BM125" s="173" t="s">
        <v>194</v>
      </c>
    </row>
    <row r="126" spans="1:63" s="12" customFormat="1" ht="22.8" customHeight="1">
      <c r="A126" s="12"/>
      <c r="B126" s="148"/>
      <c r="C126" s="12"/>
      <c r="D126" s="149" t="s">
        <v>70</v>
      </c>
      <c r="E126" s="159" t="s">
        <v>149</v>
      </c>
      <c r="F126" s="159" t="s">
        <v>195</v>
      </c>
      <c r="G126" s="12"/>
      <c r="H126" s="12"/>
      <c r="I126" s="151"/>
      <c r="J126" s="160">
        <f>BK126</f>
        <v>0</v>
      </c>
      <c r="K126" s="12"/>
      <c r="L126" s="148"/>
      <c r="M126" s="153"/>
      <c r="N126" s="154"/>
      <c r="O126" s="154"/>
      <c r="P126" s="155">
        <f>SUM(P127:P130)</f>
        <v>0</v>
      </c>
      <c r="Q126" s="154"/>
      <c r="R126" s="155">
        <f>SUM(R127:R130)</f>
        <v>54.803112</v>
      </c>
      <c r="S126" s="154"/>
      <c r="T126" s="156">
        <f>SUM(T127:T130)</f>
        <v>0</v>
      </c>
      <c r="U126" s="12"/>
      <c r="V126" s="12"/>
      <c r="W126" s="12"/>
      <c r="X126" s="12"/>
      <c r="Y126" s="12"/>
      <c r="Z126" s="12"/>
      <c r="AA126" s="12"/>
      <c r="AB126" s="12"/>
      <c r="AC126" s="12"/>
      <c r="AD126" s="12"/>
      <c r="AE126" s="12"/>
      <c r="AR126" s="149" t="s">
        <v>15</v>
      </c>
      <c r="AT126" s="157" t="s">
        <v>70</v>
      </c>
      <c r="AU126" s="157" t="s">
        <v>15</v>
      </c>
      <c r="AY126" s="149" t="s">
        <v>135</v>
      </c>
      <c r="BK126" s="158">
        <f>SUM(BK127:BK130)</f>
        <v>0</v>
      </c>
    </row>
    <row r="127" spans="1:65" s="2" customFormat="1" ht="44.25" customHeight="1">
      <c r="A127" s="35"/>
      <c r="B127" s="161"/>
      <c r="C127" s="162" t="s">
        <v>196</v>
      </c>
      <c r="D127" s="162" t="s">
        <v>137</v>
      </c>
      <c r="E127" s="163" t="s">
        <v>197</v>
      </c>
      <c r="F127" s="164" t="s">
        <v>198</v>
      </c>
      <c r="G127" s="165" t="s">
        <v>140</v>
      </c>
      <c r="H127" s="166">
        <v>358.8</v>
      </c>
      <c r="I127" s="167"/>
      <c r="J127" s="168">
        <f>ROUND(I127*H127,2)</f>
        <v>0</v>
      </c>
      <c r="K127" s="164" t="s">
        <v>141</v>
      </c>
      <c r="L127" s="36"/>
      <c r="M127" s="169" t="s">
        <v>3</v>
      </c>
      <c r="N127" s="170" t="s">
        <v>42</v>
      </c>
      <c r="O127" s="69"/>
      <c r="P127" s="171">
        <f>O127*H127</f>
        <v>0</v>
      </c>
      <c r="Q127" s="171">
        <v>0.15274</v>
      </c>
      <c r="R127" s="171">
        <f>Q127*H127</f>
        <v>54.803112</v>
      </c>
      <c r="S127" s="171">
        <v>0</v>
      </c>
      <c r="T127" s="172">
        <f>S127*H127</f>
        <v>0</v>
      </c>
      <c r="U127" s="35"/>
      <c r="V127" s="35"/>
      <c r="W127" s="35"/>
      <c r="X127" s="35"/>
      <c r="Y127" s="35"/>
      <c r="Z127" s="35"/>
      <c r="AA127" s="35"/>
      <c r="AB127" s="35"/>
      <c r="AC127" s="35"/>
      <c r="AD127" s="35"/>
      <c r="AE127" s="35"/>
      <c r="AR127" s="173" t="s">
        <v>82</v>
      </c>
      <c r="AT127" s="173" t="s">
        <v>137</v>
      </c>
      <c r="AU127" s="173" t="s">
        <v>79</v>
      </c>
      <c r="AY127" s="16" t="s">
        <v>135</v>
      </c>
      <c r="BE127" s="174">
        <f>IF(N127="základní",J127,0)</f>
        <v>0</v>
      </c>
      <c r="BF127" s="174">
        <f>IF(N127="snížená",J127,0)</f>
        <v>0</v>
      </c>
      <c r="BG127" s="174">
        <f>IF(N127="zákl. přenesená",J127,0)</f>
        <v>0</v>
      </c>
      <c r="BH127" s="174">
        <f>IF(N127="sníž. přenesená",J127,0)</f>
        <v>0</v>
      </c>
      <c r="BI127" s="174">
        <f>IF(N127="nulová",J127,0)</f>
        <v>0</v>
      </c>
      <c r="BJ127" s="16" t="s">
        <v>15</v>
      </c>
      <c r="BK127" s="174">
        <f>ROUND(I127*H127,2)</f>
        <v>0</v>
      </c>
      <c r="BL127" s="16" t="s">
        <v>82</v>
      </c>
      <c r="BM127" s="173" t="s">
        <v>199</v>
      </c>
    </row>
    <row r="128" spans="1:47" s="2" customFormat="1" ht="12">
      <c r="A128" s="35"/>
      <c r="B128" s="36"/>
      <c r="C128" s="35"/>
      <c r="D128" s="175" t="s">
        <v>143</v>
      </c>
      <c r="E128" s="35"/>
      <c r="F128" s="176" t="s">
        <v>200</v>
      </c>
      <c r="G128" s="35"/>
      <c r="H128" s="35"/>
      <c r="I128" s="177"/>
      <c r="J128" s="35"/>
      <c r="K128" s="35"/>
      <c r="L128" s="36"/>
      <c r="M128" s="178"/>
      <c r="N128" s="179"/>
      <c r="O128" s="69"/>
      <c r="P128" s="69"/>
      <c r="Q128" s="69"/>
      <c r="R128" s="69"/>
      <c r="S128" s="69"/>
      <c r="T128" s="70"/>
      <c r="U128" s="35"/>
      <c r="V128" s="35"/>
      <c r="W128" s="35"/>
      <c r="X128" s="35"/>
      <c r="Y128" s="35"/>
      <c r="Z128" s="35"/>
      <c r="AA128" s="35"/>
      <c r="AB128" s="35"/>
      <c r="AC128" s="35"/>
      <c r="AD128" s="35"/>
      <c r="AE128" s="35"/>
      <c r="AT128" s="16" t="s">
        <v>143</v>
      </c>
      <c r="AU128" s="16" t="s">
        <v>79</v>
      </c>
    </row>
    <row r="129" spans="1:65" s="2" customFormat="1" ht="16.5" customHeight="1">
      <c r="A129" s="35"/>
      <c r="B129" s="161"/>
      <c r="C129" s="162" t="s">
        <v>201</v>
      </c>
      <c r="D129" s="162" t="s">
        <v>137</v>
      </c>
      <c r="E129" s="163" t="s">
        <v>202</v>
      </c>
      <c r="F129" s="164" t="s">
        <v>203</v>
      </c>
      <c r="G129" s="165" t="s">
        <v>193</v>
      </c>
      <c r="H129" s="166">
        <v>268</v>
      </c>
      <c r="I129" s="167"/>
      <c r="J129" s="168">
        <f>ROUND(I129*H129,2)</f>
        <v>0</v>
      </c>
      <c r="K129" s="164" t="s">
        <v>3</v>
      </c>
      <c r="L129" s="36"/>
      <c r="M129" s="169" t="s">
        <v>3</v>
      </c>
      <c r="N129" s="170" t="s">
        <v>42</v>
      </c>
      <c r="O129" s="69"/>
      <c r="P129" s="171">
        <f>O129*H129</f>
        <v>0</v>
      </c>
      <c r="Q129" s="171">
        <v>0</v>
      </c>
      <c r="R129" s="171">
        <f>Q129*H129</f>
        <v>0</v>
      </c>
      <c r="S129" s="171">
        <v>0</v>
      </c>
      <c r="T129" s="172">
        <f>S129*H129</f>
        <v>0</v>
      </c>
      <c r="U129" s="35"/>
      <c r="V129" s="35"/>
      <c r="W129" s="35"/>
      <c r="X129" s="35"/>
      <c r="Y129" s="35"/>
      <c r="Z129" s="35"/>
      <c r="AA129" s="35"/>
      <c r="AB129" s="35"/>
      <c r="AC129" s="35"/>
      <c r="AD129" s="35"/>
      <c r="AE129" s="35"/>
      <c r="AR129" s="173" t="s">
        <v>82</v>
      </c>
      <c r="AT129" s="173" t="s">
        <v>137</v>
      </c>
      <c r="AU129" s="173" t="s">
        <v>79</v>
      </c>
      <c r="AY129" s="16" t="s">
        <v>135</v>
      </c>
      <c r="BE129" s="174">
        <f>IF(N129="základní",J129,0)</f>
        <v>0</v>
      </c>
      <c r="BF129" s="174">
        <f>IF(N129="snížená",J129,0)</f>
        <v>0</v>
      </c>
      <c r="BG129" s="174">
        <f>IF(N129="zákl. přenesená",J129,0)</f>
        <v>0</v>
      </c>
      <c r="BH129" s="174">
        <f>IF(N129="sníž. přenesená",J129,0)</f>
        <v>0</v>
      </c>
      <c r="BI129" s="174">
        <f>IF(N129="nulová",J129,0)</f>
        <v>0</v>
      </c>
      <c r="BJ129" s="16" t="s">
        <v>15</v>
      </c>
      <c r="BK129" s="174">
        <f>ROUND(I129*H129,2)</f>
        <v>0</v>
      </c>
      <c r="BL129" s="16" t="s">
        <v>82</v>
      </c>
      <c r="BM129" s="173" t="s">
        <v>204</v>
      </c>
    </row>
    <row r="130" spans="1:65" s="2" customFormat="1" ht="21.75" customHeight="1">
      <c r="A130" s="35"/>
      <c r="B130" s="161"/>
      <c r="C130" s="162" t="s">
        <v>205</v>
      </c>
      <c r="D130" s="162" t="s">
        <v>137</v>
      </c>
      <c r="E130" s="163" t="s">
        <v>206</v>
      </c>
      <c r="F130" s="164" t="s">
        <v>207</v>
      </c>
      <c r="G130" s="165" t="s">
        <v>193</v>
      </c>
      <c r="H130" s="166">
        <v>9</v>
      </c>
      <c r="I130" s="167"/>
      <c r="J130" s="168">
        <f>ROUND(I130*H130,2)</f>
        <v>0</v>
      </c>
      <c r="K130" s="164" t="s">
        <v>3</v>
      </c>
      <c r="L130" s="36"/>
      <c r="M130" s="169" t="s">
        <v>3</v>
      </c>
      <c r="N130" s="170" t="s">
        <v>42</v>
      </c>
      <c r="O130" s="69"/>
      <c r="P130" s="171">
        <f>O130*H130</f>
        <v>0</v>
      </c>
      <c r="Q130" s="171">
        <v>0</v>
      </c>
      <c r="R130" s="171">
        <f>Q130*H130</f>
        <v>0</v>
      </c>
      <c r="S130" s="171">
        <v>0</v>
      </c>
      <c r="T130" s="172">
        <f>S130*H130</f>
        <v>0</v>
      </c>
      <c r="U130" s="35"/>
      <c r="V130" s="35"/>
      <c r="W130" s="35"/>
      <c r="X130" s="35"/>
      <c r="Y130" s="35"/>
      <c r="Z130" s="35"/>
      <c r="AA130" s="35"/>
      <c r="AB130" s="35"/>
      <c r="AC130" s="35"/>
      <c r="AD130" s="35"/>
      <c r="AE130" s="35"/>
      <c r="AR130" s="173" t="s">
        <v>82</v>
      </c>
      <c r="AT130" s="173" t="s">
        <v>137</v>
      </c>
      <c r="AU130" s="173" t="s">
        <v>79</v>
      </c>
      <c r="AY130" s="16" t="s">
        <v>135</v>
      </c>
      <c r="BE130" s="174">
        <f>IF(N130="základní",J130,0)</f>
        <v>0</v>
      </c>
      <c r="BF130" s="174">
        <f>IF(N130="snížená",J130,0)</f>
        <v>0</v>
      </c>
      <c r="BG130" s="174">
        <f>IF(N130="zákl. přenesená",J130,0)</f>
        <v>0</v>
      </c>
      <c r="BH130" s="174">
        <f>IF(N130="sníž. přenesená",J130,0)</f>
        <v>0</v>
      </c>
      <c r="BI130" s="174">
        <f>IF(N130="nulová",J130,0)</f>
        <v>0</v>
      </c>
      <c r="BJ130" s="16" t="s">
        <v>15</v>
      </c>
      <c r="BK130" s="174">
        <f>ROUND(I130*H130,2)</f>
        <v>0</v>
      </c>
      <c r="BL130" s="16" t="s">
        <v>82</v>
      </c>
      <c r="BM130" s="173" t="s">
        <v>208</v>
      </c>
    </row>
    <row r="131" spans="1:63" s="12" customFormat="1" ht="22.8" customHeight="1">
      <c r="A131" s="12"/>
      <c r="B131" s="148"/>
      <c r="C131" s="12"/>
      <c r="D131" s="149" t="s">
        <v>70</v>
      </c>
      <c r="E131" s="159" t="s">
        <v>159</v>
      </c>
      <c r="F131" s="159" t="s">
        <v>209</v>
      </c>
      <c r="G131" s="12"/>
      <c r="H131" s="12"/>
      <c r="I131" s="151"/>
      <c r="J131" s="160">
        <f>BK131</f>
        <v>0</v>
      </c>
      <c r="K131" s="12"/>
      <c r="L131" s="148"/>
      <c r="M131" s="153"/>
      <c r="N131" s="154"/>
      <c r="O131" s="154"/>
      <c r="P131" s="155">
        <f>SUM(P132:P143)</f>
        <v>0</v>
      </c>
      <c r="Q131" s="154"/>
      <c r="R131" s="155">
        <f>SUM(R132:R143)</f>
        <v>99.64425</v>
      </c>
      <c r="S131" s="154"/>
      <c r="T131" s="156">
        <f>SUM(T132:T143)</f>
        <v>0</v>
      </c>
      <c r="U131" s="12"/>
      <c r="V131" s="12"/>
      <c r="W131" s="12"/>
      <c r="X131" s="12"/>
      <c r="Y131" s="12"/>
      <c r="Z131" s="12"/>
      <c r="AA131" s="12"/>
      <c r="AB131" s="12"/>
      <c r="AC131" s="12"/>
      <c r="AD131" s="12"/>
      <c r="AE131" s="12"/>
      <c r="AR131" s="149" t="s">
        <v>15</v>
      </c>
      <c r="AT131" s="157" t="s">
        <v>70</v>
      </c>
      <c r="AU131" s="157" t="s">
        <v>15</v>
      </c>
      <c r="AY131" s="149" t="s">
        <v>135</v>
      </c>
      <c r="BK131" s="158">
        <f>SUM(BK132:BK143)</f>
        <v>0</v>
      </c>
    </row>
    <row r="132" spans="1:65" s="2" customFormat="1" ht="24.15" customHeight="1">
      <c r="A132" s="35"/>
      <c r="B132" s="161"/>
      <c r="C132" s="162" t="s">
        <v>9</v>
      </c>
      <c r="D132" s="162" t="s">
        <v>137</v>
      </c>
      <c r="E132" s="163" t="s">
        <v>210</v>
      </c>
      <c r="F132" s="164" t="s">
        <v>211</v>
      </c>
      <c r="G132" s="165" t="s">
        <v>140</v>
      </c>
      <c r="H132" s="166">
        <v>360</v>
      </c>
      <c r="I132" s="167"/>
      <c r="J132" s="168">
        <f>ROUND(I132*H132,2)</f>
        <v>0</v>
      </c>
      <c r="K132" s="164" t="s">
        <v>141</v>
      </c>
      <c r="L132" s="36"/>
      <c r="M132" s="169" t="s">
        <v>3</v>
      </c>
      <c r="N132" s="170" t="s">
        <v>42</v>
      </c>
      <c r="O132" s="69"/>
      <c r="P132" s="171">
        <f>O132*H132</f>
        <v>0</v>
      </c>
      <c r="Q132" s="171">
        <v>0.00069</v>
      </c>
      <c r="R132" s="171">
        <f>Q132*H132</f>
        <v>0.24839999999999998</v>
      </c>
      <c r="S132" s="171">
        <v>0</v>
      </c>
      <c r="T132" s="172">
        <f>S132*H132</f>
        <v>0</v>
      </c>
      <c r="U132" s="35"/>
      <c r="V132" s="35"/>
      <c r="W132" s="35"/>
      <c r="X132" s="35"/>
      <c r="Y132" s="35"/>
      <c r="Z132" s="35"/>
      <c r="AA132" s="35"/>
      <c r="AB132" s="35"/>
      <c r="AC132" s="35"/>
      <c r="AD132" s="35"/>
      <c r="AE132" s="35"/>
      <c r="AR132" s="173" t="s">
        <v>82</v>
      </c>
      <c r="AT132" s="173" t="s">
        <v>137</v>
      </c>
      <c r="AU132" s="173" t="s">
        <v>79</v>
      </c>
      <c r="AY132" s="16" t="s">
        <v>135</v>
      </c>
      <c r="BE132" s="174">
        <f>IF(N132="základní",J132,0)</f>
        <v>0</v>
      </c>
      <c r="BF132" s="174">
        <f>IF(N132="snížená",J132,0)</f>
        <v>0</v>
      </c>
      <c r="BG132" s="174">
        <f>IF(N132="zákl. přenesená",J132,0)</f>
        <v>0</v>
      </c>
      <c r="BH132" s="174">
        <f>IF(N132="sníž. přenesená",J132,0)</f>
        <v>0</v>
      </c>
      <c r="BI132" s="174">
        <f>IF(N132="nulová",J132,0)</f>
        <v>0</v>
      </c>
      <c r="BJ132" s="16" t="s">
        <v>15</v>
      </c>
      <c r="BK132" s="174">
        <f>ROUND(I132*H132,2)</f>
        <v>0</v>
      </c>
      <c r="BL132" s="16" t="s">
        <v>82</v>
      </c>
      <c r="BM132" s="173" t="s">
        <v>212</v>
      </c>
    </row>
    <row r="133" spans="1:47" s="2" customFormat="1" ht="12">
      <c r="A133" s="35"/>
      <c r="B133" s="36"/>
      <c r="C133" s="35"/>
      <c r="D133" s="175" t="s">
        <v>143</v>
      </c>
      <c r="E133" s="35"/>
      <c r="F133" s="176" t="s">
        <v>213</v>
      </c>
      <c r="G133" s="35"/>
      <c r="H133" s="35"/>
      <c r="I133" s="177"/>
      <c r="J133" s="35"/>
      <c r="K133" s="35"/>
      <c r="L133" s="36"/>
      <c r="M133" s="178"/>
      <c r="N133" s="179"/>
      <c r="O133" s="69"/>
      <c r="P133" s="69"/>
      <c r="Q133" s="69"/>
      <c r="R133" s="69"/>
      <c r="S133" s="69"/>
      <c r="T133" s="70"/>
      <c r="U133" s="35"/>
      <c r="V133" s="35"/>
      <c r="W133" s="35"/>
      <c r="X133" s="35"/>
      <c r="Y133" s="35"/>
      <c r="Z133" s="35"/>
      <c r="AA133" s="35"/>
      <c r="AB133" s="35"/>
      <c r="AC133" s="35"/>
      <c r="AD133" s="35"/>
      <c r="AE133" s="35"/>
      <c r="AT133" s="16" t="s">
        <v>143</v>
      </c>
      <c r="AU133" s="16" t="s">
        <v>79</v>
      </c>
    </row>
    <row r="134" spans="1:65" s="2" customFormat="1" ht="33" customHeight="1">
      <c r="A134" s="35"/>
      <c r="B134" s="161"/>
      <c r="C134" s="162" t="s">
        <v>214</v>
      </c>
      <c r="D134" s="162" t="s">
        <v>137</v>
      </c>
      <c r="E134" s="163" t="s">
        <v>215</v>
      </c>
      <c r="F134" s="164" t="s">
        <v>216</v>
      </c>
      <c r="G134" s="165" t="s">
        <v>140</v>
      </c>
      <c r="H134" s="166">
        <v>160</v>
      </c>
      <c r="I134" s="167"/>
      <c r="J134" s="168">
        <f>ROUND(I134*H134,2)</f>
        <v>0</v>
      </c>
      <c r="K134" s="164" t="s">
        <v>141</v>
      </c>
      <c r="L134" s="36"/>
      <c r="M134" s="169" t="s">
        <v>3</v>
      </c>
      <c r="N134" s="170" t="s">
        <v>42</v>
      </c>
      <c r="O134" s="69"/>
      <c r="P134" s="171">
        <f>O134*H134</f>
        <v>0</v>
      </c>
      <c r="Q134" s="171">
        <v>0</v>
      </c>
      <c r="R134" s="171">
        <f>Q134*H134</f>
        <v>0</v>
      </c>
      <c r="S134" s="171">
        <v>0</v>
      </c>
      <c r="T134" s="172">
        <f>S134*H134</f>
        <v>0</v>
      </c>
      <c r="U134" s="35"/>
      <c r="V134" s="35"/>
      <c r="W134" s="35"/>
      <c r="X134" s="35"/>
      <c r="Y134" s="35"/>
      <c r="Z134" s="35"/>
      <c r="AA134" s="35"/>
      <c r="AB134" s="35"/>
      <c r="AC134" s="35"/>
      <c r="AD134" s="35"/>
      <c r="AE134" s="35"/>
      <c r="AR134" s="173" t="s">
        <v>82</v>
      </c>
      <c r="AT134" s="173" t="s">
        <v>137</v>
      </c>
      <c r="AU134" s="173" t="s">
        <v>79</v>
      </c>
      <c r="AY134" s="16" t="s">
        <v>135</v>
      </c>
      <c r="BE134" s="174">
        <f>IF(N134="základní",J134,0)</f>
        <v>0</v>
      </c>
      <c r="BF134" s="174">
        <f>IF(N134="snížená",J134,0)</f>
        <v>0</v>
      </c>
      <c r="BG134" s="174">
        <f>IF(N134="zákl. přenesená",J134,0)</f>
        <v>0</v>
      </c>
      <c r="BH134" s="174">
        <f>IF(N134="sníž. přenesená",J134,0)</f>
        <v>0</v>
      </c>
      <c r="BI134" s="174">
        <f>IF(N134="nulová",J134,0)</f>
        <v>0</v>
      </c>
      <c r="BJ134" s="16" t="s">
        <v>15</v>
      </c>
      <c r="BK134" s="174">
        <f>ROUND(I134*H134,2)</f>
        <v>0</v>
      </c>
      <c r="BL134" s="16" t="s">
        <v>82</v>
      </c>
      <c r="BM134" s="173" t="s">
        <v>217</v>
      </c>
    </row>
    <row r="135" spans="1:47" s="2" customFormat="1" ht="12">
      <c r="A135" s="35"/>
      <c r="B135" s="36"/>
      <c r="C135" s="35"/>
      <c r="D135" s="175" t="s">
        <v>143</v>
      </c>
      <c r="E135" s="35"/>
      <c r="F135" s="176" t="s">
        <v>218</v>
      </c>
      <c r="G135" s="35"/>
      <c r="H135" s="35"/>
      <c r="I135" s="177"/>
      <c r="J135" s="35"/>
      <c r="K135" s="35"/>
      <c r="L135" s="36"/>
      <c r="M135" s="178"/>
      <c r="N135" s="179"/>
      <c r="O135" s="69"/>
      <c r="P135" s="69"/>
      <c r="Q135" s="69"/>
      <c r="R135" s="69"/>
      <c r="S135" s="69"/>
      <c r="T135" s="70"/>
      <c r="U135" s="35"/>
      <c r="V135" s="35"/>
      <c r="W135" s="35"/>
      <c r="X135" s="35"/>
      <c r="Y135" s="35"/>
      <c r="Z135" s="35"/>
      <c r="AA135" s="35"/>
      <c r="AB135" s="35"/>
      <c r="AC135" s="35"/>
      <c r="AD135" s="35"/>
      <c r="AE135" s="35"/>
      <c r="AT135" s="16" t="s">
        <v>143</v>
      </c>
      <c r="AU135" s="16" t="s">
        <v>79</v>
      </c>
    </row>
    <row r="136" spans="1:65" s="2" customFormat="1" ht="33" customHeight="1">
      <c r="A136" s="35"/>
      <c r="B136" s="161"/>
      <c r="C136" s="162" t="s">
        <v>219</v>
      </c>
      <c r="D136" s="162" t="s">
        <v>137</v>
      </c>
      <c r="E136" s="163" t="s">
        <v>220</v>
      </c>
      <c r="F136" s="164" t="s">
        <v>221</v>
      </c>
      <c r="G136" s="165" t="s">
        <v>140</v>
      </c>
      <c r="H136" s="166">
        <v>160</v>
      </c>
      <c r="I136" s="167"/>
      <c r="J136" s="168">
        <f>ROUND(I136*H136,2)</f>
        <v>0</v>
      </c>
      <c r="K136" s="164" t="s">
        <v>141</v>
      </c>
      <c r="L136" s="36"/>
      <c r="M136" s="169" t="s">
        <v>3</v>
      </c>
      <c r="N136" s="170" t="s">
        <v>42</v>
      </c>
      <c r="O136" s="69"/>
      <c r="P136" s="171">
        <f>O136*H136</f>
        <v>0</v>
      </c>
      <c r="Q136" s="171">
        <v>0.28362</v>
      </c>
      <c r="R136" s="171">
        <f>Q136*H136</f>
        <v>45.3792</v>
      </c>
      <c r="S136" s="171">
        <v>0</v>
      </c>
      <c r="T136" s="172">
        <f>S136*H136</f>
        <v>0</v>
      </c>
      <c r="U136" s="35"/>
      <c r="V136" s="35"/>
      <c r="W136" s="35"/>
      <c r="X136" s="35"/>
      <c r="Y136" s="35"/>
      <c r="Z136" s="35"/>
      <c r="AA136" s="35"/>
      <c r="AB136" s="35"/>
      <c r="AC136" s="35"/>
      <c r="AD136" s="35"/>
      <c r="AE136" s="35"/>
      <c r="AR136" s="173" t="s">
        <v>82</v>
      </c>
      <c r="AT136" s="173" t="s">
        <v>137</v>
      </c>
      <c r="AU136" s="173" t="s">
        <v>79</v>
      </c>
      <c r="AY136" s="16" t="s">
        <v>135</v>
      </c>
      <c r="BE136" s="174">
        <f>IF(N136="základní",J136,0)</f>
        <v>0</v>
      </c>
      <c r="BF136" s="174">
        <f>IF(N136="snížená",J136,0)</f>
        <v>0</v>
      </c>
      <c r="BG136" s="174">
        <f>IF(N136="zákl. přenesená",J136,0)</f>
        <v>0</v>
      </c>
      <c r="BH136" s="174">
        <f>IF(N136="sníž. přenesená",J136,0)</f>
        <v>0</v>
      </c>
      <c r="BI136" s="174">
        <f>IF(N136="nulová",J136,0)</f>
        <v>0</v>
      </c>
      <c r="BJ136" s="16" t="s">
        <v>15</v>
      </c>
      <c r="BK136" s="174">
        <f>ROUND(I136*H136,2)</f>
        <v>0</v>
      </c>
      <c r="BL136" s="16" t="s">
        <v>82</v>
      </c>
      <c r="BM136" s="173" t="s">
        <v>222</v>
      </c>
    </row>
    <row r="137" spans="1:47" s="2" customFormat="1" ht="12">
      <c r="A137" s="35"/>
      <c r="B137" s="36"/>
      <c r="C137" s="35"/>
      <c r="D137" s="175" t="s">
        <v>143</v>
      </c>
      <c r="E137" s="35"/>
      <c r="F137" s="176" t="s">
        <v>223</v>
      </c>
      <c r="G137" s="35"/>
      <c r="H137" s="35"/>
      <c r="I137" s="177"/>
      <c r="J137" s="35"/>
      <c r="K137" s="35"/>
      <c r="L137" s="36"/>
      <c r="M137" s="178"/>
      <c r="N137" s="179"/>
      <c r="O137" s="69"/>
      <c r="P137" s="69"/>
      <c r="Q137" s="69"/>
      <c r="R137" s="69"/>
      <c r="S137" s="69"/>
      <c r="T137" s="70"/>
      <c r="U137" s="35"/>
      <c r="V137" s="35"/>
      <c r="W137" s="35"/>
      <c r="X137" s="35"/>
      <c r="Y137" s="35"/>
      <c r="Z137" s="35"/>
      <c r="AA137" s="35"/>
      <c r="AB137" s="35"/>
      <c r="AC137" s="35"/>
      <c r="AD137" s="35"/>
      <c r="AE137" s="35"/>
      <c r="AT137" s="16" t="s">
        <v>143</v>
      </c>
      <c r="AU137" s="16" t="s">
        <v>79</v>
      </c>
    </row>
    <row r="138" spans="1:65" s="2" customFormat="1" ht="37.8" customHeight="1">
      <c r="A138" s="35"/>
      <c r="B138" s="161"/>
      <c r="C138" s="162" t="s">
        <v>224</v>
      </c>
      <c r="D138" s="162" t="s">
        <v>137</v>
      </c>
      <c r="E138" s="163" t="s">
        <v>225</v>
      </c>
      <c r="F138" s="164" t="s">
        <v>226</v>
      </c>
      <c r="G138" s="165" t="s">
        <v>227</v>
      </c>
      <c r="H138" s="166">
        <v>327</v>
      </c>
      <c r="I138" s="167"/>
      <c r="J138" s="168">
        <f>ROUND(I138*H138,2)</f>
        <v>0</v>
      </c>
      <c r="K138" s="164" t="s">
        <v>141</v>
      </c>
      <c r="L138" s="36"/>
      <c r="M138" s="169" t="s">
        <v>3</v>
      </c>
      <c r="N138" s="170" t="s">
        <v>42</v>
      </c>
      <c r="O138" s="69"/>
      <c r="P138" s="171">
        <f>O138*H138</f>
        <v>0</v>
      </c>
      <c r="Q138" s="171">
        <v>0.12895</v>
      </c>
      <c r="R138" s="171">
        <f>Q138*H138</f>
        <v>42.166650000000004</v>
      </c>
      <c r="S138" s="171">
        <v>0</v>
      </c>
      <c r="T138" s="172">
        <f>S138*H138</f>
        <v>0</v>
      </c>
      <c r="U138" s="35"/>
      <c r="V138" s="35"/>
      <c r="W138" s="35"/>
      <c r="X138" s="35"/>
      <c r="Y138" s="35"/>
      <c r="Z138" s="35"/>
      <c r="AA138" s="35"/>
      <c r="AB138" s="35"/>
      <c r="AC138" s="35"/>
      <c r="AD138" s="35"/>
      <c r="AE138" s="35"/>
      <c r="AR138" s="173" t="s">
        <v>82</v>
      </c>
      <c r="AT138" s="173" t="s">
        <v>137</v>
      </c>
      <c r="AU138" s="173" t="s">
        <v>79</v>
      </c>
      <c r="AY138" s="16" t="s">
        <v>135</v>
      </c>
      <c r="BE138" s="174">
        <f>IF(N138="základní",J138,0)</f>
        <v>0</v>
      </c>
      <c r="BF138" s="174">
        <f>IF(N138="snížená",J138,0)</f>
        <v>0</v>
      </c>
      <c r="BG138" s="174">
        <f>IF(N138="zákl. přenesená",J138,0)</f>
        <v>0</v>
      </c>
      <c r="BH138" s="174">
        <f>IF(N138="sníž. přenesená",J138,0)</f>
        <v>0</v>
      </c>
      <c r="BI138" s="174">
        <f>IF(N138="nulová",J138,0)</f>
        <v>0</v>
      </c>
      <c r="BJ138" s="16" t="s">
        <v>15</v>
      </c>
      <c r="BK138" s="174">
        <f>ROUND(I138*H138,2)</f>
        <v>0</v>
      </c>
      <c r="BL138" s="16" t="s">
        <v>82</v>
      </c>
      <c r="BM138" s="173" t="s">
        <v>228</v>
      </c>
    </row>
    <row r="139" spans="1:47" s="2" customFormat="1" ht="12">
      <c r="A139" s="35"/>
      <c r="B139" s="36"/>
      <c r="C139" s="35"/>
      <c r="D139" s="175" t="s">
        <v>143</v>
      </c>
      <c r="E139" s="35"/>
      <c r="F139" s="176" t="s">
        <v>229</v>
      </c>
      <c r="G139" s="35"/>
      <c r="H139" s="35"/>
      <c r="I139" s="177"/>
      <c r="J139" s="35"/>
      <c r="K139" s="35"/>
      <c r="L139" s="36"/>
      <c r="M139" s="178"/>
      <c r="N139" s="179"/>
      <c r="O139" s="69"/>
      <c r="P139" s="69"/>
      <c r="Q139" s="69"/>
      <c r="R139" s="69"/>
      <c r="S139" s="69"/>
      <c r="T139" s="70"/>
      <c r="U139" s="35"/>
      <c r="V139" s="35"/>
      <c r="W139" s="35"/>
      <c r="X139" s="35"/>
      <c r="Y139" s="35"/>
      <c r="Z139" s="35"/>
      <c r="AA139" s="35"/>
      <c r="AB139" s="35"/>
      <c r="AC139" s="35"/>
      <c r="AD139" s="35"/>
      <c r="AE139" s="35"/>
      <c r="AT139" s="16" t="s">
        <v>143</v>
      </c>
      <c r="AU139" s="16" t="s">
        <v>79</v>
      </c>
    </row>
    <row r="140" spans="1:65" s="2" customFormat="1" ht="49.05" customHeight="1">
      <c r="A140" s="35"/>
      <c r="B140" s="161"/>
      <c r="C140" s="162" t="s">
        <v>230</v>
      </c>
      <c r="D140" s="162" t="s">
        <v>137</v>
      </c>
      <c r="E140" s="163" t="s">
        <v>231</v>
      </c>
      <c r="F140" s="164" t="s">
        <v>232</v>
      </c>
      <c r="G140" s="165" t="s">
        <v>227</v>
      </c>
      <c r="H140" s="166">
        <v>50</v>
      </c>
      <c r="I140" s="167"/>
      <c r="J140" s="168">
        <f>ROUND(I140*H140,2)</f>
        <v>0</v>
      </c>
      <c r="K140" s="164" t="s">
        <v>141</v>
      </c>
      <c r="L140" s="36"/>
      <c r="M140" s="169" t="s">
        <v>3</v>
      </c>
      <c r="N140" s="170" t="s">
        <v>42</v>
      </c>
      <c r="O140" s="69"/>
      <c r="P140" s="171">
        <f>O140*H140</f>
        <v>0</v>
      </c>
      <c r="Q140" s="171">
        <v>0.1554</v>
      </c>
      <c r="R140" s="171">
        <f>Q140*H140</f>
        <v>7.7700000000000005</v>
      </c>
      <c r="S140" s="171">
        <v>0</v>
      </c>
      <c r="T140" s="172">
        <f>S140*H140</f>
        <v>0</v>
      </c>
      <c r="U140" s="35"/>
      <c r="V140" s="35"/>
      <c r="W140" s="35"/>
      <c r="X140" s="35"/>
      <c r="Y140" s="35"/>
      <c r="Z140" s="35"/>
      <c r="AA140" s="35"/>
      <c r="AB140" s="35"/>
      <c r="AC140" s="35"/>
      <c r="AD140" s="35"/>
      <c r="AE140" s="35"/>
      <c r="AR140" s="173" t="s">
        <v>82</v>
      </c>
      <c r="AT140" s="173" t="s">
        <v>137</v>
      </c>
      <c r="AU140" s="173" t="s">
        <v>79</v>
      </c>
      <c r="AY140" s="16" t="s">
        <v>135</v>
      </c>
      <c r="BE140" s="174">
        <f>IF(N140="základní",J140,0)</f>
        <v>0</v>
      </c>
      <c r="BF140" s="174">
        <f>IF(N140="snížená",J140,0)</f>
        <v>0</v>
      </c>
      <c r="BG140" s="174">
        <f>IF(N140="zákl. přenesená",J140,0)</f>
        <v>0</v>
      </c>
      <c r="BH140" s="174">
        <f>IF(N140="sníž. přenesená",J140,0)</f>
        <v>0</v>
      </c>
      <c r="BI140" s="174">
        <f>IF(N140="nulová",J140,0)</f>
        <v>0</v>
      </c>
      <c r="BJ140" s="16" t="s">
        <v>15</v>
      </c>
      <c r="BK140" s="174">
        <f>ROUND(I140*H140,2)</f>
        <v>0</v>
      </c>
      <c r="BL140" s="16" t="s">
        <v>82</v>
      </c>
      <c r="BM140" s="173" t="s">
        <v>233</v>
      </c>
    </row>
    <row r="141" spans="1:47" s="2" customFormat="1" ht="12">
      <c r="A141" s="35"/>
      <c r="B141" s="36"/>
      <c r="C141" s="35"/>
      <c r="D141" s="175" t="s">
        <v>143</v>
      </c>
      <c r="E141" s="35"/>
      <c r="F141" s="176" t="s">
        <v>234</v>
      </c>
      <c r="G141" s="35"/>
      <c r="H141" s="35"/>
      <c r="I141" s="177"/>
      <c r="J141" s="35"/>
      <c r="K141" s="35"/>
      <c r="L141" s="36"/>
      <c r="M141" s="178"/>
      <c r="N141" s="179"/>
      <c r="O141" s="69"/>
      <c r="P141" s="69"/>
      <c r="Q141" s="69"/>
      <c r="R141" s="69"/>
      <c r="S141" s="69"/>
      <c r="T141" s="70"/>
      <c r="U141" s="35"/>
      <c r="V141" s="35"/>
      <c r="W141" s="35"/>
      <c r="X141" s="35"/>
      <c r="Y141" s="35"/>
      <c r="Z141" s="35"/>
      <c r="AA141" s="35"/>
      <c r="AB141" s="35"/>
      <c r="AC141" s="35"/>
      <c r="AD141" s="35"/>
      <c r="AE141" s="35"/>
      <c r="AT141" s="16" t="s">
        <v>143</v>
      </c>
      <c r="AU141" s="16" t="s">
        <v>79</v>
      </c>
    </row>
    <row r="142" spans="1:65" s="2" customFormat="1" ht="16.5" customHeight="1">
      <c r="A142" s="35"/>
      <c r="B142" s="161"/>
      <c r="C142" s="180" t="s">
        <v>235</v>
      </c>
      <c r="D142" s="180" t="s">
        <v>181</v>
      </c>
      <c r="E142" s="181" t="s">
        <v>236</v>
      </c>
      <c r="F142" s="182" t="s">
        <v>237</v>
      </c>
      <c r="G142" s="183" t="s">
        <v>227</v>
      </c>
      <c r="H142" s="184">
        <v>51</v>
      </c>
      <c r="I142" s="185"/>
      <c r="J142" s="186">
        <f>ROUND(I142*H142,2)</f>
        <v>0</v>
      </c>
      <c r="K142" s="182" t="s">
        <v>141</v>
      </c>
      <c r="L142" s="187"/>
      <c r="M142" s="188" t="s">
        <v>3</v>
      </c>
      <c r="N142" s="189" t="s">
        <v>42</v>
      </c>
      <c r="O142" s="69"/>
      <c r="P142" s="171">
        <f>O142*H142</f>
        <v>0</v>
      </c>
      <c r="Q142" s="171">
        <v>0.08</v>
      </c>
      <c r="R142" s="171">
        <f>Q142*H142</f>
        <v>4.08</v>
      </c>
      <c r="S142" s="171">
        <v>0</v>
      </c>
      <c r="T142" s="172">
        <f>S142*H142</f>
        <v>0</v>
      </c>
      <c r="U142" s="35"/>
      <c r="V142" s="35"/>
      <c r="W142" s="35"/>
      <c r="X142" s="35"/>
      <c r="Y142" s="35"/>
      <c r="Z142" s="35"/>
      <c r="AA142" s="35"/>
      <c r="AB142" s="35"/>
      <c r="AC142" s="35"/>
      <c r="AD142" s="35"/>
      <c r="AE142" s="35"/>
      <c r="AR142" s="173" t="s">
        <v>175</v>
      </c>
      <c r="AT142" s="173" t="s">
        <v>181</v>
      </c>
      <c r="AU142" s="173" t="s">
        <v>79</v>
      </c>
      <c r="AY142" s="16" t="s">
        <v>135</v>
      </c>
      <c r="BE142" s="174">
        <f>IF(N142="základní",J142,0)</f>
        <v>0</v>
      </c>
      <c r="BF142" s="174">
        <f>IF(N142="snížená",J142,0)</f>
        <v>0</v>
      </c>
      <c r="BG142" s="174">
        <f>IF(N142="zákl. přenesená",J142,0)</f>
        <v>0</v>
      </c>
      <c r="BH142" s="174">
        <f>IF(N142="sníž. přenesená",J142,0)</f>
        <v>0</v>
      </c>
      <c r="BI142" s="174">
        <f>IF(N142="nulová",J142,0)</f>
        <v>0</v>
      </c>
      <c r="BJ142" s="16" t="s">
        <v>15</v>
      </c>
      <c r="BK142" s="174">
        <f>ROUND(I142*H142,2)</f>
        <v>0</v>
      </c>
      <c r="BL142" s="16" t="s">
        <v>82</v>
      </c>
      <c r="BM142" s="173" t="s">
        <v>238</v>
      </c>
    </row>
    <row r="143" spans="1:65" s="2" customFormat="1" ht="16.5" customHeight="1">
      <c r="A143" s="35"/>
      <c r="B143" s="161"/>
      <c r="C143" s="162" t="s">
        <v>239</v>
      </c>
      <c r="D143" s="162" t="s">
        <v>137</v>
      </c>
      <c r="E143" s="163" t="s">
        <v>240</v>
      </c>
      <c r="F143" s="164" t="s">
        <v>241</v>
      </c>
      <c r="G143" s="165" t="s">
        <v>140</v>
      </c>
      <c r="H143" s="166">
        <v>35</v>
      </c>
      <c r="I143" s="167"/>
      <c r="J143" s="168">
        <f>ROUND(I143*H143,2)</f>
        <v>0</v>
      </c>
      <c r="K143" s="164" t="s">
        <v>3</v>
      </c>
      <c r="L143" s="36"/>
      <c r="M143" s="169" t="s">
        <v>3</v>
      </c>
      <c r="N143" s="170" t="s">
        <v>42</v>
      </c>
      <c r="O143" s="69"/>
      <c r="P143" s="171">
        <f>O143*H143</f>
        <v>0</v>
      </c>
      <c r="Q143" s="171">
        <v>0</v>
      </c>
      <c r="R143" s="171">
        <f>Q143*H143</f>
        <v>0</v>
      </c>
      <c r="S143" s="171">
        <v>0</v>
      </c>
      <c r="T143" s="172">
        <f>S143*H143</f>
        <v>0</v>
      </c>
      <c r="U143" s="35"/>
      <c r="V143" s="35"/>
      <c r="W143" s="35"/>
      <c r="X143" s="35"/>
      <c r="Y143" s="35"/>
      <c r="Z143" s="35"/>
      <c r="AA143" s="35"/>
      <c r="AB143" s="35"/>
      <c r="AC143" s="35"/>
      <c r="AD143" s="35"/>
      <c r="AE143" s="35"/>
      <c r="AR143" s="173" t="s">
        <v>82</v>
      </c>
      <c r="AT143" s="173" t="s">
        <v>137</v>
      </c>
      <c r="AU143" s="173" t="s">
        <v>79</v>
      </c>
      <c r="AY143" s="16" t="s">
        <v>135</v>
      </c>
      <c r="BE143" s="174">
        <f>IF(N143="základní",J143,0)</f>
        <v>0</v>
      </c>
      <c r="BF143" s="174">
        <f>IF(N143="snížená",J143,0)</f>
        <v>0</v>
      </c>
      <c r="BG143" s="174">
        <f>IF(N143="zákl. přenesená",J143,0)</f>
        <v>0</v>
      </c>
      <c r="BH143" s="174">
        <f>IF(N143="sníž. přenesená",J143,0)</f>
        <v>0</v>
      </c>
      <c r="BI143" s="174">
        <f>IF(N143="nulová",J143,0)</f>
        <v>0</v>
      </c>
      <c r="BJ143" s="16" t="s">
        <v>15</v>
      </c>
      <c r="BK143" s="174">
        <f>ROUND(I143*H143,2)</f>
        <v>0</v>
      </c>
      <c r="BL143" s="16" t="s">
        <v>82</v>
      </c>
      <c r="BM143" s="173" t="s">
        <v>242</v>
      </c>
    </row>
    <row r="144" spans="1:63" s="12" customFormat="1" ht="22.8" customHeight="1">
      <c r="A144" s="12"/>
      <c r="B144" s="148"/>
      <c r="C144" s="12"/>
      <c r="D144" s="149" t="s">
        <v>70</v>
      </c>
      <c r="E144" s="159" t="s">
        <v>164</v>
      </c>
      <c r="F144" s="159" t="s">
        <v>243</v>
      </c>
      <c r="G144" s="12"/>
      <c r="H144" s="12"/>
      <c r="I144" s="151"/>
      <c r="J144" s="160">
        <f>BK144</f>
        <v>0</v>
      </c>
      <c r="K144" s="12"/>
      <c r="L144" s="148"/>
      <c r="M144" s="153"/>
      <c r="N144" s="154"/>
      <c r="O144" s="154"/>
      <c r="P144" s="155">
        <f>P145+P164+P227</f>
        <v>0</v>
      </c>
      <c r="Q144" s="154"/>
      <c r="R144" s="155">
        <f>R145+R164+R227</f>
        <v>875.33600342</v>
      </c>
      <c r="S144" s="154"/>
      <c r="T144" s="156">
        <f>T145+T164+T227</f>
        <v>0</v>
      </c>
      <c r="U144" s="12"/>
      <c r="V144" s="12"/>
      <c r="W144" s="12"/>
      <c r="X144" s="12"/>
      <c r="Y144" s="12"/>
      <c r="Z144" s="12"/>
      <c r="AA144" s="12"/>
      <c r="AB144" s="12"/>
      <c r="AC144" s="12"/>
      <c r="AD144" s="12"/>
      <c r="AE144" s="12"/>
      <c r="AR144" s="149" t="s">
        <v>15</v>
      </c>
      <c r="AT144" s="157" t="s">
        <v>70</v>
      </c>
      <c r="AU144" s="157" t="s">
        <v>15</v>
      </c>
      <c r="AY144" s="149" t="s">
        <v>135</v>
      </c>
      <c r="BK144" s="158">
        <f>BK145+BK164+BK227</f>
        <v>0</v>
      </c>
    </row>
    <row r="145" spans="1:63" s="12" customFormat="1" ht="20.85" customHeight="1">
      <c r="A145" s="12"/>
      <c r="B145" s="148"/>
      <c r="C145" s="12"/>
      <c r="D145" s="149" t="s">
        <v>70</v>
      </c>
      <c r="E145" s="159" t="s">
        <v>244</v>
      </c>
      <c r="F145" s="159" t="s">
        <v>245</v>
      </c>
      <c r="G145" s="12"/>
      <c r="H145" s="12"/>
      <c r="I145" s="151"/>
      <c r="J145" s="160">
        <f>BK145</f>
        <v>0</v>
      </c>
      <c r="K145" s="12"/>
      <c r="L145" s="148"/>
      <c r="M145" s="153"/>
      <c r="N145" s="154"/>
      <c r="O145" s="154"/>
      <c r="P145" s="155">
        <f>SUM(P146:P163)</f>
        <v>0</v>
      </c>
      <c r="Q145" s="154"/>
      <c r="R145" s="155">
        <f>SUM(R146:R163)</f>
        <v>166.7669178</v>
      </c>
      <c r="S145" s="154"/>
      <c r="T145" s="156">
        <f>SUM(T146:T163)</f>
        <v>0</v>
      </c>
      <c r="U145" s="12"/>
      <c r="V145" s="12"/>
      <c r="W145" s="12"/>
      <c r="X145" s="12"/>
      <c r="Y145" s="12"/>
      <c r="Z145" s="12"/>
      <c r="AA145" s="12"/>
      <c r="AB145" s="12"/>
      <c r="AC145" s="12"/>
      <c r="AD145" s="12"/>
      <c r="AE145" s="12"/>
      <c r="AR145" s="149" t="s">
        <v>15</v>
      </c>
      <c r="AT145" s="157" t="s">
        <v>70</v>
      </c>
      <c r="AU145" s="157" t="s">
        <v>79</v>
      </c>
      <c r="AY145" s="149" t="s">
        <v>135</v>
      </c>
      <c r="BK145" s="158">
        <f>SUM(BK146:BK163)</f>
        <v>0</v>
      </c>
    </row>
    <row r="146" spans="1:65" s="2" customFormat="1" ht="24.15" customHeight="1">
      <c r="A146" s="35"/>
      <c r="B146" s="161"/>
      <c r="C146" s="162" t="s">
        <v>8</v>
      </c>
      <c r="D146" s="162" t="s">
        <v>137</v>
      </c>
      <c r="E146" s="163" t="s">
        <v>246</v>
      </c>
      <c r="F146" s="164" t="s">
        <v>247</v>
      </c>
      <c r="G146" s="165" t="s">
        <v>140</v>
      </c>
      <c r="H146" s="166">
        <v>2814.5</v>
      </c>
      <c r="I146" s="167"/>
      <c r="J146" s="168">
        <f>ROUND(I146*H146,2)</f>
        <v>0</v>
      </c>
      <c r="K146" s="164" t="s">
        <v>141</v>
      </c>
      <c r="L146" s="36"/>
      <c r="M146" s="169" t="s">
        <v>3</v>
      </c>
      <c r="N146" s="170" t="s">
        <v>42</v>
      </c>
      <c r="O146" s="69"/>
      <c r="P146" s="171">
        <f>O146*H146</f>
        <v>0</v>
      </c>
      <c r="Q146" s="171">
        <v>0.00026</v>
      </c>
      <c r="R146" s="171">
        <f>Q146*H146</f>
        <v>0.7317699999999999</v>
      </c>
      <c r="S146" s="171">
        <v>0</v>
      </c>
      <c r="T146" s="172">
        <f>S146*H146</f>
        <v>0</v>
      </c>
      <c r="U146" s="35"/>
      <c r="V146" s="35"/>
      <c r="W146" s="35"/>
      <c r="X146" s="35"/>
      <c r="Y146" s="35"/>
      <c r="Z146" s="35"/>
      <c r="AA146" s="35"/>
      <c r="AB146" s="35"/>
      <c r="AC146" s="35"/>
      <c r="AD146" s="35"/>
      <c r="AE146" s="35"/>
      <c r="AR146" s="173" t="s">
        <v>82</v>
      </c>
      <c r="AT146" s="173" t="s">
        <v>137</v>
      </c>
      <c r="AU146" s="173" t="s">
        <v>149</v>
      </c>
      <c r="AY146" s="16" t="s">
        <v>135</v>
      </c>
      <c r="BE146" s="174">
        <f>IF(N146="základní",J146,0)</f>
        <v>0</v>
      </c>
      <c r="BF146" s="174">
        <f>IF(N146="snížená",J146,0)</f>
        <v>0</v>
      </c>
      <c r="BG146" s="174">
        <f>IF(N146="zákl. přenesená",J146,0)</f>
        <v>0</v>
      </c>
      <c r="BH146" s="174">
        <f>IF(N146="sníž. přenesená",J146,0)</f>
        <v>0</v>
      </c>
      <c r="BI146" s="174">
        <f>IF(N146="nulová",J146,0)</f>
        <v>0</v>
      </c>
      <c r="BJ146" s="16" t="s">
        <v>15</v>
      </c>
      <c r="BK146" s="174">
        <f>ROUND(I146*H146,2)</f>
        <v>0</v>
      </c>
      <c r="BL146" s="16" t="s">
        <v>82</v>
      </c>
      <c r="BM146" s="173" t="s">
        <v>248</v>
      </c>
    </row>
    <row r="147" spans="1:47" s="2" customFormat="1" ht="12">
      <c r="A147" s="35"/>
      <c r="B147" s="36"/>
      <c r="C147" s="35"/>
      <c r="D147" s="175" t="s">
        <v>143</v>
      </c>
      <c r="E147" s="35"/>
      <c r="F147" s="176" t="s">
        <v>249</v>
      </c>
      <c r="G147" s="35"/>
      <c r="H147" s="35"/>
      <c r="I147" s="177"/>
      <c r="J147" s="35"/>
      <c r="K147" s="35"/>
      <c r="L147" s="36"/>
      <c r="M147" s="178"/>
      <c r="N147" s="179"/>
      <c r="O147" s="69"/>
      <c r="P147" s="69"/>
      <c r="Q147" s="69"/>
      <c r="R147" s="69"/>
      <c r="S147" s="69"/>
      <c r="T147" s="70"/>
      <c r="U147" s="35"/>
      <c r="V147" s="35"/>
      <c r="W147" s="35"/>
      <c r="X147" s="35"/>
      <c r="Y147" s="35"/>
      <c r="Z147" s="35"/>
      <c r="AA147" s="35"/>
      <c r="AB147" s="35"/>
      <c r="AC147" s="35"/>
      <c r="AD147" s="35"/>
      <c r="AE147" s="35"/>
      <c r="AT147" s="16" t="s">
        <v>143</v>
      </c>
      <c r="AU147" s="16" t="s">
        <v>149</v>
      </c>
    </row>
    <row r="148" spans="1:65" s="2" customFormat="1" ht="37.8" customHeight="1">
      <c r="A148" s="35"/>
      <c r="B148" s="161"/>
      <c r="C148" s="162" t="s">
        <v>250</v>
      </c>
      <c r="D148" s="162" t="s">
        <v>137</v>
      </c>
      <c r="E148" s="163" t="s">
        <v>251</v>
      </c>
      <c r="F148" s="164" t="s">
        <v>252</v>
      </c>
      <c r="G148" s="165" t="s">
        <v>140</v>
      </c>
      <c r="H148" s="166">
        <v>2814.5</v>
      </c>
      <c r="I148" s="167"/>
      <c r="J148" s="168">
        <f>ROUND(I148*H148,2)</f>
        <v>0</v>
      </c>
      <c r="K148" s="164" t="s">
        <v>141</v>
      </c>
      <c r="L148" s="36"/>
      <c r="M148" s="169" t="s">
        <v>3</v>
      </c>
      <c r="N148" s="170" t="s">
        <v>42</v>
      </c>
      <c r="O148" s="69"/>
      <c r="P148" s="171">
        <f>O148*H148</f>
        <v>0</v>
      </c>
      <c r="Q148" s="171">
        <v>0.00438</v>
      </c>
      <c r="R148" s="171">
        <f>Q148*H148</f>
        <v>12.32751</v>
      </c>
      <c r="S148" s="171">
        <v>0</v>
      </c>
      <c r="T148" s="172">
        <f>S148*H148</f>
        <v>0</v>
      </c>
      <c r="U148" s="35"/>
      <c r="V148" s="35"/>
      <c r="W148" s="35"/>
      <c r="X148" s="35"/>
      <c r="Y148" s="35"/>
      <c r="Z148" s="35"/>
      <c r="AA148" s="35"/>
      <c r="AB148" s="35"/>
      <c r="AC148" s="35"/>
      <c r="AD148" s="35"/>
      <c r="AE148" s="35"/>
      <c r="AR148" s="173" t="s">
        <v>82</v>
      </c>
      <c r="AT148" s="173" t="s">
        <v>137</v>
      </c>
      <c r="AU148" s="173" t="s">
        <v>149</v>
      </c>
      <c r="AY148" s="16" t="s">
        <v>135</v>
      </c>
      <c r="BE148" s="174">
        <f>IF(N148="základní",J148,0)</f>
        <v>0</v>
      </c>
      <c r="BF148" s="174">
        <f>IF(N148="snížená",J148,0)</f>
        <v>0</v>
      </c>
      <c r="BG148" s="174">
        <f>IF(N148="zákl. přenesená",J148,0)</f>
        <v>0</v>
      </c>
      <c r="BH148" s="174">
        <f>IF(N148="sníž. přenesená",J148,0)</f>
        <v>0</v>
      </c>
      <c r="BI148" s="174">
        <f>IF(N148="nulová",J148,0)</f>
        <v>0</v>
      </c>
      <c r="BJ148" s="16" t="s">
        <v>15</v>
      </c>
      <c r="BK148" s="174">
        <f>ROUND(I148*H148,2)</f>
        <v>0</v>
      </c>
      <c r="BL148" s="16" t="s">
        <v>82</v>
      </c>
      <c r="BM148" s="173" t="s">
        <v>253</v>
      </c>
    </row>
    <row r="149" spans="1:47" s="2" customFormat="1" ht="12">
      <c r="A149" s="35"/>
      <c r="B149" s="36"/>
      <c r="C149" s="35"/>
      <c r="D149" s="175" t="s">
        <v>143</v>
      </c>
      <c r="E149" s="35"/>
      <c r="F149" s="176" t="s">
        <v>254</v>
      </c>
      <c r="G149" s="35"/>
      <c r="H149" s="35"/>
      <c r="I149" s="177"/>
      <c r="J149" s="35"/>
      <c r="K149" s="35"/>
      <c r="L149" s="36"/>
      <c r="M149" s="178"/>
      <c r="N149" s="179"/>
      <c r="O149" s="69"/>
      <c r="P149" s="69"/>
      <c r="Q149" s="69"/>
      <c r="R149" s="69"/>
      <c r="S149" s="69"/>
      <c r="T149" s="70"/>
      <c r="U149" s="35"/>
      <c r="V149" s="35"/>
      <c r="W149" s="35"/>
      <c r="X149" s="35"/>
      <c r="Y149" s="35"/>
      <c r="Z149" s="35"/>
      <c r="AA149" s="35"/>
      <c r="AB149" s="35"/>
      <c r="AC149" s="35"/>
      <c r="AD149" s="35"/>
      <c r="AE149" s="35"/>
      <c r="AT149" s="16" t="s">
        <v>143</v>
      </c>
      <c r="AU149" s="16" t="s">
        <v>149</v>
      </c>
    </row>
    <row r="150" spans="1:65" s="2" customFormat="1" ht="24.15" customHeight="1">
      <c r="A150" s="35"/>
      <c r="B150" s="161"/>
      <c r="C150" s="162" t="s">
        <v>255</v>
      </c>
      <c r="D150" s="162" t="s">
        <v>137</v>
      </c>
      <c r="E150" s="163" t="s">
        <v>256</v>
      </c>
      <c r="F150" s="164" t="s">
        <v>257</v>
      </c>
      <c r="G150" s="165" t="s">
        <v>140</v>
      </c>
      <c r="H150" s="166">
        <v>2814.5</v>
      </c>
      <c r="I150" s="167"/>
      <c r="J150" s="168">
        <f>ROUND(I150*H150,2)</f>
        <v>0</v>
      </c>
      <c r="K150" s="164" t="s">
        <v>141</v>
      </c>
      <c r="L150" s="36"/>
      <c r="M150" s="169" t="s">
        <v>3</v>
      </c>
      <c r="N150" s="170" t="s">
        <v>42</v>
      </c>
      <c r="O150" s="69"/>
      <c r="P150" s="171">
        <f>O150*H150</f>
        <v>0</v>
      </c>
      <c r="Q150" s="171">
        <v>0.004</v>
      </c>
      <c r="R150" s="171">
        <f>Q150*H150</f>
        <v>11.258000000000001</v>
      </c>
      <c r="S150" s="171">
        <v>0</v>
      </c>
      <c r="T150" s="172">
        <f>S150*H150</f>
        <v>0</v>
      </c>
      <c r="U150" s="35"/>
      <c r="V150" s="35"/>
      <c r="W150" s="35"/>
      <c r="X150" s="35"/>
      <c r="Y150" s="35"/>
      <c r="Z150" s="35"/>
      <c r="AA150" s="35"/>
      <c r="AB150" s="35"/>
      <c r="AC150" s="35"/>
      <c r="AD150" s="35"/>
      <c r="AE150" s="35"/>
      <c r="AR150" s="173" t="s">
        <v>82</v>
      </c>
      <c r="AT150" s="173" t="s">
        <v>137</v>
      </c>
      <c r="AU150" s="173" t="s">
        <v>149</v>
      </c>
      <c r="AY150" s="16" t="s">
        <v>135</v>
      </c>
      <c r="BE150" s="174">
        <f>IF(N150="základní",J150,0)</f>
        <v>0</v>
      </c>
      <c r="BF150" s="174">
        <f>IF(N150="snížená",J150,0)</f>
        <v>0</v>
      </c>
      <c r="BG150" s="174">
        <f>IF(N150="zákl. přenesená",J150,0)</f>
        <v>0</v>
      </c>
      <c r="BH150" s="174">
        <f>IF(N150="sníž. přenesená",J150,0)</f>
        <v>0</v>
      </c>
      <c r="BI150" s="174">
        <f>IF(N150="nulová",J150,0)</f>
        <v>0</v>
      </c>
      <c r="BJ150" s="16" t="s">
        <v>15</v>
      </c>
      <c r="BK150" s="174">
        <f>ROUND(I150*H150,2)</f>
        <v>0</v>
      </c>
      <c r="BL150" s="16" t="s">
        <v>82</v>
      </c>
      <c r="BM150" s="173" t="s">
        <v>258</v>
      </c>
    </row>
    <row r="151" spans="1:47" s="2" customFormat="1" ht="12">
      <c r="A151" s="35"/>
      <c r="B151" s="36"/>
      <c r="C151" s="35"/>
      <c r="D151" s="175" t="s">
        <v>143</v>
      </c>
      <c r="E151" s="35"/>
      <c r="F151" s="176" t="s">
        <v>259</v>
      </c>
      <c r="G151" s="35"/>
      <c r="H151" s="35"/>
      <c r="I151" s="177"/>
      <c r="J151" s="35"/>
      <c r="K151" s="35"/>
      <c r="L151" s="36"/>
      <c r="M151" s="178"/>
      <c r="N151" s="179"/>
      <c r="O151" s="69"/>
      <c r="P151" s="69"/>
      <c r="Q151" s="69"/>
      <c r="R151" s="69"/>
      <c r="S151" s="69"/>
      <c r="T151" s="70"/>
      <c r="U151" s="35"/>
      <c r="V151" s="35"/>
      <c r="W151" s="35"/>
      <c r="X151" s="35"/>
      <c r="Y151" s="35"/>
      <c r="Z151" s="35"/>
      <c r="AA151" s="35"/>
      <c r="AB151" s="35"/>
      <c r="AC151" s="35"/>
      <c r="AD151" s="35"/>
      <c r="AE151" s="35"/>
      <c r="AT151" s="16" t="s">
        <v>143</v>
      </c>
      <c r="AU151" s="16" t="s">
        <v>149</v>
      </c>
    </row>
    <row r="152" spans="1:65" s="2" customFormat="1" ht="24.15" customHeight="1">
      <c r="A152" s="35"/>
      <c r="B152" s="161"/>
      <c r="C152" s="162" t="s">
        <v>260</v>
      </c>
      <c r="D152" s="162" t="s">
        <v>137</v>
      </c>
      <c r="E152" s="163" t="s">
        <v>261</v>
      </c>
      <c r="F152" s="164" t="s">
        <v>262</v>
      </c>
      <c r="G152" s="165" t="s">
        <v>140</v>
      </c>
      <c r="H152" s="166">
        <v>4221.75</v>
      </c>
      <c r="I152" s="167"/>
      <c r="J152" s="168">
        <f>ROUND(I152*H152,2)</f>
        <v>0</v>
      </c>
      <c r="K152" s="164" t="s">
        <v>141</v>
      </c>
      <c r="L152" s="36"/>
      <c r="M152" s="169" t="s">
        <v>3</v>
      </c>
      <c r="N152" s="170" t="s">
        <v>42</v>
      </c>
      <c r="O152" s="69"/>
      <c r="P152" s="171">
        <f>O152*H152</f>
        <v>0</v>
      </c>
      <c r="Q152" s="171">
        <v>0.03358</v>
      </c>
      <c r="R152" s="171">
        <f>Q152*H152</f>
        <v>141.766365</v>
      </c>
      <c r="S152" s="171">
        <v>0</v>
      </c>
      <c r="T152" s="172">
        <f>S152*H152</f>
        <v>0</v>
      </c>
      <c r="U152" s="35"/>
      <c r="V152" s="35"/>
      <c r="W152" s="35"/>
      <c r="X152" s="35"/>
      <c r="Y152" s="35"/>
      <c r="Z152" s="35"/>
      <c r="AA152" s="35"/>
      <c r="AB152" s="35"/>
      <c r="AC152" s="35"/>
      <c r="AD152" s="35"/>
      <c r="AE152" s="35"/>
      <c r="AR152" s="173" t="s">
        <v>82</v>
      </c>
      <c r="AT152" s="173" t="s">
        <v>137</v>
      </c>
      <c r="AU152" s="173" t="s">
        <v>149</v>
      </c>
      <c r="AY152" s="16" t="s">
        <v>135</v>
      </c>
      <c r="BE152" s="174">
        <f>IF(N152="základní",J152,0)</f>
        <v>0</v>
      </c>
      <c r="BF152" s="174">
        <f>IF(N152="snížená",J152,0)</f>
        <v>0</v>
      </c>
      <c r="BG152" s="174">
        <f>IF(N152="zákl. přenesená",J152,0)</f>
        <v>0</v>
      </c>
      <c r="BH152" s="174">
        <f>IF(N152="sníž. přenesená",J152,0)</f>
        <v>0</v>
      </c>
      <c r="BI152" s="174">
        <f>IF(N152="nulová",J152,0)</f>
        <v>0</v>
      </c>
      <c r="BJ152" s="16" t="s">
        <v>15</v>
      </c>
      <c r="BK152" s="174">
        <f>ROUND(I152*H152,2)</f>
        <v>0</v>
      </c>
      <c r="BL152" s="16" t="s">
        <v>82</v>
      </c>
      <c r="BM152" s="173" t="s">
        <v>263</v>
      </c>
    </row>
    <row r="153" spans="1:47" s="2" customFormat="1" ht="12">
      <c r="A153" s="35"/>
      <c r="B153" s="36"/>
      <c r="C153" s="35"/>
      <c r="D153" s="175" t="s">
        <v>143</v>
      </c>
      <c r="E153" s="35"/>
      <c r="F153" s="176" t="s">
        <v>264</v>
      </c>
      <c r="G153" s="35"/>
      <c r="H153" s="35"/>
      <c r="I153" s="177"/>
      <c r="J153" s="35"/>
      <c r="K153" s="35"/>
      <c r="L153" s="36"/>
      <c r="M153" s="178"/>
      <c r="N153" s="179"/>
      <c r="O153" s="69"/>
      <c r="P153" s="69"/>
      <c r="Q153" s="69"/>
      <c r="R153" s="69"/>
      <c r="S153" s="69"/>
      <c r="T153" s="70"/>
      <c r="U153" s="35"/>
      <c r="V153" s="35"/>
      <c r="W153" s="35"/>
      <c r="X153" s="35"/>
      <c r="Y153" s="35"/>
      <c r="Z153" s="35"/>
      <c r="AA153" s="35"/>
      <c r="AB153" s="35"/>
      <c r="AC153" s="35"/>
      <c r="AD153" s="35"/>
      <c r="AE153" s="35"/>
      <c r="AT153" s="16" t="s">
        <v>143</v>
      </c>
      <c r="AU153" s="16" t="s">
        <v>149</v>
      </c>
    </row>
    <row r="154" spans="1:65" s="2" customFormat="1" ht="33" customHeight="1">
      <c r="A154" s="35"/>
      <c r="B154" s="161"/>
      <c r="C154" s="162" t="s">
        <v>265</v>
      </c>
      <c r="D154" s="162" t="s">
        <v>137</v>
      </c>
      <c r="E154" s="163" t="s">
        <v>266</v>
      </c>
      <c r="F154" s="164" t="s">
        <v>267</v>
      </c>
      <c r="G154" s="165" t="s">
        <v>140</v>
      </c>
      <c r="H154" s="166">
        <v>1659.2</v>
      </c>
      <c r="I154" s="167"/>
      <c r="J154" s="168">
        <f>ROUND(I154*H154,2)</f>
        <v>0</v>
      </c>
      <c r="K154" s="164" t="s">
        <v>141</v>
      </c>
      <c r="L154" s="36"/>
      <c r="M154" s="169" t="s">
        <v>3</v>
      </c>
      <c r="N154" s="170" t="s">
        <v>42</v>
      </c>
      <c r="O154" s="69"/>
      <c r="P154" s="171">
        <f>O154*H154</f>
        <v>0</v>
      </c>
      <c r="Q154" s="171">
        <v>0</v>
      </c>
      <c r="R154" s="171">
        <f>Q154*H154</f>
        <v>0</v>
      </c>
      <c r="S154" s="171">
        <v>0</v>
      </c>
      <c r="T154" s="172">
        <f>S154*H154</f>
        <v>0</v>
      </c>
      <c r="U154" s="35"/>
      <c r="V154" s="35"/>
      <c r="W154" s="35"/>
      <c r="X154" s="35"/>
      <c r="Y154" s="35"/>
      <c r="Z154" s="35"/>
      <c r="AA154" s="35"/>
      <c r="AB154" s="35"/>
      <c r="AC154" s="35"/>
      <c r="AD154" s="35"/>
      <c r="AE154" s="35"/>
      <c r="AR154" s="173" t="s">
        <v>82</v>
      </c>
      <c r="AT154" s="173" t="s">
        <v>137</v>
      </c>
      <c r="AU154" s="173" t="s">
        <v>149</v>
      </c>
      <c r="AY154" s="16" t="s">
        <v>135</v>
      </c>
      <c r="BE154" s="174">
        <f>IF(N154="základní",J154,0)</f>
        <v>0</v>
      </c>
      <c r="BF154" s="174">
        <f>IF(N154="snížená",J154,0)</f>
        <v>0</v>
      </c>
      <c r="BG154" s="174">
        <f>IF(N154="zákl. přenesená",J154,0)</f>
        <v>0</v>
      </c>
      <c r="BH154" s="174">
        <f>IF(N154="sníž. přenesená",J154,0)</f>
        <v>0</v>
      </c>
      <c r="BI154" s="174">
        <f>IF(N154="nulová",J154,0)</f>
        <v>0</v>
      </c>
      <c r="BJ154" s="16" t="s">
        <v>15</v>
      </c>
      <c r="BK154" s="174">
        <f>ROUND(I154*H154,2)</f>
        <v>0</v>
      </c>
      <c r="BL154" s="16" t="s">
        <v>82</v>
      </c>
      <c r="BM154" s="173" t="s">
        <v>268</v>
      </c>
    </row>
    <row r="155" spans="1:47" s="2" customFormat="1" ht="12">
      <c r="A155" s="35"/>
      <c r="B155" s="36"/>
      <c r="C155" s="35"/>
      <c r="D155" s="175" t="s">
        <v>143</v>
      </c>
      <c r="E155" s="35"/>
      <c r="F155" s="176" t="s">
        <v>269</v>
      </c>
      <c r="G155" s="35"/>
      <c r="H155" s="35"/>
      <c r="I155" s="177"/>
      <c r="J155" s="35"/>
      <c r="K155" s="35"/>
      <c r="L155" s="36"/>
      <c r="M155" s="178"/>
      <c r="N155" s="179"/>
      <c r="O155" s="69"/>
      <c r="P155" s="69"/>
      <c r="Q155" s="69"/>
      <c r="R155" s="69"/>
      <c r="S155" s="69"/>
      <c r="T155" s="70"/>
      <c r="U155" s="35"/>
      <c r="V155" s="35"/>
      <c r="W155" s="35"/>
      <c r="X155" s="35"/>
      <c r="Y155" s="35"/>
      <c r="Z155" s="35"/>
      <c r="AA155" s="35"/>
      <c r="AB155" s="35"/>
      <c r="AC155" s="35"/>
      <c r="AD155" s="35"/>
      <c r="AE155" s="35"/>
      <c r="AT155" s="16" t="s">
        <v>143</v>
      </c>
      <c r="AU155" s="16" t="s">
        <v>149</v>
      </c>
    </row>
    <row r="156" spans="1:65" s="2" customFormat="1" ht="44.25" customHeight="1">
      <c r="A156" s="35"/>
      <c r="B156" s="161"/>
      <c r="C156" s="162" t="s">
        <v>270</v>
      </c>
      <c r="D156" s="162" t="s">
        <v>137</v>
      </c>
      <c r="E156" s="163" t="s">
        <v>271</v>
      </c>
      <c r="F156" s="164" t="s">
        <v>272</v>
      </c>
      <c r="G156" s="165" t="s">
        <v>227</v>
      </c>
      <c r="H156" s="166">
        <v>4338.24</v>
      </c>
      <c r="I156" s="167"/>
      <c r="J156" s="168">
        <f>ROUND(I156*H156,2)</f>
        <v>0</v>
      </c>
      <c r="K156" s="164" t="s">
        <v>141</v>
      </c>
      <c r="L156" s="36"/>
      <c r="M156" s="169" t="s">
        <v>3</v>
      </c>
      <c r="N156" s="170" t="s">
        <v>42</v>
      </c>
      <c r="O156" s="69"/>
      <c r="P156" s="171">
        <f>O156*H156</f>
        <v>0</v>
      </c>
      <c r="Q156" s="171">
        <v>0</v>
      </c>
      <c r="R156" s="171">
        <f>Q156*H156</f>
        <v>0</v>
      </c>
      <c r="S156" s="171">
        <v>0</v>
      </c>
      <c r="T156" s="172">
        <f>S156*H156</f>
        <v>0</v>
      </c>
      <c r="U156" s="35"/>
      <c r="V156" s="35"/>
      <c r="W156" s="35"/>
      <c r="X156" s="35"/>
      <c r="Y156" s="35"/>
      <c r="Z156" s="35"/>
      <c r="AA156" s="35"/>
      <c r="AB156" s="35"/>
      <c r="AC156" s="35"/>
      <c r="AD156" s="35"/>
      <c r="AE156" s="35"/>
      <c r="AR156" s="173" t="s">
        <v>82</v>
      </c>
      <c r="AT156" s="173" t="s">
        <v>137</v>
      </c>
      <c r="AU156" s="173" t="s">
        <v>149</v>
      </c>
      <c r="AY156" s="16" t="s">
        <v>135</v>
      </c>
      <c r="BE156" s="174">
        <f>IF(N156="základní",J156,0)</f>
        <v>0</v>
      </c>
      <c r="BF156" s="174">
        <f>IF(N156="snížená",J156,0)</f>
        <v>0</v>
      </c>
      <c r="BG156" s="174">
        <f>IF(N156="zákl. přenesená",J156,0)</f>
        <v>0</v>
      </c>
      <c r="BH156" s="174">
        <f>IF(N156="sníž. přenesená",J156,0)</f>
        <v>0</v>
      </c>
      <c r="BI156" s="174">
        <f>IF(N156="nulová",J156,0)</f>
        <v>0</v>
      </c>
      <c r="BJ156" s="16" t="s">
        <v>15</v>
      </c>
      <c r="BK156" s="174">
        <f>ROUND(I156*H156,2)</f>
        <v>0</v>
      </c>
      <c r="BL156" s="16" t="s">
        <v>82</v>
      </c>
      <c r="BM156" s="173" t="s">
        <v>273</v>
      </c>
    </row>
    <row r="157" spans="1:47" s="2" customFormat="1" ht="12">
      <c r="A157" s="35"/>
      <c r="B157" s="36"/>
      <c r="C157" s="35"/>
      <c r="D157" s="175" t="s">
        <v>143</v>
      </c>
      <c r="E157" s="35"/>
      <c r="F157" s="176" t="s">
        <v>274</v>
      </c>
      <c r="G157" s="35"/>
      <c r="H157" s="35"/>
      <c r="I157" s="177"/>
      <c r="J157" s="35"/>
      <c r="K157" s="35"/>
      <c r="L157" s="36"/>
      <c r="M157" s="178"/>
      <c r="N157" s="179"/>
      <c r="O157" s="69"/>
      <c r="P157" s="69"/>
      <c r="Q157" s="69"/>
      <c r="R157" s="69"/>
      <c r="S157" s="69"/>
      <c r="T157" s="70"/>
      <c r="U157" s="35"/>
      <c r="V157" s="35"/>
      <c r="W157" s="35"/>
      <c r="X157" s="35"/>
      <c r="Y157" s="35"/>
      <c r="Z157" s="35"/>
      <c r="AA157" s="35"/>
      <c r="AB157" s="35"/>
      <c r="AC157" s="35"/>
      <c r="AD157" s="35"/>
      <c r="AE157" s="35"/>
      <c r="AT157" s="16" t="s">
        <v>143</v>
      </c>
      <c r="AU157" s="16" t="s">
        <v>149</v>
      </c>
    </row>
    <row r="158" spans="1:65" s="2" customFormat="1" ht="24.15" customHeight="1">
      <c r="A158" s="35"/>
      <c r="B158" s="161"/>
      <c r="C158" s="180" t="s">
        <v>275</v>
      </c>
      <c r="D158" s="180" t="s">
        <v>181</v>
      </c>
      <c r="E158" s="181" t="s">
        <v>276</v>
      </c>
      <c r="F158" s="182" t="s">
        <v>277</v>
      </c>
      <c r="G158" s="183" t="s">
        <v>227</v>
      </c>
      <c r="H158" s="184">
        <v>4555.152</v>
      </c>
      <c r="I158" s="185"/>
      <c r="J158" s="186">
        <f>ROUND(I158*H158,2)</f>
        <v>0</v>
      </c>
      <c r="K158" s="182" t="s">
        <v>141</v>
      </c>
      <c r="L158" s="187"/>
      <c r="M158" s="188" t="s">
        <v>3</v>
      </c>
      <c r="N158" s="189" t="s">
        <v>42</v>
      </c>
      <c r="O158" s="69"/>
      <c r="P158" s="171">
        <f>O158*H158</f>
        <v>0</v>
      </c>
      <c r="Q158" s="171">
        <v>0.00011</v>
      </c>
      <c r="R158" s="171">
        <f>Q158*H158</f>
        <v>0.5010667200000001</v>
      </c>
      <c r="S158" s="171">
        <v>0</v>
      </c>
      <c r="T158" s="172">
        <f>S158*H158</f>
        <v>0</v>
      </c>
      <c r="U158" s="35"/>
      <c r="V158" s="35"/>
      <c r="W158" s="35"/>
      <c r="X158" s="35"/>
      <c r="Y158" s="35"/>
      <c r="Z158" s="35"/>
      <c r="AA158" s="35"/>
      <c r="AB158" s="35"/>
      <c r="AC158" s="35"/>
      <c r="AD158" s="35"/>
      <c r="AE158" s="35"/>
      <c r="AR158" s="173" t="s">
        <v>175</v>
      </c>
      <c r="AT158" s="173" t="s">
        <v>181</v>
      </c>
      <c r="AU158" s="173" t="s">
        <v>149</v>
      </c>
      <c r="AY158" s="16" t="s">
        <v>135</v>
      </c>
      <c r="BE158" s="174">
        <f>IF(N158="základní",J158,0)</f>
        <v>0</v>
      </c>
      <c r="BF158" s="174">
        <f>IF(N158="snížená",J158,0)</f>
        <v>0</v>
      </c>
      <c r="BG158" s="174">
        <f>IF(N158="zákl. přenesená",J158,0)</f>
        <v>0</v>
      </c>
      <c r="BH158" s="174">
        <f>IF(N158="sníž. přenesená",J158,0)</f>
        <v>0</v>
      </c>
      <c r="BI158" s="174">
        <f>IF(N158="nulová",J158,0)</f>
        <v>0</v>
      </c>
      <c r="BJ158" s="16" t="s">
        <v>15</v>
      </c>
      <c r="BK158" s="174">
        <f>ROUND(I158*H158,2)</f>
        <v>0</v>
      </c>
      <c r="BL158" s="16" t="s">
        <v>82</v>
      </c>
      <c r="BM158" s="173" t="s">
        <v>278</v>
      </c>
    </row>
    <row r="159" spans="1:65" s="2" customFormat="1" ht="55.5" customHeight="1">
      <c r="A159" s="35"/>
      <c r="B159" s="161"/>
      <c r="C159" s="162" t="s">
        <v>279</v>
      </c>
      <c r="D159" s="162" t="s">
        <v>137</v>
      </c>
      <c r="E159" s="163" t="s">
        <v>280</v>
      </c>
      <c r="F159" s="164" t="s">
        <v>281</v>
      </c>
      <c r="G159" s="165" t="s">
        <v>227</v>
      </c>
      <c r="H159" s="166">
        <v>4338.24</v>
      </c>
      <c r="I159" s="167"/>
      <c r="J159" s="168">
        <f>ROUND(I159*H159,2)</f>
        <v>0</v>
      </c>
      <c r="K159" s="164" t="s">
        <v>141</v>
      </c>
      <c r="L159" s="36"/>
      <c r="M159" s="169" t="s">
        <v>3</v>
      </c>
      <c r="N159" s="170" t="s">
        <v>42</v>
      </c>
      <c r="O159" s="69"/>
      <c r="P159" s="171">
        <f>O159*H159</f>
        <v>0</v>
      </c>
      <c r="Q159" s="171">
        <v>0</v>
      </c>
      <c r="R159" s="171">
        <f>Q159*H159</f>
        <v>0</v>
      </c>
      <c r="S159" s="171">
        <v>0</v>
      </c>
      <c r="T159" s="172">
        <f>S159*H159</f>
        <v>0</v>
      </c>
      <c r="U159" s="35"/>
      <c r="V159" s="35"/>
      <c r="W159" s="35"/>
      <c r="X159" s="35"/>
      <c r="Y159" s="35"/>
      <c r="Z159" s="35"/>
      <c r="AA159" s="35"/>
      <c r="AB159" s="35"/>
      <c r="AC159" s="35"/>
      <c r="AD159" s="35"/>
      <c r="AE159" s="35"/>
      <c r="AR159" s="173" t="s">
        <v>82</v>
      </c>
      <c r="AT159" s="173" t="s">
        <v>137</v>
      </c>
      <c r="AU159" s="173" t="s">
        <v>149</v>
      </c>
      <c r="AY159" s="16" t="s">
        <v>135</v>
      </c>
      <c r="BE159" s="174">
        <f>IF(N159="základní",J159,0)</f>
        <v>0</v>
      </c>
      <c r="BF159" s="174">
        <f>IF(N159="snížená",J159,0)</f>
        <v>0</v>
      </c>
      <c r="BG159" s="174">
        <f>IF(N159="zákl. přenesená",J159,0)</f>
        <v>0</v>
      </c>
      <c r="BH159" s="174">
        <f>IF(N159="sníž. přenesená",J159,0)</f>
        <v>0</v>
      </c>
      <c r="BI159" s="174">
        <f>IF(N159="nulová",J159,0)</f>
        <v>0</v>
      </c>
      <c r="BJ159" s="16" t="s">
        <v>15</v>
      </c>
      <c r="BK159" s="174">
        <f>ROUND(I159*H159,2)</f>
        <v>0</v>
      </c>
      <c r="BL159" s="16" t="s">
        <v>82</v>
      </c>
      <c r="BM159" s="173" t="s">
        <v>282</v>
      </c>
    </row>
    <row r="160" spans="1:47" s="2" customFormat="1" ht="12">
      <c r="A160" s="35"/>
      <c r="B160" s="36"/>
      <c r="C160" s="35"/>
      <c r="D160" s="175" t="s">
        <v>143</v>
      </c>
      <c r="E160" s="35"/>
      <c r="F160" s="176" t="s">
        <v>283</v>
      </c>
      <c r="G160" s="35"/>
      <c r="H160" s="35"/>
      <c r="I160" s="177"/>
      <c r="J160" s="35"/>
      <c r="K160" s="35"/>
      <c r="L160" s="36"/>
      <c r="M160" s="178"/>
      <c r="N160" s="179"/>
      <c r="O160" s="69"/>
      <c r="P160" s="69"/>
      <c r="Q160" s="69"/>
      <c r="R160" s="69"/>
      <c r="S160" s="69"/>
      <c r="T160" s="70"/>
      <c r="U160" s="35"/>
      <c r="V160" s="35"/>
      <c r="W160" s="35"/>
      <c r="X160" s="35"/>
      <c r="Y160" s="35"/>
      <c r="Z160" s="35"/>
      <c r="AA160" s="35"/>
      <c r="AB160" s="35"/>
      <c r="AC160" s="35"/>
      <c r="AD160" s="35"/>
      <c r="AE160" s="35"/>
      <c r="AT160" s="16" t="s">
        <v>143</v>
      </c>
      <c r="AU160" s="16" t="s">
        <v>149</v>
      </c>
    </row>
    <row r="161" spans="1:65" s="2" customFormat="1" ht="24.15" customHeight="1">
      <c r="A161" s="35"/>
      <c r="B161" s="161"/>
      <c r="C161" s="180" t="s">
        <v>284</v>
      </c>
      <c r="D161" s="180" t="s">
        <v>181</v>
      </c>
      <c r="E161" s="181" t="s">
        <v>285</v>
      </c>
      <c r="F161" s="182" t="s">
        <v>286</v>
      </c>
      <c r="G161" s="183" t="s">
        <v>227</v>
      </c>
      <c r="H161" s="184">
        <v>4555.152</v>
      </c>
      <c r="I161" s="185"/>
      <c r="J161" s="186">
        <f>ROUND(I161*H161,2)</f>
        <v>0</v>
      </c>
      <c r="K161" s="182" t="s">
        <v>141</v>
      </c>
      <c r="L161" s="187"/>
      <c r="M161" s="188" t="s">
        <v>3</v>
      </c>
      <c r="N161" s="189" t="s">
        <v>42</v>
      </c>
      <c r="O161" s="69"/>
      <c r="P161" s="171">
        <f>O161*H161</f>
        <v>0</v>
      </c>
      <c r="Q161" s="171">
        <v>4E-05</v>
      </c>
      <c r="R161" s="171">
        <f>Q161*H161</f>
        <v>0.18220608000000002</v>
      </c>
      <c r="S161" s="171">
        <v>0</v>
      </c>
      <c r="T161" s="172">
        <f>S161*H161</f>
        <v>0</v>
      </c>
      <c r="U161" s="35"/>
      <c r="V161" s="35"/>
      <c r="W161" s="35"/>
      <c r="X161" s="35"/>
      <c r="Y161" s="35"/>
      <c r="Z161" s="35"/>
      <c r="AA161" s="35"/>
      <c r="AB161" s="35"/>
      <c r="AC161" s="35"/>
      <c r="AD161" s="35"/>
      <c r="AE161" s="35"/>
      <c r="AR161" s="173" t="s">
        <v>175</v>
      </c>
      <c r="AT161" s="173" t="s">
        <v>181</v>
      </c>
      <c r="AU161" s="173" t="s">
        <v>149</v>
      </c>
      <c r="AY161" s="16" t="s">
        <v>135</v>
      </c>
      <c r="BE161" s="174">
        <f>IF(N161="základní",J161,0)</f>
        <v>0</v>
      </c>
      <c r="BF161" s="174">
        <f>IF(N161="snížená",J161,0)</f>
        <v>0</v>
      </c>
      <c r="BG161" s="174">
        <f>IF(N161="zákl. přenesená",J161,0)</f>
        <v>0</v>
      </c>
      <c r="BH161" s="174">
        <f>IF(N161="sníž. přenesená",J161,0)</f>
        <v>0</v>
      </c>
      <c r="BI161" s="174">
        <f>IF(N161="nulová",J161,0)</f>
        <v>0</v>
      </c>
      <c r="BJ161" s="16" t="s">
        <v>15</v>
      </c>
      <c r="BK161" s="174">
        <f>ROUND(I161*H161,2)</f>
        <v>0</v>
      </c>
      <c r="BL161" s="16" t="s">
        <v>82</v>
      </c>
      <c r="BM161" s="173" t="s">
        <v>287</v>
      </c>
    </row>
    <row r="162" spans="1:65" s="2" customFormat="1" ht="37.8" customHeight="1">
      <c r="A162" s="35"/>
      <c r="B162" s="161"/>
      <c r="C162" s="162" t="s">
        <v>288</v>
      </c>
      <c r="D162" s="162" t="s">
        <v>137</v>
      </c>
      <c r="E162" s="163" t="s">
        <v>289</v>
      </c>
      <c r="F162" s="164" t="s">
        <v>290</v>
      </c>
      <c r="G162" s="165" t="s">
        <v>140</v>
      </c>
      <c r="H162" s="166">
        <v>2625.655</v>
      </c>
      <c r="I162" s="167"/>
      <c r="J162" s="168">
        <f>ROUND(I162*H162,2)</f>
        <v>0</v>
      </c>
      <c r="K162" s="164" t="s">
        <v>141</v>
      </c>
      <c r="L162" s="36"/>
      <c r="M162" s="169" t="s">
        <v>3</v>
      </c>
      <c r="N162" s="170" t="s">
        <v>42</v>
      </c>
      <c r="O162" s="69"/>
      <c r="P162" s="171">
        <f>O162*H162</f>
        <v>0</v>
      </c>
      <c r="Q162" s="171">
        <v>0</v>
      </c>
      <c r="R162" s="171">
        <f>Q162*H162</f>
        <v>0</v>
      </c>
      <c r="S162" s="171">
        <v>0</v>
      </c>
      <c r="T162" s="172">
        <f>S162*H162</f>
        <v>0</v>
      </c>
      <c r="U162" s="35"/>
      <c r="V162" s="35"/>
      <c r="W162" s="35"/>
      <c r="X162" s="35"/>
      <c r="Y162" s="35"/>
      <c r="Z162" s="35"/>
      <c r="AA162" s="35"/>
      <c r="AB162" s="35"/>
      <c r="AC162" s="35"/>
      <c r="AD162" s="35"/>
      <c r="AE162" s="35"/>
      <c r="AR162" s="173" t="s">
        <v>82</v>
      </c>
      <c r="AT162" s="173" t="s">
        <v>137</v>
      </c>
      <c r="AU162" s="173" t="s">
        <v>149</v>
      </c>
      <c r="AY162" s="16" t="s">
        <v>135</v>
      </c>
      <c r="BE162" s="174">
        <f>IF(N162="základní",J162,0)</f>
        <v>0</v>
      </c>
      <c r="BF162" s="174">
        <f>IF(N162="snížená",J162,0)</f>
        <v>0</v>
      </c>
      <c r="BG162" s="174">
        <f>IF(N162="zákl. přenesená",J162,0)</f>
        <v>0</v>
      </c>
      <c r="BH162" s="174">
        <f>IF(N162="sníž. přenesená",J162,0)</f>
        <v>0</v>
      </c>
      <c r="BI162" s="174">
        <f>IF(N162="nulová",J162,0)</f>
        <v>0</v>
      </c>
      <c r="BJ162" s="16" t="s">
        <v>15</v>
      </c>
      <c r="BK162" s="174">
        <f>ROUND(I162*H162,2)</f>
        <v>0</v>
      </c>
      <c r="BL162" s="16" t="s">
        <v>82</v>
      </c>
      <c r="BM162" s="173" t="s">
        <v>291</v>
      </c>
    </row>
    <row r="163" spans="1:47" s="2" customFormat="1" ht="12">
      <c r="A163" s="35"/>
      <c r="B163" s="36"/>
      <c r="C163" s="35"/>
      <c r="D163" s="175" t="s">
        <v>143</v>
      </c>
      <c r="E163" s="35"/>
      <c r="F163" s="176" t="s">
        <v>292</v>
      </c>
      <c r="G163" s="35"/>
      <c r="H163" s="35"/>
      <c r="I163" s="177"/>
      <c r="J163" s="35"/>
      <c r="K163" s="35"/>
      <c r="L163" s="36"/>
      <c r="M163" s="178"/>
      <c r="N163" s="179"/>
      <c r="O163" s="69"/>
      <c r="P163" s="69"/>
      <c r="Q163" s="69"/>
      <c r="R163" s="69"/>
      <c r="S163" s="69"/>
      <c r="T163" s="70"/>
      <c r="U163" s="35"/>
      <c r="V163" s="35"/>
      <c r="W163" s="35"/>
      <c r="X163" s="35"/>
      <c r="Y163" s="35"/>
      <c r="Z163" s="35"/>
      <c r="AA163" s="35"/>
      <c r="AB163" s="35"/>
      <c r="AC163" s="35"/>
      <c r="AD163" s="35"/>
      <c r="AE163" s="35"/>
      <c r="AT163" s="16" t="s">
        <v>143</v>
      </c>
      <c r="AU163" s="16" t="s">
        <v>149</v>
      </c>
    </row>
    <row r="164" spans="1:63" s="12" customFormat="1" ht="20.85" customHeight="1">
      <c r="A164" s="12"/>
      <c r="B164" s="148"/>
      <c r="C164" s="12"/>
      <c r="D164" s="149" t="s">
        <v>70</v>
      </c>
      <c r="E164" s="159" t="s">
        <v>293</v>
      </c>
      <c r="F164" s="159" t="s">
        <v>294</v>
      </c>
      <c r="G164" s="12"/>
      <c r="H164" s="12"/>
      <c r="I164" s="151"/>
      <c r="J164" s="160">
        <f>BK164</f>
        <v>0</v>
      </c>
      <c r="K164" s="12"/>
      <c r="L164" s="148"/>
      <c r="M164" s="153"/>
      <c r="N164" s="154"/>
      <c r="O164" s="154"/>
      <c r="P164" s="155">
        <f>SUM(P165:P226)</f>
        <v>0</v>
      </c>
      <c r="Q164" s="154"/>
      <c r="R164" s="155">
        <f>SUM(R165:R226)</f>
        <v>477.24842668</v>
      </c>
      <c r="S164" s="154"/>
      <c r="T164" s="156">
        <f>SUM(T165:T226)</f>
        <v>0</v>
      </c>
      <c r="U164" s="12"/>
      <c r="V164" s="12"/>
      <c r="W164" s="12"/>
      <c r="X164" s="12"/>
      <c r="Y164" s="12"/>
      <c r="Z164" s="12"/>
      <c r="AA164" s="12"/>
      <c r="AB164" s="12"/>
      <c r="AC164" s="12"/>
      <c r="AD164" s="12"/>
      <c r="AE164" s="12"/>
      <c r="AR164" s="149" t="s">
        <v>15</v>
      </c>
      <c r="AT164" s="157" t="s">
        <v>70</v>
      </c>
      <c r="AU164" s="157" t="s">
        <v>79</v>
      </c>
      <c r="AY164" s="149" t="s">
        <v>135</v>
      </c>
      <c r="BK164" s="158">
        <f>SUM(BK165:BK226)</f>
        <v>0</v>
      </c>
    </row>
    <row r="165" spans="1:65" s="2" customFormat="1" ht="16.5" customHeight="1">
      <c r="A165" s="35"/>
      <c r="B165" s="161"/>
      <c r="C165" s="162" t="s">
        <v>295</v>
      </c>
      <c r="D165" s="162" t="s">
        <v>137</v>
      </c>
      <c r="E165" s="163" t="s">
        <v>296</v>
      </c>
      <c r="F165" s="164" t="s">
        <v>297</v>
      </c>
      <c r="G165" s="165" t="s">
        <v>140</v>
      </c>
      <c r="H165" s="166">
        <v>9656</v>
      </c>
      <c r="I165" s="167"/>
      <c r="J165" s="168">
        <f>ROUND(I165*H165,2)</f>
        <v>0</v>
      </c>
      <c r="K165" s="164" t="s">
        <v>141</v>
      </c>
      <c r="L165" s="36"/>
      <c r="M165" s="169" t="s">
        <v>3</v>
      </c>
      <c r="N165" s="170" t="s">
        <v>42</v>
      </c>
      <c r="O165" s="69"/>
      <c r="P165" s="171">
        <f>O165*H165</f>
        <v>0</v>
      </c>
      <c r="Q165" s="171">
        <v>0</v>
      </c>
      <c r="R165" s="171">
        <f>Q165*H165</f>
        <v>0</v>
      </c>
      <c r="S165" s="171">
        <v>0</v>
      </c>
      <c r="T165" s="172">
        <f>S165*H165</f>
        <v>0</v>
      </c>
      <c r="U165" s="35"/>
      <c r="V165" s="35"/>
      <c r="W165" s="35"/>
      <c r="X165" s="35"/>
      <c r="Y165" s="35"/>
      <c r="Z165" s="35"/>
      <c r="AA165" s="35"/>
      <c r="AB165" s="35"/>
      <c r="AC165" s="35"/>
      <c r="AD165" s="35"/>
      <c r="AE165" s="35"/>
      <c r="AR165" s="173" t="s">
        <v>82</v>
      </c>
      <c r="AT165" s="173" t="s">
        <v>137</v>
      </c>
      <c r="AU165" s="173" t="s">
        <v>149</v>
      </c>
      <c r="AY165" s="16" t="s">
        <v>135</v>
      </c>
      <c r="BE165" s="174">
        <f>IF(N165="základní",J165,0)</f>
        <v>0</v>
      </c>
      <c r="BF165" s="174">
        <f>IF(N165="snížená",J165,0)</f>
        <v>0</v>
      </c>
      <c r="BG165" s="174">
        <f>IF(N165="zákl. přenesená",J165,0)</f>
        <v>0</v>
      </c>
      <c r="BH165" s="174">
        <f>IF(N165="sníž. přenesená",J165,0)</f>
        <v>0</v>
      </c>
      <c r="BI165" s="174">
        <f>IF(N165="nulová",J165,0)</f>
        <v>0</v>
      </c>
      <c r="BJ165" s="16" t="s">
        <v>15</v>
      </c>
      <c r="BK165" s="174">
        <f>ROUND(I165*H165,2)</f>
        <v>0</v>
      </c>
      <c r="BL165" s="16" t="s">
        <v>82</v>
      </c>
      <c r="BM165" s="173" t="s">
        <v>298</v>
      </c>
    </row>
    <row r="166" spans="1:47" s="2" customFormat="1" ht="12">
      <c r="A166" s="35"/>
      <c r="B166" s="36"/>
      <c r="C166" s="35"/>
      <c r="D166" s="175" t="s">
        <v>143</v>
      </c>
      <c r="E166" s="35"/>
      <c r="F166" s="176" t="s">
        <v>299</v>
      </c>
      <c r="G166" s="35"/>
      <c r="H166" s="35"/>
      <c r="I166" s="177"/>
      <c r="J166" s="35"/>
      <c r="K166" s="35"/>
      <c r="L166" s="36"/>
      <c r="M166" s="178"/>
      <c r="N166" s="179"/>
      <c r="O166" s="69"/>
      <c r="P166" s="69"/>
      <c r="Q166" s="69"/>
      <c r="R166" s="69"/>
      <c r="S166" s="69"/>
      <c r="T166" s="70"/>
      <c r="U166" s="35"/>
      <c r="V166" s="35"/>
      <c r="W166" s="35"/>
      <c r="X166" s="35"/>
      <c r="Y166" s="35"/>
      <c r="Z166" s="35"/>
      <c r="AA166" s="35"/>
      <c r="AB166" s="35"/>
      <c r="AC166" s="35"/>
      <c r="AD166" s="35"/>
      <c r="AE166" s="35"/>
      <c r="AT166" s="16" t="s">
        <v>143</v>
      </c>
      <c r="AU166" s="16" t="s">
        <v>149</v>
      </c>
    </row>
    <row r="167" spans="1:65" s="2" customFormat="1" ht="37.8" customHeight="1">
      <c r="A167" s="35"/>
      <c r="B167" s="161"/>
      <c r="C167" s="162" t="s">
        <v>300</v>
      </c>
      <c r="D167" s="162" t="s">
        <v>137</v>
      </c>
      <c r="E167" s="163" t="s">
        <v>301</v>
      </c>
      <c r="F167" s="164" t="s">
        <v>302</v>
      </c>
      <c r="G167" s="165" t="s">
        <v>140</v>
      </c>
      <c r="H167" s="166">
        <v>1273</v>
      </c>
      <c r="I167" s="167"/>
      <c r="J167" s="168">
        <f>ROUND(I167*H167,2)</f>
        <v>0</v>
      </c>
      <c r="K167" s="164" t="s">
        <v>141</v>
      </c>
      <c r="L167" s="36"/>
      <c r="M167" s="169" t="s">
        <v>3</v>
      </c>
      <c r="N167" s="170" t="s">
        <v>42</v>
      </c>
      <c r="O167" s="69"/>
      <c r="P167" s="171">
        <f>O167*H167</f>
        <v>0</v>
      </c>
      <c r="Q167" s="171">
        <v>0.01146</v>
      </c>
      <c r="R167" s="171">
        <f>Q167*H167</f>
        <v>14.58858</v>
      </c>
      <c r="S167" s="171">
        <v>0</v>
      </c>
      <c r="T167" s="172">
        <f>S167*H167</f>
        <v>0</v>
      </c>
      <c r="U167" s="35"/>
      <c r="V167" s="35"/>
      <c r="W167" s="35"/>
      <c r="X167" s="35"/>
      <c r="Y167" s="35"/>
      <c r="Z167" s="35"/>
      <c r="AA167" s="35"/>
      <c r="AB167" s="35"/>
      <c r="AC167" s="35"/>
      <c r="AD167" s="35"/>
      <c r="AE167" s="35"/>
      <c r="AR167" s="173" t="s">
        <v>82</v>
      </c>
      <c r="AT167" s="173" t="s">
        <v>137</v>
      </c>
      <c r="AU167" s="173" t="s">
        <v>149</v>
      </c>
      <c r="AY167" s="16" t="s">
        <v>135</v>
      </c>
      <c r="BE167" s="174">
        <f>IF(N167="základní",J167,0)</f>
        <v>0</v>
      </c>
      <c r="BF167" s="174">
        <f>IF(N167="snížená",J167,0)</f>
        <v>0</v>
      </c>
      <c r="BG167" s="174">
        <f>IF(N167="zákl. přenesená",J167,0)</f>
        <v>0</v>
      </c>
      <c r="BH167" s="174">
        <f>IF(N167="sníž. přenesená",J167,0)</f>
        <v>0</v>
      </c>
      <c r="BI167" s="174">
        <f>IF(N167="nulová",J167,0)</f>
        <v>0</v>
      </c>
      <c r="BJ167" s="16" t="s">
        <v>15</v>
      </c>
      <c r="BK167" s="174">
        <f>ROUND(I167*H167,2)</f>
        <v>0</v>
      </c>
      <c r="BL167" s="16" t="s">
        <v>82</v>
      </c>
      <c r="BM167" s="173" t="s">
        <v>303</v>
      </c>
    </row>
    <row r="168" spans="1:47" s="2" customFormat="1" ht="12">
      <c r="A168" s="35"/>
      <c r="B168" s="36"/>
      <c r="C168" s="35"/>
      <c r="D168" s="175" t="s">
        <v>143</v>
      </c>
      <c r="E168" s="35"/>
      <c r="F168" s="176" t="s">
        <v>304</v>
      </c>
      <c r="G168" s="35"/>
      <c r="H168" s="35"/>
      <c r="I168" s="177"/>
      <c r="J168" s="35"/>
      <c r="K168" s="35"/>
      <c r="L168" s="36"/>
      <c r="M168" s="178"/>
      <c r="N168" s="179"/>
      <c r="O168" s="69"/>
      <c r="P168" s="69"/>
      <c r="Q168" s="69"/>
      <c r="R168" s="69"/>
      <c r="S168" s="69"/>
      <c r="T168" s="70"/>
      <c r="U168" s="35"/>
      <c r="V168" s="35"/>
      <c r="W168" s="35"/>
      <c r="X168" s="35"/>
      <c r="Y168" s="35"/>
      <c r="Z168" s="35"/>
      <c r="AA168" s="35"/>
      <c r="AB168" s="35"/>
      <c r="AC168" s="35"/>
      <c r="AD168" s="35"/>
      <c r="AE168" s="35"/>
      <c r="AT168" s="16" t="s">
        <v>143</v>
      </c>
      <c r="AU168" s="16" t="s">
        <v>149</v>
      </c>
    </row>
    <row r="169" spans="1:65" s="2" customFormat="1" ht="24.15" customHeight="1">
      <c r="A169" s="35"/>
      <c r="B169" s="161"/>
      <c r="C169" s="162" t="s">
        <v>305</v>
      </c>
      <c r="D169" s="162" t="s">
        <v>137</v>
      </c>
      <c r="E169" s="163" t="s">
        <v>306</v>
      </c>
      <c r="F169" s="164" t="s">
        <v>307</v>
      </c>
      <c r="G169" s="165" t="s">
        <v>140</v>
      </c>
      <c r="H169" s="166">
        <v>1273</v>
      </c>
      <c r="I169" s="167"/>
      <c r="J169" s="168">
        <f>ROUND(I169*H169,2)</f>
        <v>0</v>
      </c>
      <c r="K169" s="164" t="s">
        <v>141</v>
      </c>
      <c r="L169" s="36"/>
      <c r="M169" s="169" t="s">
        <v>3</v>
      </c>
      <c r="N169" s="170" t="s">
        <v>42</v>
      </c>
      <c r="O169" s="69"/>
      <c r="P169" s="171">
        <f>O169*H169</f>
        <v>0</v>
      </c>
      <c r="Q169" s="171">
        <v>0.00026</v>
      </c>
      <c r="R169" s="171">
        <f>Q169*H169</f>
        <v>0.33098</v>
      </c>
      <c r="S169" s="171">
        <v>0</v>
      </c>
      <c r="T169" s="172">
        <f>S169*H169</f>
        <v>0</v>
      </c>
      <c r="U169" s="35"/>
      <c r="V169" s="35"/>
      <c r="W169" s="35"/>
      <c r="X169" s="35"/>
      <c r="Y169" s="35"/>
      <c r="Z169" s="35"/>
      <c r="AA169" s="35"/>
      <c r="AB169" s="35"/>
      <c r="AC169" s="35"/>
      <c r="AD169" s="35"/>
      <c r="AE169" s="35"/>
      <c r="AR169" s="173" t="s">
        <v>82</v>
      </c>
      <c r="AT169" s="173" t="s">
        <v>137</v>
      </c>
      <c r="AU169" s="173" t="s">
        <v>149</v>
      </c>
      <c r="AY169" s="16" t="s">
        <v>135</v>
      </c>
      <c r="BE169" s="174">
        <f>IF(N169="základní",J169,0)</f>
        <v>0</v>
      </c>
      <c r="BF169" s="174">
        <f>IF(N169="snížená",J169,0)</f>
        <v>0</v>
      </c>
      <c r="BG169" s="174">
        <f>IF(N169="zákl. přenesená",J169,0)</f>
        <v>0</v>
      </c>
      <c r="BH169" s="174">
        <f>IF(N169="sníž. přenesená",J169,0)</f>
        <v>0</v>
      </c>
      <c r="BI169" s="174">
        <f>IF(N169="nulová",J169,0)</f>
        <v>0</v>
      </c>
      <c r="BJ169" s="16" t="s">
        <v>15</v>
      </c>
      <c r="BK169" s="174">
        <f>ROUND(I169*H169,2)</f>
        <v>0</v>
      </c>
      <c r="BL169" s="16" t="s">
        <v>82</v>
      </c>
      <c r="BM169" s="173" t="s">
        <v>308</v>
      </c>
    </row>
    <row r="170" spans="1:47" s="2" customFormat="1" ht="12">
      <c r="A170" s="35"/>
      <c r="B170" s="36"/>
      <c r="C170" s="35"/>
      <c r="D170" s="175" t="s">
        <v>143</v>
      </c>
      <c r="E170" s="35"/>
      <c r="F170" s="176" t="s">
        <v>309</v>
      </c>
      <c r="G170" s="35"/>
      <c r="H170" s="35"/>
      <c r="I170" s="177"/>
      <c r="J170" s="35"/>
      <c r="K170" s="35"/>
      <c r="L170" s="36"/>
      <c r="M170" s="178"/>
      <c r="N170" s="179"/>
      <c r="O170" s="69"/>
      <c r="P170" s="69"/>
      <c r="Q170" s="69"/>
      <c r="R170" s="69"/>
      <c r="S170" s="69"/>
      <c r="T170" s="70"/>
      <c r="U170" s="35"/>
      <c r="V170" s="35"/>
      <c r="W170" s="35"/>
      <c r="X170" s="35"/>
      <c r="Y170" s="35"/>
      <c r="Z170" s="35"/>
      <c r="AA170" s="35"/>
      <c r="AB170" s="35"/>
      <c r="AC170" s="35"/>
      <c r="AD170" s="35"/>
      <c r="AE170" s="35"/>
      <c r="AT170" s="16" t="s">
        <v>143</v>
      </c>
      <c r="AU170" s="16" t="s">
        <v>149</v>
      </c>
    </row>
    <row r="171" spans="1:65" s="2" customFormat="1" ht="78" customHeight="1">
      <c r="A171" s="35"/>
      <c r="B171" s="161"/>
      <c r="C171" s="162" t="s">
        <v>310</v>
      </c>
      <c r="D171" s="162" t="s">
        <v>137</v>
      </c>
      <c r="E171" s="163" t="s">
        <v>311</v>
      </c>
      <c r="F171" s="164" t="s">
        <v>312</v>
      </c>
      <c r="G171" s="165" t="s">
        <v>140</v>
      </c>
      <c r="H171" s="166">
        <v>1273</v>
      </c>
      <c r="I171" s="167"/>
      <c r="J171" s="168">
        <f>ROUND(I171*H171,2)</f>
        <v>0</v>
      </c>
      <c r="K171" s="164" t="s">
        <v>141</v>
      </c>
      <c r="L171" s="36"/>
      <c r="M171" s="169" t="s">
        <v>3</v>
      </c>
      <c r="N171" s="170" t="s">
        <v>42</v>
      </c>
      <c r="O171" s="69"/>
      <c r="P171" s="171">
        <f>O171*H171</f>
        <v>0</v>
      </c>
      <c r="Q171" s="171">
        <v>0.01139</v>
      </c>
      <c r="R171" s="171">
        <f>Q171*H171</f>
        <v>14.49947</v>
      </c>
      <c r="S171" s="171">
        <v>0</v>
      </c>
      <c r="T171" s="172">
        <f>S171*H171</f>
        <v>0</v>
      </c>
      <c r="U171" s="35"/>
      <c r="V171" s="35"/>
      <c r="W171" s="35"/>
      <c r="X171" s="35"/>
      <c r="Y171" s="35"/>
      <c r="Z171" s="35"/>
      <c r="AA171" s="35"/>
      <c r="AB171" s="35"/>
      <c r="AC171" s="35"/>
      <c r="AD171" s="35"/>
      <c r="AE171" s="35"/>
      <c r="AR171" s="173" t="s">
        <v>82</v>
      </c>
      <c r="AT171" s="173" t="s">
        <v>137</v>
      </c>
      <c r="AU171" s="173" t="s">
        <v>149</v>
      </c>
      <c r="AY171" s="16" t="s">
        <v>135</v>
      </c>
      <c r="BE171" s="174">
        <f>IF(N171="základní",J171,0)</f>
        <v>0</v>
      </c>
      <c r="BF171" s="174">
        <f>IF(N171="snížená",J171,0)</f>
        <v>0</v>
      </c>
      <c r="BG171" s="174">
        <f>IF(N171="zákl. přenesená",J171,0)</f>
        <v>0</v>
      </c>
      <c r="BH171" s="174">
        <f>IF(N171="sníž. přenesená",J171,0)</f>
        <v>0</v>
      </c>
      <c r="BI171" s="174">
        <f>IF(N171="nulová",J171,0)</f>
        <v>0</v>
      </c>
      <c r="BJ171" s="16" t="s">
        <v>15</v>
      </c>
      <c r="BK171" s="174">
        <f>ROUND(I171*H171,2)</f>
        <v>0</v>
      </c>
      <c r="BL171" s="16" t="s">
        <v>82</v>
      </c>
      <c r="BM171" s="173" t="s">
        <v>313</v>
      </c>
    </row>
    <row r="172" spans="1:47" s="2" customFormat="1" ht="12">
      <c r="A172" s="35"/>
      <c r="B172" s="36"/>
      <c r="C172" s="35"/>
      <c r="D172" s="175" t="s">
        <v>143</v>
      </c>
      <c r="E172" s="35"/>
      <c r="F172" s="176" t="s">
        <v>314</v>
      </c>
      <c r="G172" s="35"/>
      <c r="H172" s="35"/>
      <c r="I172" s="177"/>
      <c r="J172" s="35"/>
      <c r="K172" s="35"/>
      <c r="L172" s="36"/>
      <c r="M172" s="178"/>
      <c r="N172" s="179"/>
      <c r="O172" s="69"/>
      <c r="P172" s="69"/>
      <c r="Q172" s="69"/>
      <c r="R172" s="69"/>
      <c r="S172" s="69"/>
      <c r="T172" s="70"/>
      <c r="U172" s="35"/>
      <c r="V172" s="35"/>
      <c r="W172" s="35"/>
      <c r="X172" s="35"/>
      <c r="Y172" s="35"/>
      <c r="Z172" s="35"/>
      <c r="AA172" s="35"/>
      <c r="AB172" s="35"/>
      <c r="AC172" s="35"/>
      <c r="AD172" s="35"/>
      <c r="AE172" s="35"/>
      <c r="AT172" s="16" t="s">
        <v>143</v>
      </c>
      <c r="AU172" s="16" t="s">
        <v>149</v>
      </c>
    </row>
    <row r="173" spans="1:65" s="2" customFormat="1" ht="24.15" customHeight="1">
      <c r="A173" s="35"/>
      <c r="B173" s="161"/>
      <c r="C173" s="180" t="s">
        <v>315</v>
      </c>
      <c r="D173" s="180" t="s">
        <v>181</v>
      </c>
      <c r="E173" s="181" t="s">
        <v>316</v>
      </c>
      <c r="F173" s="182" t="s">
        <v>317</v>
      </c>
      <c r="G173" s="183" t="s">
        <v>140</v>
      </c>
      <c r="H173" s="184">
        <v>1298.46</v>
      </c>
      <c r="I173" s="185"/>
      <c r="J173" s="186">
        <f>ROUND(I173*H173,2)</f>
        <v>0</v>
      </c>
      <c r="K173" s="182" t="s">
        <v>141</v>
      </c>
      <c r="L173" s="187"/>
      <c r="M173" s="188" t="s">
        <v>3</v>
      </c>
      <c r="N173" s="189" t="s">
        <v>42</v>
      </c>
      <c r="O173" s="69"/>
      <c r="P173" s="171">
        <f>O173*H173</f>
        <v>0</v>
      </c>
      <c r="Q173" s="171">
        <v>0.006</v>
      </c>
      <c r="R173" s="171">
        <f>Q173*H173</f>
        <v>7.790760000000001</v>
      </c>
      <c r="S173" s="171">
        <v>0</v>
      </c>
      <c r="T173" s="172">
        <f>S173*H173</f>
        <v>0</v>
      </c>
      <c r="U173" s="35"/>
      <c r="V173" s="35"/>
      <c r="W173" s="35"/>
      <c r="X173" s="35"/>
      <c r="Y173" s="35"/>
      <c r="Z173" s="35"/>
      <c r="AA173" s="35"/>
      <c r="AB173" s="35"/>
      <c r="AC173" s="35"/>
      <c r="AD173" s="35"/>
      <c r="AE173" s="35"/>
      <c r="AR173" s="173" t="s">
        <v>175</v>
      </c>
      <c r="AT173" s="173" t="s">
        <v>181</v>
      </c>
      <c r="AU173" s="173" t="s">
        <v>149</v>
      </c>
      <c r="AY173" s="16" t="s">
        <v>135</v>
      </c>
      <c r="BE173" s="174">
        <f>IF(N173="základní",J173,0)</f>
        <v>0</v>
      </c>
      <c r="BF173" s="174">
        <f>IF(N173="snížená",J173,0)</f>
        <v>0</v>
      </c>
      <c r="BG173" s="174">
        <f>IF(N173="zákl. přenesená",J173,0)</f>
        <v>0</v>
      </c>
      <c r="BH173" s="174">
        <f>IF(N173="sníž. přenesená",J173,0)</f>
        <v>0</v>
      </c>
      <c r="BI173" s="174">
        <f>IF(N173="nulová",J173,0)</f>
        <v>0</v>
      </c>
      <c r="BJ173" s="16" t="s">
        <v>15</v>
      </c>
      <c r="BK173" s="174">
        <f>ROUND(I173*H173,2)</f>
        <v>0</v>
      </c>
      <c r="BL173" s="16" t="s">
        <v>82</v>
      </c>
      <c r="BM173" s="173" t="s">
        <v>318</v>
      </c>
    </row>
    <row r="174" spans="1:65" s="2" customFormat="1" ht="55.5" customHeight="1">
      <c r="A174" s="35"/>
      <c r="B174" s="161"/>
      <c r="C174" s="162" t="s">
        <v>319</v>
      </c>
      <c r="D174" s="162" t="s">
        <v>137</v>
      </c>
      <c r="E174" s="163" t="s">
        <v>320</v>
      </c>
      <c r="F174" s="164" t="s">
        <v>321</v>
      </c>
      <c r="G174" s="165" t="s">
        <v>140</v>
      </c>
      <c r="H174" s="166">
        <v>1273</v>
      </c>
      <c r="I174" s="167"/>
      <c r="J174" s="168">
        <f>ROUND(I174*H174,2)</f>
        <v>0</v>
      </c>
      <c r="K174" s="164" t="s">
        <v>141</v>
      </c>
      <c r="L174" s="36"/>
      <c r="M174" s="169" t="s">
        <v>3</v>
      </c>
      <c r="N174" s="170" t="s">
        <v>42</v>
      </c>
      <c r="O174" s="69"/>
      <c r="P174" s="171">
        <f>O174*H174</f>
        <v>0</v>
      </c>
      <c r="Q174" s="171">
        <v>0.0001</v>
      </c>
      <c r="R174" s="171">
        <f>Q174*H174</f>
        <v>0.1273</v>
      </c>
      <c r="S174" s="171">
        <v>0</v>
      </c>
      <c r="T174" s="172">
        <f>S174*H174</f>
        <v>0</v>
      </c>
      <c r="U174" s="35"/>
      <c r="V174" s="35"/>
      <c r="W174" s="35"/>
      <c r="X174" s="35"/>
      <c r="Y174" s="35"/>
      <c r="Z174" s="35"/>
      <c r="AA174" s="35"/>
      <c r="AB174" s="35"/>
      <c r="AC174" s="35"/>
      <c r="AD174" s="35"/>
      <c r="AE174" s="35"/>
      <c r="AR174" s="173" t="s">
        <v>82</v>
      </c>
      <c r="AT174" s="173" t="s">
        <v>137</v>
      </c>
      <c r="AU174" s="173" t="s">
        <v>149</v>
      </c>
      <c r="AY174" s="16" t="s">
        <v>135</v>
      </c>
      <c r="BE174" s="174">
        <f>IF(N174="základní",J174,0)</f>
        <v>0</v>
      </c>
      <c r="BF174" s="174">
        <f>IF(N174="snížená",J174,0)</f>
        <v>0</v>
      </c>
      <c r="BG174" s="174">
        <f>IF(N174="zákl. přenesená",J174,0)</f>
        <v>0</v>
      </c>
      <c r="BH174" s="174">
        <f>IF(N174="sníž. přenesená",J174,0)</f>
        <v>0</v>
      </c>
      <c r="BI174" s="174">
        <f>IF(N174="nulová",J174,0)</f>
        <v>0</v>
      </c>
      <c r="BJ174" s="16" t="s">
        <v>15</v>
      </c>
      <c r="BK174" s="174">
        <f>ROUND(I174*H174,2)</f>
        <v>0</v>
      </c>
      <c r="BL174" s="16" t="s">
        <v>82</v>
      </c>
      <c r="BM174" s="173" t="s">
        <v>322</v>
      </c>
    </row>
    <row r="175" spans="1:47" s="2" customFormat="1" ht="12">
      <c r="A175" s="35"/>
      <c r="B175" s="36"/>
      <c r="C175" s="35"/>
      <c r="D175" s="175" t="s">
        <v>143</v>
      </c>
      <c r="E175" s="35"/>
      <c r="F175" s="176" t="s">
        <v>323</v>
      </c>
      <c r="G175" s="35"/>
      <c r="H175" s="35"/>
      <c r="I175" s="177"/>
      <c r="J175" s="35"/>
      <c r="K175" s="35"/>
      <c r="L175" s="36"/>
      <c r="M175" s="178"/>
      <c r="N175" s="179"/>
      <c r="O175" s="69"/>
      <c r="P175" s="69"/>
      <c r="Q175" s="69"/>
      <c r="R175" s="69"/>
      <c r="S175" s="69"/>
      <c r="T175" s="70"/>
      <c r="U175" s="35"/>
      <c r="V175" s="35"/>
      <c r="W175" s="35"/>
      <c r="X175" s="35"/>
      <c r="Y175" s="35"/>
      <c r="Z175" s="35"/>
      <c r="AA175" s="35"/>
      <c r="AB175" s="35"/>
      <c r="AC175" s="35"/>
      <c r="AD175" s="35"/>
      <c r="AE175" s="35"/>
      <c r="AT175" s="16" t="s">
        <v>143</v>
      </c>
      <c r="AU175" s="16" t="s">
        <v>149</v>
      </c>
    </row>
    <row r="176" spans="1:65" s="2" customFormat="1" ht="24.15" customHeight="1">
      <c r="A176" s="35"/>
      <c r="B176" s="161"/>
      <c r="C176" s="162" t="s">
        <v>324</v>
      </c>
      <c r="D176" s="162" t="s">
        <v>137</v>
      </c>
      <c r="E176" s="163" t="s">
        <v>325</v>
      </c>
      <c r="F176" s="164" t="s">
        <v>326</v>
      </c>
      <c r="G176" s="165" t="s">
        <v>140</v>
      </c>
      <c r="H176" s="166">
        <v>1273</v>
      </c>
      <c r="I176" s="167"/>
      <c r="J176" s="168">
        <f>ROUND(I176*H176,2)</f>
        <v>0</v>
      </c>
      <c r="K176" s="164" t="s">
        <v>141</v>
      </c>
      <c r="L176" s="36"/>
      <c r="M176" s="169" t="s">
        <v>3</v>
      </c>
      <c r="N176" s="170" t="s">
        <v>42</v>
      </c>
      <c r="O176" s="69"/>
      <c r="P176" s="171">
        <f>O176*H176</f>
        <v>0</v>
      </c>
      <c r="Q176" s="171">
        <v>0.0003</v>
      </c>
      <c r="R176" s="171">
        <f>Q176*H176</f>
        <v>0.38189999999999996</v>
      </c>
      <c r="S176" s="171">
        <v>0</v>
      </c>
      <c r="T176" s="172">
        <f>S176*H176</f>
        <v>0</v>
      </c>
      <c r="U176" s="35"/>
      <c r="V176" s="35"/>
      <c r="W176" s="35"/>
      <c r="X176" s="35"/>
      <c r="Y176" s="35"/>
      <c r="Z176" s="35"/>
      <c r="AA176" s="35"/>
      <c r="AB176" s="35"/>
      <c r="AC176" s="35"/>
      <c r="AD176" s="35"/>
      <c r="AE176" s="35"/>
      <c r="AR176" s="173" t="s">
        <v>82</v>
      </c>
      <c r="AT176" s="173" t="s">
        <v>137</v>
      </c>
      <c r="AU176" s="173" t="s">
        <v>149</v>
      </c>
      <c r="AY176" s="16" t="s">
        <v>135</v>
      </c>
      <c r="BE176" s="174">
        <f>IF(N176="základní",J176,0)</f>
        <v>0</v>
      </c>
      <c r="BF176" s="174">
        <f>IF(N176="snížená",J176,0)</f>
        <v>0</v>
      </c>
      <c r="BG176" s="174">
        <f>IF(N176="zákl. přenesená",J176,0)</f>
        <v>0</v>
      </c>
      <c r="BH176" s="174">
        <f>IF(N176="sníž. přenesená",J176,0)</f>
        <v>0</v>
      </c>
      <c r="BI176" s="174">
        <f>IF(N176="nulová",J176,0)</f>
        <v>0</v>
      </c>
      <c r="BJ176" s="16" t="s">
        <v>15</v>
      </c>
      <c r="BK176" s="174">
        <f>ROUND(I176*H176,2)</f>
        <v>0</v>
      </c>
      <c r="BL176" s="16" t="s">
        <v>82</v>
      </c>
      <c r="BM176" s="173" t="s">
        <v>327</v>
      </c>
    </row>
    <row r="177" spans="1:47" s="2" customFormat="1" ht="12">
      <c r="A177" s="35"/>
      <c r="B177" s="36"/>
      <c r="C177" s="35"/>
      <c r="D177" s="175" t="s">
        <v>143</v>
      </c>
      <c r="E177" s="35"/>
      <c r="F177" s="176" t="s">
        <v>328</v>
      </c>
      <c r="G177" s="35"/>
      <c r="H177" s="35"/>
      <c r="I177" s="177"/>
      <c r="J177" s="35"/>
      <c r="K177" s="35"/>
      <c r="L177" s="36"/>
      <c r="M177" s="178"/>
      <c r="N177" s="179"/>
      <c r="O177" s="69"/>
      <c r="P177" s="69"/>
      <c r="Q177" s="69"/>
      <c r="R177" s="69"/>
      <c r="S177" s="69"/>
      <c r="T177" s="70"/>
      <c r="U177" s="35"/>
      <c r="V177" s="35"/>
      <c r="W177" s="35"/>
      <c r="X177" s="35"/>
      <c r="Y177" s="35"/>
      <c r="Z177" s="35"/>
      <c r="AA177" s="35"/>
      <c r="AB177" s="35"/>
      <c r="AC177" s="35"/>
      <c r="AD177" s="35"/>
      <c r="AE177" s="35"/>
      <c r="AT177" s="16" t="s">
        <v>143</v>
      </c>
      <c r="AU177" s="16" t="s">
        <v>149</v>
      </c>
    </row>
    <row r="178" spans="1:65" s="2" customFormat="1" ht="37.8" customHeight="1">
      <c r="A178" s="35"/>
      <c r="B178" s="161"/>
      <c r="C178" s="162" t="s">
        <v>329</v>
      </c>
      <c r="D178" s="162" t="s">
        <v>137</v>
      </c>
      <c r="E178" s="163" t="s">
        <v>330</v>
      </c>
      <c r="F178" s="164" t="s">
        <v>331</v>
      </c>
      <c r="G178" s="165" t="s">
        <v>140</v>
      </c>
      <c r="H178" s="166">
        <v>1273</v>
      </c>
      <c r="I178" s="167"/>
      <c r="J178" s="168">
        <f>ROUND(I178*H178,2)</f>
        <v>0</v>
      </c>
      <c r="K178" s="164" t="s">
        <v>141</v>
      </c>
      <c r="L178" s="36"/>
      <c r="M178" s="169" t="s">
        <v>3</v>
      </c>
      <c r="N178" s="170" t="s">
        <v>42</v>
      </c>
      <c r="O178" s="69"/>
      <c r="P178" s="171">
        <f>O178*H178</f>
        <v>0</v>
      </c>
      <c r="Q178" s="171">
        <v>0.00285</v>
      </c>
      <c r="R178" s="171">
        <f>Q178*H178</f>
        <v>3.62805</v>
      </c>
      <c r="S178" s="171">
        <v>0</v>
      </c>
      <c r="T178" s="172">
        <f>S178*H178</f>
        <v>0</v>
      </c>
      <c r="U178" s="35"/>
      <c r="V178" s="35"/>
      <c r="W178" s="35"/>
      <c r="X178" s="35"/>
      <c r="Y178" s="35"/>
      <c r="Z178" s="35"/>
      <c r="AA178" s="35"/>
      <c r="AB178" s="35"/>
      <c r="AC178" s="35"/>
      <c r="AD178" s="35"/>
      <c r="AE178" s="35"/>
      <c r="AR178" s="173" t="s">
        <v>82</v>
      </c>
      <c r="AT178" s="173" t="s">
        <v>137</v>
      </c>
      <c r="AU178" s="173" t="s">
        <v>149</v>
      </c>
      <c r="AY178" s="16" t="s">
        <v>135</v>
      </c>
      <c r="BE178" s="174">
        <f>IF(N178="základní",J178,0)</f>
        <v>0</v>
      </c>
      <c r="BF178" s="174">
        <f>IF(N178="snížená",J178,0)</f>
        <v>0</v>
      </c>
      <c r="BG178" s="174">
        <f>IF(N178="zákl. přenesená",J178,0)</f>
        <v>0</v>
      </c>
      <c r="BH178" s="174">
        <f>IF(N178="sníž. přenesená",J178,0)</f>
        <v>0</v>
      </c>
      <c r="BI178" s="174">
        <f>IF(N178="nulová",J178,0)</f>
        <v>0</v>
      </c>
      <c r="BJ178" s="16" t="s">
        <v>15</v>
      </c>
      <c r="BK178" s="174">
        <f>ROUND(I178*H178,2)</f>
        <v>0</v>
      </c>
      <c r="BL178" s="16" t="s">
        <v>82</v>
      </c>
      <c r="BM178" s="173" t="s">
        <v>332</v>
      </c>
    </row>
    <row r="179" spans="1:47" s="2" customFormat="1" ht="12">
      <c r="A179" s="35"/>
      <c r="B179" s="36"/>
      <c r="C179" s="35"/>
      <c r="D179" s="175" t="s">
        <v>143</v>
      </c>
      <c r="E179" s="35"/>
      <c r="F179" s="176" t="s">
        <v>333</v>
      </c>
      <c r="G179" s="35"/>
      <c r="H179" s="35"/>
      <c r="I179" s="177"/>
      <c r="J179" s="35"/>
      <c r="K179" s="35"/>
      <c r="L179" s="36"/>
      <c r="M179" s="178"/>
      <c r="N179" s="179"/>
      <c r="O179" s="69"/>
      <c r="P179" s="69"/>
      <c r="Q179" s="69"/>
      <c r="R179" s="69"/>
      <c r="S179" s="69"/>
      <c r="T179" s="70"/>
      <c r="U179" s="35"/>
      <c r="V179" s="35"/>
      <c r="W179" s="35"/>
      <c r="X179" s="35"/>
      <c r="Y179" s="35"/>
      <c r="Z179" s="35"/>
      <c r="AA179" s="35"/>
      <c r="AB179" s="35"/>
      <c r="AC179" s="35"/>
      <c r="AD179" s="35"/>
      <c r="AE179" s="35"/>
      <c r="AT179" s="16" t="s">
        <v>143</v>
      </c>
      <c r="AU179" s="16" t="s">
        <v>149</v>
      </c>
    </row>
    <row r="180" spans="1:65" s="2" customFormat="1" ht="37.8" customHeight="1">
      <c r="A180" s="35"/>
      <c r="B180" s="161"/>
      <c r="C180" s="162" t="s">
        <v>334</v>
      </c>
      <c r="D180" s="162" t="s">
        <v>137</v>
      </c>
      <c r="E180" s="163" t="s">
        <v>335</v>
      </c>
      <c r="F180" s="164" t="s">
        <v>336</v>
      </c>
      <c r="G180" s="165" t="s">
        <v>140</v>
      </c>
      <c r="H180" s="166">
        <v>7756</v>
      </c>
      <c r="I180" s="167"/>
      <c r="J180" s="168">
        <f>ROUND(I180*H180,2)</f>
        <v>0</v>
      </c>
      <c r="K180" s="164" t="s">
        <v>141</v>
      </c>
      <c r="L180" s="36"/>
      <c r="M180" s="169" t="s">
        <v>3</v>
      </c>
      <c r="N180" s="170" t="s">
        <v>42</v>
      </c>
      <c r="O180" s="69"/>
      <c r="P180" s="171">
        <f>O180*H180</f>
        <v>0</v>
      </c>
      <c r="Q180" s="171">
        <v>0.01146</v>
      </c>
      <c r="R180" s="171">
        <f>Q180*H180</f>
        <v>88.88376</v>
      </c>
      <c r="S180" s="171">
        <v>0</v>
      </c>
      <c r="T180" s="172">
        <f>S180*H180</f>
        <v>0</v>
      </c>
      <c r="U180" s="35"/>
      <c r="V180" s="35"/>
      <c r="W180" s="35"/>
      <c r="X180" s="35"/>
      <c r="Y180" s="35"/>
      <c r="Z180" s="35"/>
      <c r="AA180" s="35"/>
      <c r="AB180" s="35"/>
      <c r="AC180" s="35"/>
      <c r="AD180" s="35"/>
      <c r="AE180" s="35"/>
      <c r="AR180" s="173" t="s">
        <v>82</v>
      </c>
      <c r="AT180" s="173" t="s">
        <v>137</v>
      </c>
      <c r="AU180" s="173" t="s">
        <v>149</v>
      </c>
      <c r="AY180" s="16" t="s">
        <v>135</v>
      </c>
      <c r="BE180" s="174">
        <f>IF(N180="základní",J180,0)</f>
        <v>0</v>
      </c>
      <c r="BF180" s="174">
        <f>IF(N180="snížená",J180,0)</f>
        <v>0</v>
      </c>
      <c r="BG180" s="174">
        <f>IF(N180="zákl. přenesená",J180,0)</f>
        <v>0</v>
      </c>
      <c r="BH180" s="174">
        <f>IF(N180="sníž. přenesená",J180,0)</f>
        <v>0</v>
      </c>
      <c r="BI180" s="174">
        <f>IF(N180="nulová",J180,0)</f>
        <v>0</v>
      </c>
      <c r="BJ180" s="16" t="s">
        <v>15</v>
      </c>
      <c r="BK180" s="174">
        <f>ROUND(I180*H180,2)</f>
        <v>0</v>
      </c>
      <c r="BL180" s="16" t="s">
        <v>82</v>
      </c>
      <c r="BM180" s="173" t="s">
        <v>337</v>
      </c>
    </row>
    <row r="181" spans="1:47" s="2" customFormat="1" ht="12">
      <c r="A181" s="35"/>
      <c r="B181" s="36"/>
      <c r="C181" s="35"/>
      <c r="D181" s="175" t="s">
        <v>143</v>
      </c>
      <c r="E181" s="35"/>
      <c r="F181" s="176" t="s">
        <v>338</v>
      </c>
      <c r="G181" s="35"/>
      <c r="H181" s="35"/>
      <c r="I181" s="177"/>
      <c r="J181" s="35"/>
      <c r="K181" s="35"/>
      <c r="L181" s="36"/>
      <c r="M181" s="178"/>
      <c r="N181" s="179"/>
      <c r="O181" s="69"/>
      <c r="P181" s="69"/>
      <c r="Q181" s="69"/>
      <c r="R181" s="69"/>
      <c r="S181" s="69"/>
      <c r="T181" s="70"/>
      <c r="U181" s="35"/>
      <c r="V181" s="35"/>
      <c r="W181" s="35"/>
      <c r="X181" s="35"/>
      <c r="Y181" s="35"/>
      <c r="Z181" s="35"/>
      <c r="AA181" s="35"/>
      <c r="AB181" s="35"/>
      <c r="AC181" s="35"/>
      <c r="AD181" s="35"/>
      <c r="AE181" s="35"/>
      <c r="AT181" s="16" t="s">
        <v>143</v>
      </c>
      <c r="AU181" s="16" t="s">
        <v>149</v>
      </c>
    </row>
    <row r="182" spans="1:65" s="2" customFormat="1" ht="24.15" customHeight="1">
      <c r="A182" s="35"/>
      <c r="B182" s="161"/>
      <c r="C182" s="162" t="s">
        <v>339</v>
      </c>
      <c r="D182" s="162" t="s">
        <v>137</v>
      </c>
      <c r="E182" s="163" t="s">
        <v>340</v>
      </c>
      <c r="F182" s="164" t="s">
        <v>341</v>
      </c>
      <c r="G182" s="165" t="s">
        <v>140</v>
      </c>
      <c r="H182" s="166">
        <v>7756</v>
      </c>
      <c r="I182" s="167"/>
      <c r="J182" s="168">
        <f>ROUND(I182*H182,2)</f>
        <v>0</v>
      </c>
      <c r="K182" s="164" t="s">
        <v>141</v>
      </c>
      <c r="L182" s="36"/>
      <c r="M182" s="169" t="s">
        <v>3</v>
      </c>
      <c r="N182" s="170" t="s">
        <v>42</v>
      </c>
      <c r="O182" s="69"/>
      <c r="P182" s="171">
        <f>O182*H182</f>
        <v>0</v>
      </c>
      <c r="Q182" s="171">
        <v>0.00026</v>
      </c>
      <c r="R182" s="171">
        <f>Q182*H182</f>
        <v>2.0165599999999997</v>
      </c>
      <c r="S182" s="171">
        <v>0</v>
      </c>
      <c r="T182" s="172">
        <f>S182*H182</f>
        <v>0</v>
      </c>
      <c r="U182" s="35"/>
      <c r="V182" s="35"/>
      <c r="W182" s="35"/>
      <c r="X182" s="35"/>
      <c r="Y182" s="35"/>
      <c r="Z182" s="35"/>
      <c r="AA182" s="35"/>
      <c r="AB182" s="35"/>
      <c r="AC182" s="35"/>
      <c r="AD182" s="35"/>
      <c r="AE182" s="35"/>
      <c r="AR182" s="173" t="s">
        <v>82</v>
      </c>
      <c r="AT182" s="173" t="s">
        <v>137</v>
      </c>
      <c r="AU182" s="173" t="s">
        <v>149</v>
      </c>
      <c r="AY182" s="16" t="s">
        <v>135</v>
      </c>
      <c r="BE182" s="174">
        <f>IF(N182="základní",J182,0)</f>
        <v>0</v>
      </c>
      <c r="BF182" s="174">
        <f>IF(N182="snížená",J182,0)</f>
        <v>0</v>
      </c>
      <c r="BG182" s="174">
        <f>IF(N182="zákl. přenesená",J182,0)</f>
        <v>0</v>
      </c>
      <c r="BH182" s="174">
        <f>IF(N182="sníž. přenesená",J182,0)</f>
        <v>0</v>
      </c>
      <c r="BI182" s="174">
        <f>IF(N182="nulová",J182,0)</f>
        <v>0</v>
      </c>
      <c r="BJ182" s="16" t="s">
        <v>15</v>
      </c>
      <c r="BK182" s="174">
        <f>ROUND(I182*H182,2)</f>
        <v>0</v>
      </c>
      <c r="BL182" s="16" t="s">
        <v>82</v>
      </c>
      <c r="BM182" s="173" t="s">
        <v>342</v>
      </c>
    </row>
    <row r="183" spans="1:47" s="2" customFormat="1" ht="12">
      <c r="A183" s="35"/>
      <c r="B183" s="36"/>
      <c r="C183" s="35"/>
      <c r="D183" s="175" t="s">
        <v>143</v>
      </c>
      <c r="E183" s="35"/>
      <c r="F183" s="176" t="s">
        <v>343</v>
      </c>
      <c r="G183" s="35"/>
      <c r="H183" s="35"/>
      <c r="I183" s="177"/>
      <c r="J183" s="35"/>
      <c r="K183" s="35"/>
      <c r="L183" s="36"/>
      <c r="M183" s="178"/>
      <c r="N183" s="179"/>
      <c r="O183" s="69"/>
      <c r="P183" s="69"/>
      <c r="Q183" s="69"/>
      <c r="R183" s="69"/>
      <c r="S183" s="69"/>
      <c r="T183" s="70"/>
      <c r="U183" s="35"/>
      <c r="V183" s="35"/>
      <c r="W183" s="35"/>
      <c r="X183" s="35"/>
      <c r="Y183" s="35"/>
      <c r="Z183" s="35"/>
      <c r="AA183" s="35"/>
      <c r="AB183" s="35"/>
      <c r="AC183" s="35"/>
      <c r="AD183" s="35"/>
      <c r="AE183" s="35"/>
      <c r="AT183" s="16" t="s">
        <v>143</v>
      </c>
      <c r="AU183" s="16" t="s">
        <v>149</v>
      </c>
    </row>
    <row r="184" spans="1:65" s="2" customFormat="1" ht="66.75" customHeight="1">
      <c r="A184" s="35"/>
      <c r="B184" s="161"/>
      <c r="C184" s="162" t="s">
        <v>344</v>
      </c>
      <c r="D184" s="162" t="s">
        <v>137</v>
      </c>
      <c r="E184" s="163" t="s">
        <v>345</v>
      </c>
      <c r="F184" s="164" t="s">
        <v>346</v>
      </c>
      <c r="G184" s="165" t="s">
        <v>140</v>
      </c>
      <c r="H184" s="166">
        <v>435</v>
      </c>
      <c r="I184" s="167"/>
      <c r="J184" s="168">
        <f>ROUND(I184*H184,2)</f>
        <v>0</v>
      </c>
      <c r="K184" s="164" t="s">
        <v>141</v>
      </c>
      <c r="L184" s="36"/>
      <c r="M184" s="169" t="s">
        <v>3</v>
      </c>
      <c r="N184" s="170" t="s">
        <v>42</v>
      </c>
      <c r="O184" s="69"/>
      <c r="P184" s="171">
        <f>O184*H184</f>
        <v>0</v>
      </c>
      <c r="Q184" s="171">
        <v>0.00852</v>
      </c>
      <c r="R184" s="171">
        <f>Q184*H184</f>
        <v>3.7062</v>
      </c>
      <c r="S184" s="171">
        <v>0</v>
      </c>
      <c r="T184" s="172">
        <f>S184*H184</f>
        <v>0</v>
      </c>
      <c r="U184" s="35"/>
      <c r="V184" s="35"/>
      <c r="W184" s="35"/>
      <c r="X184" s="35"/>
      <c r="Y184" s="35"/>
      <c r="Z184" s="35"/>
      <c r="AA184" s="35"/>
      <c r="AB184" s="35"/>
      <c r="AC184" s="35"/>
      <c r="AD184" s="35"/>
      <c r="AE184" s="35"/>
      <c r="AR184" s="173" t="s">
        <v>82</v>
      </c>
      <c r="AT184" s="173" t="s">
        <v>137</v>
      </c>
      <c r="AU184" s="173" t="s">
        <v>149</v>
      </c>
      <c r="AY184" s="16" t="s">
        <v>135</v>
      </c>
      <c r="BE184" s="174">
        <f>IF(N184="základní",J184,0)</f>
        <v>0</v>
      </c>
      <c r="BF184" s="174">
        <f>IF(N184="snížená",J184,0)</f>
        <v>0</v>
      </c>
      <c r="BG184" s="174">
        <f>IF(N184="zákl. přenesená",J184,0)</f>
        <v>0</v>
      </c>
      <c r="BH184" s="174">
        <f>IF(N184="sníž. přenesená",J184,0)</f>
        <v>0</v>
      </c>
      <c r="BI184" s="174">
        <f>IF(N184="nulová",J184,0)</f>
        <v>0</v>
      </c>
      <c r="BJ184" s="16" t="s">
        <v>15</v>
      </c>
      <c r="BK184" s="174">
        <f>ROUND(I184*H184,2)</f>
        <v>0</v>
      </c>
      <c r="BL184" s="16" t="s">
        <v>82</v>
      </c>
      <c r="BM184" s="173" t="s">
        <v>347</v>
      </c>
    </row>
    <row r="185" spans="1:47" s="2" customFormat="1" ht="12">
      <c r="A185" s="35"/>
      <c r="B185" s="36"/>
      <c r="C185" s="35"/>
      <c r="D185" s="175" t="s">
        <v>143</v>
      </c>
      <c r="E185" s="35"/>
      <c r="F185" s="176" t="s">
        <v>348</v>
      </c>
      <c r="G185" s="35"/>
      <c r="H185" s="35"/>
      <c r="I185" s="177"/>
      <c r="J185" s="35"/>
      <c r="K185" s="35"/>
      <c r="L185" s="36"/>
      <c r="M185" s="178"/>
      <c r="N185" s="179"/>
      <c r="O185" s="69"/>
      <c r="P185" s="69"/>
      <c r="Q185" s="69"/>
      <c r="R185" s="69"/>
      <c r="S185" s="69"/>
      <c r="T185" s="70"/>
      <c r="U185" s="35"/>
      <c r="V185" s="35"/>
      <c r="W185" s="35"/>
      <c r="X185" s="35"/>
      <c r="Y185" s="35"/>
      <c r="Z185" s="35"/>
      <c r="AA185" s="35"/>
      <c r="AB185" s="35"/>
      <c r="AC185" s="35"/>
      <c r="AD185" s="35"/>
      <c r="AE185" s="35"/>
      <c r="AT185" s="16" t="s">
        <v>143</v>
      </c>
      <c r="AU185" s="16" t="s">
        <v>149</v>
      </c>
    </row>
    <row r="186" spans="1:65" s="2" customFormat="1" ht="24.15" customHeight="1">
      <c r="A186" s="35"/>
      <c r="B186" s="161"/>
      <c r="C186" s="180" t="s">
        <v>349</v>
      </c>
      <c r="D186" s="180" t="s">
        <v>181</v>
      </c>
      <c r="E186" s="181" t="s">
        <v>350</v>
      </c>
      <c r="F186" s="182" t="s">
        <v>351</v>
      </c>
      <c r="G186" s="183" t="s">
        <v>140</v>
      </c>
      <c r="H186" s="184">
        <v>443.7</v>
      </c>
      <c r="I186" s="185"/>
      <c r="J186" s="186">
        <f>ROUND(I186*H186,2)</f>
        <v>0</v>
      </c>
      <c r="K186" s="182" t="s">
        <v>141</v>
      </c>
      <c r="L186" s="187"/>
      <c r="M186" s="188" t="s">
        <v>3</v>
      </c>
      <c r="N186" s="189" t="s">
        <v>42</v>
      </c>
      <c r="O186" s="69"/>
      <c r="P186" s="171">
        <f>O186*H186</f>
        <v>0</v>
      </c>
      <c r="Q186" s="171">
        <v>0.0036</v>
      </c>
      <c r="R186" s="171">
        <f>Q186*H186</f>
        <v>1.5973199999999999</v>
      </c>
      <c r="S186" s="171">
        <v>0</v>
      </c>
      <c r="T186" s="172">
        <f>S186*H186</f>
        <v>0</v>
      </c>
      <c r="U186" s="35"/>
      <c r="V186" s="35"/>
      <c r="W186" s="35"/>
      <c r="X186" s="35"/>
      <c r="Y186" s="35"/>
      <c r="Z186" s="35"/>
      <c r="AA186" s="35"/>
      <c r="AB186" s="35"/>
      <c r="AC186" s="35"/>
      <c r="AD186" s="35"/>
      <c r="AE186" s="35"/>
      <c r="AR186" s="173" t="s">
        <v>175</v>
      </c>
      <c r="AT186" s="173" t="s">
        <v>181</v>
      </c>
      <c r="AU186" s="173" t="s">
        <v>149</v>
      </c>
      <c r="AY186" s="16" t="s">
        <v>135</v>
      </c>
      <c r="BE186" s="174">
        <f>IF(N186="základní",J186,0)</f>
        <v>0</v>
      </c>
      <c r="BF186" s="174">
        <f>IF(N186="snížená",J186,0)</f>
        <v>0</v>
      </c>
      <c r="BG186" s="174">
        <f>IF(N186="zákl. přenesená",J186,0)</f>
        <v>0</v>
      </c>
      <c r="BH186" s="174">
        <f>IF(N186="sníž. přenesená",J186,0)</f>
        <v>0</v>
      </c>
      <c r="BI186" s="174">
        <f>IF(N186="nulová",J186,0)</f>
        <v>0</v>
      </c>
      <c r="BJ186" s="16" t="s">
        <v>15</v>
      </c>
      <c r="BK186" s="174">
        <f>ROUND(I186*H186,2)</f>
        <v>0</v>
      </c>
      <c r="BL186" s="16" t="s">
        <v>82</v>
      </c>
      <c r="BM186" s="173" t="s">
        <v>352</v>
      </c>
    </row>
    <row r="187" spans="1:65" s="2" customFormat="1" ht="55.5" customHeight="1">
      <c r="A187" s="35"/>
      <c r="B187" s="161"/>
      <c r="C187" s="162" t="s">
        <v>353</v>
      </c>
      <c r="D187" s="162" t="s">
        <v>137</v>
      </c>
      <c r="E187" s="163" t="s">
        <v>354</v>
      </c>
      <c r="F187" s="164" t="s">
        <v>355</v>
      </c>
      <c r="G187" s="165" t="s">
        <v>140</v>
      </c>
      <c r="H187" s="166">
        <v>435</v>
      </c>
      <c r="I187" s="167"/>
      <c r="J187" s="168">
        <f>ROUND(I187*H187,2)</f>
        <v>0</v>
      </c>
      <c r="K187" s="164" t="s">
        <v>141</v>
      </c>
      <c r="L187" s="36"/>
      <c r="M187" s="169" t="s">
        <v>3</v>
      </c>
      <c r="N187" s="170" t="s">
        <v>42</v>
      </c>
      <c r="O187" s="69"/>
      <c r="P187" s="171">
        <f>O187*H187</f>
        <v>0</v>
      </c>
      <c r="Q187" s="171">
        <v>8E-05</v>
      </c>
      <c r="R187" s="171">
        <f>Q187*H187</f>
        <v>0.034800000000000005</v>
      </c>
      <c r="S187" s="171">
        <v>0</v>
      </c>
      <c r="T187" s="172">
        <f>S187*H187</f>
        <v>0</v>
      </c>
      <c r="U187" s="35"/>
      <c r="V187" s="35"/>
      <c r="W187" s="35"/>
      <c r="X187" s="35"/>
      <c r="Y187" s="35"/>
      <c r="Z187" s="35"/>
      <c r="AA187" s="35"/>
      <c r="AB187" s="35"/>
      <c r="AC187" s="35"/>
      <c r="AD187" s="35"/>
      <c r="AE187" s="35"/>
      <c r="AR187" s="173" t="s">
        <v>82</v>
      </c>
      <c r="AT187" s="173" t="s">
        <v>137</v>
      </c>
      <c r="AU187" s="173" t="s">
        <v>149</v>
      </c>
      <c r="AY187" s="16" t="s">
        <v>135</v>
      </c>
      <c r="BE187" s="174">
        <f>IF(N187="základní",J187,0)</f>
        <v>0</v>
      </c>
      <c r="BF187" s="174">
        <f>IF(N187="snížená",J187,0)</f>
        <v>0</v>
      </c>
      <c r="BG187" s="174">
        <f>IF(N187="zákl. přenesená",J187,0)</f>
        <v>0</v>
      </c>
      <c r="BH187" s="174">
        <f>IF(N187="sníž. přenesená",J187,0)</f>
        <v>0</v>
      </c>
      <c r="BI187" s="174">
        <f>IF(N187="nulová",J187,0)</f>
        <v>0</v>
      </c>
      <c r="BJ187" s="16" t="s">
        <v>15</v>
      </c>
      <c r="BK187" s="174">
        <f>ROUND(I187*H187,2)</f>
        <v>0</v>
      </c>
      <c r="BL187" s="16" t="s">
        <v>82</v>
      </c>
      <c r="BM187" s="173" t="s">
        <v>356</v>
      </c>
    </row>
    <row r="188" spans="1:47" s="2" customFormat="1" ht="12">
      <c r="A188" s="35"/>
      <c r="B188" s="36"/>
      <c r="C188" s="35"/>
      <c r="D188" s="175" t="s">
        <v>143</v>
      </c>
      <c r="E188" s="35"/>
      <c r="F188" s="176" t="s">
        <v>357</v>
      </c>
      <c r="G188" s="35"/>
      <c r="H188" s="35"/>
      <c r="I188" s="177"/>
      <c r="J188" s="35"/>
      <c r="K188" s="35"/>
      <c r="L188" s="36"/>
      <c r="M188" s="178"/>
      <c r="N188" s="179"/>
      <c r="O188" s="69"/>
      <c r="P188" s="69"/>
      <c r="Q188" s="69"/>
      <c r="R188" s="69"/>
      <c r="S188" s="69"/>
      <c r="T188" s="70"/>
      <c r="U188" s="35"/>
      <c r="V188" s="35"/>
      <c r="W188" s="35"/>
      <c r="X188" s="35"/>
      <c r="Y188" s="35"/>
      <c r="Z188" s="35"/>
      <c r="AA188" s="35"/>
      <c r="AB188" s="35"/>
      <c r="AC188" s="35"/>
      <c r="AD188" s="35"/>
      <c r="AE188" s="35"/>
      <c r="AT188" s="16" t="s">
        <v>143</v>
      </c>
      <c r="AU188" s="16" t="s">
        <v>149</v>
      </c>
    </row>
    <row r="189" spans="1:65" s="2" customFormat="1" ht="78" customHeight="1">
      <c r="A189" s="35"/>
      <c r="B189" s="161"/>
      <c r="C189" s="162" t="s">
        <v>358</v>
      </c>
      <c r="D189" s="162" t="s">
        <v>137</v>
      </c>
      <c r="E189" s="163" t="s">
        <v>359</v>
      </c>
      <c r="F189" s="164" t="s">
        <v>360</v>
      </c>
      <c r="G189" s="165" t="s">
        <v>140</v>
      </c>
      <c r="H189" s="166">
        <v>1949</v>
      </c>
      <c r="I189" s="167"/>
      <c r="J189" s="168">
        <f>ROUND(I189*H189,2)</f>
        <v>0</v>
      </c>
      <c r="K189" s="164" t="s">
        <v>141</v>
      </c>
      <c r="L189" s="36"/>
      <c r="M189" s="169" t="s">
        <v>3</v>
      </c>
      <c r="N189" s="170" t="s">
        <v>42</v>
      </c>
      <c r="O189" s="69"/>
      <c r="P189" s="171">
        <f>O189*H189</f>
        <v>0</v>
      </c>
      <c r="Q189" s="171">
        <v>0.01135</v>
      </c>
      <c r="R189" s="171">
        <f>Q189*H189</f>
        <v>22.12115</v>
      </c>
      <c r="S189" s="171">
        <v>0</v>
      </c>
      <c r="T189" s="172">
        <f>S189*H189</f>
        <v>0</v>
      </c>
      <c r="U189" s="35"/>
      <c r="V189" s="35"/>
      <c r="W189" s="35"/>
      <c r="X189" s="35"/>
      <c r="Y189" s="35"/>
      <c r="Z189" s="35"/>
      <c r="AA189" s="35"/>
      <c r="AB189" s="35"/>
      <c r="AC189" s="35"/>
      <c r="AD189" s="35"/>
      <c r="AE189" s="35"/>
      <c r="AR189" s="173" t="s">
        <v>82</v>
      </c>
      <c r="AT189" s="173" t="s">
        <v>137</v>
      </c>
      <c r="AU189" s="173" t="s">
        <v>149</v>
      </c>
      <c r="AY189" s="16" t="s">
        <v>135</v>
      </c>
      <c r="BE189" s="174">
        <f>IF(N189="základní",J189,0)</f>
        <v>0</v>
      </c>
      <c r="BF189" s="174">
        <f>IF(N189="snížená",J189,0)</f>
        <v>0</v>
      </c>
      <c r="BG189" s="174">
        <f>IF(N189="zákl. přenesená",J189,0)</f>
        <v>0</v>
      </c>
      <c r="BH189" s="174">
        <f>IF(N189="sníž. přenesená",J189,0)</f>
        <v>0</v>
      </c>
      <c r="BI189" s="174">
        <f>IF(N189="nulová",J189,0)</f>
        <v>0</v>
      </c>
      <c r="BJ189" s="16" t="s">
        <v>15</v>
      </c>
      <c r="BK189" s="174">
        <f>ROUND(I189*H189,2)</f>
        <v>0</v>
      </c>
      <c r="BL189" s="16" t="s">
        <v>82</v>
      </c>
      <c r="BM189" s="173" t="s">
        <v>361</v>
      </c>
    </row>
    <row r="190" spans="1:47" s="2" customFormat="1" ht="12">
      <c r="A190" s="35"/>
      <c r="B190" s="36"/>
      <c r="C190" s="35"/>
      <c r="D190" s="175" t="s">
        <v>143</v>
      </c>
      <c r="E190" s="35"/>
      <c r="F190" s="176" t="s">
        <v>362</v>
      </c>
      <c r="G190" s="35"/>
      <c r="H190" s="35"/>
      <c r="I190" s="177"/>
      <c r="J190" s="35"/>
      <c r="K190" s="35"/>
      <c r="L190" s="36"/>
      <c r="M190" s="178"/>
      <c r="N190" s="179"/>
      <c r="O190" s="69"/>
      <c r="P190" s="69"/>
      <c r="Q190" s="69"/>
      <c r="R190" s="69"/>
      <c r="S190" s="69"/>
      <c r="T190" s="70"/>
      <c r="U190" s="35"/>
      <c r="V190" s="35"/>
      <c r="W190" s="35"/>
      <c r="X190" s="35"/>
      <c r="Y190" s="35"/>
      <c r="Z190" s="35"/>
      <c r="AA190" s="35"/>
      <c r="AB190" s="35"/>
      <c r="AC190" s="35"/>
      <c r="AD190" s="35"/>
      <c r="AE190" s="35"/>
      <c r="AT190" s="16" t="s">
        <v>143</v>
      </c>
      <c r="AU190" s="16" t="s">
        <v>149</v>
      </c>
    </row>
    <row r="191" spans="1:65" s="2" customFormat="1" ht="24.15" customHeight="1">
      <c r="A191" s="35"/>
      <c r="B191" s="161"/>
      <c r="C191" s="180" t="s">
        <v>363</v>
      </c>
      <c r="D191" s="180" t="s">
        <v>181</v>
      </c>
      <c r="E191" s="181" t="s">
        <v>316</v>
      </c>
      <c r="F191" s="182" t="s">
        <v>317</v>
      </c>
      <c r="G191" s="183" t="s">
        <v>140</v>
      </c>
      <c r="H191" s="184">
        <v>1987.98</v>
      </c>
      <c r="I191" s="185"/>
      <c r="J191" s="186">
        <f>ROUND(I191*H191,2)</f>
        <v>0</v>
      </c>
      <c r="K191" s="182" t="s">
        <v>141</v>
      </c>
      <c r="L191" s="187"/>
      <c r="M191" s="188" t="s">
        <v>3</v>
      </c>
      <c r="N191" s="189" t="s">
        <v>42</v>
      </c>
      <c r="O191" s="69"/>
      <c r="P191" s="171">
        <f>O191*H191</f>
        <v>0</v>
      </c>
      <c r="Q191" s="171">
        <v>0.006</v>
      </c>
      <c r="R191" s="171">
        <f>Q191*H191</f>
        <v>11.92788</v>
      </c>
      <c r="S191" s="171">
        <v>0</v>
      </c>
      <c r="T191" s="172">
        <f>S191*H191</f>
        <v>0</v>
      </c>
      <c r="U191" s="35"/>
      <c r="V191" s="35"/>
      <c r="W191" s="35"/>
      <c r="X191" s="35"/>
      <c r="Y191" s="35"/>
      <c r="Z191" s="35"/>
      <c r="AA191" s="35"/>
      <c r="AB191" s="35"/>
      <c r="AC191" s="35"/>
      <c r="AD191" s="35"/>
      <c r="AE191" s="35"/>
      <c r="AR191" s="173" t="s">
        <v>175</v>
      </c>
      <c r="AT191" s="173" t="s">
        <v>181</v>
      </c>
      <c r="AU191" s="173" t="s">
        <v>149</v>
      </c>
      <c r="AY191" s="16" t="s">
        <v>135</v>
      </c>
      <c r="BE191" s="174">
        <f>IF(N191="základní",J191,0)</f>
        <v>0</v>
      </c>
      <c r="BF191" s="174">
        <f>IF(N191="snížená",J191,0)</f>
        <v>0</v>
      </c>
      <c r="BG191" s="174">
        <f>IF(N191="zákl. přenesená",J191,0)</f>
        <v>0</v>
      </c>
      <c r="BH191" s="174">
        <f>IF(N191="sníž. přenesená",J191,0)</f>
        <v>0</v>
      </c>
      <c r="BI191" s="174">
        <f>IF(N191="nulová",J191,0)</f>
        <v>0</v>
      </c>
      <c r="BJ191" s="16" t="s">
        <v>15</v>
      </c>
      <c r="BK191" s="174">
        <f>ROUND(I191*H191,2)</f>
        <v>0</v>
      </c>
      <c r="BL191" s="16" t="s">
        <v>82</v>
      </c>
      <c r="BM191" s="173" t="s">
        <v>364</v>
      </c>
    </row>
    <row r="192" spans="1:65" s="2" customFormat="1" ht="78" customHeight="1">
      <c r="A192" s="35"/>
      <c r="B192" s="161"/>
      <c r="C192" s="162" t="s">
        <v>365</v>
      </c>
      <c r="D192" s="162" t="s">
        <v>137</v>
      </c>
      <c r="E192" s="163" t="s">
        <v>366</v>
      </c>
      <c r="F192" s="164" t="s">
        <v>367</v>
      </c>
      <c r="G192" s="165" t="s">
        <v>140</v>
      </c>
      <c r="H192" s="166">
        <v>6556</v>
      </c>
      <c r="I192" s="167"/>
      <c r="J192" s="168">
        <f>ROUND(I192*H192,2)</f>
        <v>0</v>
      </c>
      <c r="K192" s="164" t="s">
        <v>141</v>
      </c>
      <c r="L192" s="36"/>
      <c r="M192" s="169" t="s">
        <v>3</v>
      </c>
      <c r="N192" s="170" t="s">
        <v>42</v>
      </c>
      <c r="O192" s="69"/>
      <c r="P192" s="171">
        <f>O192*H192</f>
        <v>0</v>
      </c>
      <c r="Q192" s="171">
        <v>0.01168</v>
      </c>
      <c r="R192" s="171">
        <f>Q192*H192</f>
        <v>76.57408</v>
      </c>
      <c r="S192" s="171">
        <v>0</v>
      </c>
      <c r="T192" s="172">
        <f>S192*H192</f>
        <v>0</v>
      </c>
      <c r="U192" s="35"/>
      <c r="V192" s="35"/>
      <c r="W192" s="35"/>
      <c r="X192" s="35"/>
      <c r="Y192" s="35"/>
      <c r="Z192" s="35"/>
      <c r="AA192" s="35"/>
      <c r="AB192" s="35"/>
      <c r="AC192" s="35"/>
      <c r="AD192" s="35"/>
      <c r="AE192" s="35"/>
      <c r="AR192" s="173" t="s">
        <v>82</v>
      </c>
      <c r="AT192" s="173" t="s">
        <v>137</v>
      </c>
      <c r="AU192" s="173" t="s">
        <v>149</v>
      </c>
      <c r="AY192" s="16" t="s">
        <v>135</v>
      </c>
      <c r="BE192" s="174">
        <f>IF(N192="základní",J192,0)</f>
        <v>0</v>
      </c>
      <c r="BF192" s="174">
        <f>IF(N192="snížená",J192,0)</f>
        <v>0</v>
      </c>
      <c r="BG192" s="174">
        <f>IF(N192="zákl. přenesená",J192,0)</f>
        <v>0</v>
      </c>
      <c r="BH192" s="174">
        <f>IF(N192="sníž. přenesená",J192,0)</f>
        <v>0</v>
      </c>
      <c r="BI192" s="174">
        <f>IF(N192="nulová",J192,0)</f>
        <v>0</v>
      </c>
      <c r="BJ192" s="16" t="s">
        <v>15</v>
      </c>
      <c r="BK192" s="174">
        <f>ROUND(I192*H192,2)</f>
        <v>0</v>
      </c>
      <c r="BL192" s="16" t="s">
        <v>82</v>
      </c>
      <c r="BM192" s="173" t="s">
        <v>368</v>
      </c>
    </row>
    <row r="193" spans="1:47" s="2" customFormat="1" ht="12">
      <c r="A193" s="35"/>
      <c r="B193" s="36"/>
      <c r="C193" s="35"/>
      <c r="D193" s="175" t="s">
        <v>143</v>
      </c>
      <c r="E193" s="35"/>
      <c r="F193" s="176" t="s">
        <v>369</v>
      </c>
      <c r="G193" s="35"/>
      <c r="H193" s="35"/>
      <c r="I193" s="177"/>
      <c r="J193" s="35"/>
      <c r="K193" s="35"/>
      <c r="L193" s="36"/>
      <c r="M193" s="178"/>
      <c r="N193" s="179"/>
      <c r="O193" s="69"/>
      <c r="P193" s="69"/>
      <c r="Q193" s="69"/>
      <c r="R193" s="69"/>
      <c r="S193" s="69"/>
      <c r="T193" s="70"/>
      <c r="U193" s="35"/>
      <c r="V193" s="35"/>
      <c r="W193" s="35"/>
      <c r="X193" s="35"/>
      <c r="Y193" s="35"/>
      <c r="Z193" s="35"/>
      <c r="AA193" s="35"/>
      <c r="AB193" s="35"/>
      <c r="AC193" s="35"/>
      <c r="AD193" s="35"/>
      <c r="AE193" s="35"/>
      <c r="AT193" s="16" t="s">
        <v>143</v>
      </c>
      <c r="AU193" s="16" t="s">
        <v>149</v>
      </c>
    </row>
    <row r="194" spans="1:65" s="2" customFormat="1" ht="24.15" customHeight="1">
      <c r="A194" s="35"/>
      <c r="B194" s="161"/>
      <c r="C194" s="180" t="s">
        <v>370</v>
      </c>
      <c r="D194" s="180" t="s">
        <v>181</v>
      </c>
      <c r="E194" s="181" t="s">
        <v>371</v>
      </c>
      <c r="F194" s="182" t="s">
        <v>372</v>
      </c>
      <c r="G194" s="183" t="s">
        <v>140</v>
      </c>
      <c r="H194" s="184">
        <v>6883.8</v>
      </c>
      <c r="I194" s="185"/>
      <c r="J194" s="186">
        <f>ROUND(I194*H194,2)</f>
        <v>0</v>
      </c>
      <c r="K194" s="182" t="s">
        <v>141</v>
      </c>
      <c r="L194" s="187"/>
      <c r="M194" s="188" t="s">
        <v>3</v>
      </c>
      <c r="N194" s="189" t="s">
        <v>42</v>
      </c>
      <c r="O194" s="69"/>
      <c r="P194" s="171">
        <f>O194*H194</f>
        <v>0</v>
      </c>
      <c r="Q194" s="171">
        <v>0.028</v>
      </c>
      <c r="R194" s="171">
        <f>Q194*H194</f>
        <v>192.74640000000002</v>
      </c>
      <c r="S194" s="171">
        <v>0</v>
      </c>
      <c r="T194" s="172">
        <f>S194*H194</f>
        <v>0</v>
      </c>
      <c r="U194" s="35"/>
      <c r="V194" s="35"/>
      <c r="W194" s="35"/>
      <c r="X194" s="35"/>
      <c r="Y194" s="35"/>
      <c r="Z194" s="35"/>
      <c r="AA194" s="35"/>
      <c r="AB194" s="35"/>
      <c r="AC194" s="35"/>
      <c r="AD194" s="35"/>
      <c r="AE194" s="35"/>
      <c r="AR194" s="173" t="s">
        <v>175</v>
      </c>
      <c r="AT194" s="173" t="s">
        <v>181</v>
      </c>
      <c r="AU194" s="173" t="s">
        <v>149</v>
      </c>
      <c r="AY194" s="16" t="s">
        <v>135</v>
      </c>
      <c r="BE194" s="174">
        <f>IF(N194="základní",J194,0)</f>
        <v>0</v>
      </c>
      <c r="BF194" s="174">
        <f>IF(N194="snížená",J194,0)</f>
        <v>0</v>
      </c>
      <c r="BG194" s="174">
        <f>IF(N194="zákl. přenesená",J194,0)</f>
        <v>0</v>
      </c>
      <c r="BH194" s="174">
        <f>IF(N194="sníž. přenesená",J194,0)</f>
        <v>0</v>
      </c>
      <c r="BI194" s="174">
        <f>IF(N194="nulová",J194,0)</f>
        <v>0</v>
      </c>
      <c r="BJ194" s="16" t="s">
        <v>15</v>
      </c>
      <c r="BK194" s="174">
        <f>ROUND(I194*H194,2)</f>
        <v>0</v>
      </c>
      <c r="BL194" s="16" t="s">
        <v>82</v>
      </c>
      <c r="BM194" s="173" t="s">
        <v>373</v>
      </c>
    </row>
    <row r="195" spans="1:65" s="2" customFormat="1" ht="55.5" customHeight="1">
      <c r="A195" s="35"/>
      <c r="B195" s="161"/>
      <c r="C195" s="162" t="s">
        <v>374</v>
      </c>
      <c r="D195" s="162" t="s">
        <v>137</v>
      </c>
      <c r="E195" s="163" t="s">
        <v>375</v>
      </c>
      <c r="F195" s="164" t="s">
        <v>376</v>
      </c>
      <c r="G195" s="165" t="s">
        <v>140</v>
      </c>
      <c r="H195" s="166">
        <v>8505</v>
      </c>
      <c r="I195" s="167"/>
      <c r="J195" s="168">
        <f>ROUND(I195*H195,2)</f>
        <v>0</v>
      </c>
      <c r="K195" s="164" t="s">
        <v>141</v>
      </c>
      <c r="L195" s="36"/>
      <c r="M195" s="169" t="s">
        <v>3</v>
      </c>
      <c r="N195" s="170" t="s">
        <v>42</v>
      </c>
      <c r="O195" s="69"/>
      <c r="P195" s="171">
        <f>O195*H195</f>
        <v>0</v>
      </c>
      <c r="Q195" s="171">
        <v>8E-05</v>
      </c>
      <c r="R195" s="171">
        <f>Q195*H195</f>
        <v>0.6804</v>
      </c>
      <c r="S195" s="171">
        <v>0</v>
      </c>
      <c r="T195" s="172">
        <f>S195*H195</f>
        <v>0</v>
      </c>
      <c r="U195" s="35"/>
      <c r="V195" s="35"/>
      <c r="W195" s="35"/>
      <c r="X195" s="35"/>
      <c r="Y195" s="35"/>
      <c r="Z195" s="35"/>
      <c r="AA195" s="35"/>
      <c r="AB195" s="35"/>
      <c r="AC195" s="35"/>
      <c r="AD195" s="35"/>
      <c r="AE195" s="35"/>
      <c r="AR195" s="173" t="s">
        <v>82</v>
      </c>
      <c r="AT195" s="173" t="s">
        <v>137</v>
      </c>
      <c r="AU195" s="173" t="s">
        <v>149</v>
      </c>
      <c r="AY195" s="16" t="s">
        <v>135</v>
      </c>
      <c r="BE195" s="174">
        <f>IF(N195="základní",J195,0)</f>
        <v>0</v>
      </c>
      <c r="BF195" s="174">
        <f>IF(N195="snížená",J195,0)</f>
        <v>0</v>
      </c>
      <c r="BG195" s="174">
        <f>IF(N195="zákl. přenesená",J195,0)</f>
        <v>0</v>
      </c>
      <c r="BH195" s="174">
        <f>IF(N195="sníž. přenesená",J195,0)</f>
        <v>0</v>
      </c>
      <c r="BI195" s="174">
        <f>IF(N195="nulová",J195,0)</f>
        <v>0</v>
      </c>
      <c r="BJ195" s="16" t="s">
        <v>15</v>
      </c>
      <c r="BK195" s="174">
        <f>ROUND(I195*H195,2)</f>
        <v>0</v>
      </c>
      <c r="BL195" s="16" t="s">
        <v>82</v>
      </c>
      <c r="BM195" s="173" t="s">
        <v>377</v>
      </c>
    </row>
    <row r="196" spans="1:47" s="2" customFormat="1" ht="12">
      <c r="A196" s="35"/>
      <c r="B196" s="36"/>
      <c r="C196" s="35"/>
      <c r="D196" s="175" t="s">
        <v>143</v>
      </c>
      <c r="E196" s="35"/>
      <c r="F196" s="176" t="s">
        <v>378</v>
      </c>
      <c r="G196" s="35"/>
      <c r="H196" s="35"/>
      <c r="I196" s="177"/>
      <c r="J196" s="35"/>
      <c r="K196" s="35"/>
      <c r="L196" s="36"/>
      <c r="M196" s="178"/>
      <c r="N196" s="179"/>
      <c r="O196" s="69"/>
      <c r="P196" s="69"/>
      <c r="Q196" s="69"/>
      <c r="R196" s="69"/>
      <c r="S196" s="69"/>
      <c r="T196" s="70"/>
      <c r="U196" s="35"/>
      <c r="V196" s="35"/>
      <c r="W196" s="35"/>
      <c r="X196" s="35"/>
      <c r="Y196" s="35"/>
      <c r="Z196" s="35"/>
      <c r="AA196" s="35"/>
      <c r="AB196" s="35"/>
      <c r="AC196" s="35"/>
      <c r="AD196" s="35"/>
      <c r="AE196" s="35"/>
      <c r="AT196" s="16" t="s">
        <v>143</v>
      </c>
      <c r="AU196" s="16" t="s">
        <v>149</v>
      </c>
    </row>
    <row r="197" spans="1:65" s="2" customFormat="1" ht="44.25" customHeight="1">
      <c r="A197" s="35"/>
      <c r="B197" s="161"/>
      <c r="C197" s="162" t="s">
        <v>379</v>
      </c>
      <c r="D197" s="162" t="s">
        <v>137</v>
      </c>
      <c r="E197" s="163" t="s">
        <v>380</v>
      </c>
      <c r="F197" s="164" t="s">
        <v>381</v>
      </c>
      <c r="G197" s="165" t="s">
        <v>227</v>
      </c>
      <c r="H197" s="166">
        <v>463.8</v>
      </c>
      <c r="I197" s="167"/>
      <c r="J197" s="168">
        <f>ROUND(I197*H197,2)</f>
        <v>0</v>
      </c>
      <c r="K197" s="164" t="s">
        <v>141</v>
      </c>
      <c r="L197" s="36"/>
      <c r="M197" s="169" t="s">
        <v>3</v>
      </c>
      <c r="N197" s="170" t="s">
        <v>42</v>
      </c>
      <c r="O197" s="69"/>
      <c r="P197" s="171">
        <f>O197*H197</f>
        <v>0</v>
      </c>
      <c r="Q197" s="171">
        <v>0.00176</v>
      </c>
      <c r="R197" s="171">
        <f>Q197*H197</f>
        <v>0.816288</v>
      </c>
      <c r="S197" s="171">
        <v>0</v>
      </c>
      <c r="T197" s="172">
        <f>S197*H197</f>
        <v>0</v>
      </c>
      <c r="U197" s="35"/>
      <c r="V197" s="35"/>
      <c r="W197" s="35"/>
      <c r="X197" s="35"/>
      <c r="Y197" s="35"/>
      <c r="Z197" s="35"/>
      <c r="AA197" s="35"/>
      <c r="AB197" s="35"/>
      <c r="AC197" s="35"/>
      <c r="AD197" s="35"/>
      <c r="AE197" s="35"/>
      <c r="AR197" s="173" t="s">
        <v>82</v>
      </c>
      <c r="AT197" s="173" t="s">
        <v>137</v>
      </c>
      <c r="AU197" s="173" t="s">
        <v>149</v>
      </c>
      <c r="AY197" s="16" t="s">
        <v>135</v>
      </c>
      <c r="BE197" s="174">
        <f>IF(N197="základní",J197,0)</f>
        <v>0</v>
      </c>
      <c r="BF197" s="174">
        <f>IF(N197="snížená",J197,0)</f>
        <v>0</v>
      </c>
      <c r="BG197" s="174">
        <f>IF(N197="zákl. přenesená",J197,0)</f>
        <v>0</v>
      </c>
      <c r="BH197" s="174">
        <f>IF(N197="sníž. přenesená",J197,0)</f>
        <v>0</v>
      </c>
      <c r="BI197" s="174">
        <f>IF(N197="nulová",J197,0)</f>
        <v>0</v>
      </c>
      <c r="BJ197" s="16" t="s">
        <v>15</v>
      </c>
      <c r="BK197" s="174">
        <f>ROUND(I197*H197,2)</f>
        <v>0</v>
      </c>
      <c r="BL197" s="16" t="s">
        <v>82</v>
      </c>
      <c r="BM197" s="173" t="s">
        <v>382</v>
      </c>
    </row>
    <row r="198" spans="1:47" s="2" customFormat="1" ht="12">
      <c r="A198" s="35"/>
      <c r="B198" s="36"/>
      <c r="C198" s="35"/>
      <c r="D198" s="175" t="s">
        <v>143</v>
      </c>
      <c r="E198" s="35"/>
      <c r="F198" s="176" t="s">
        <v>383</v>
      </c>
      <c r="G198" s="35"/>
      <c r="H198" s="35"/>
      <c r="I198" s="177"/>
      <c r="J198" s="35"/>
      <c r="K198" s="35"/>
      <c r="L198" s="36"/>
      <c r="M198" s="178"/>
      <c r="N198" s="179"/>
      <c r="O198" s="69"/>
      <c r="P198" s="69"/>
      <c r="Q198" s="69"/>
      <c r="R198" s="69"/>
      <c r="S198" s="69"/>
      <c r="T198" s="70"/>
      <c r="U198" s="35"/>
      <c r="V198" s="35"/>
      <c r="W198" s="35"/>
      <c r="X198" s="35"/>
      <c r="Y198" s="35"/>
      <c r="Z198" s="35"/>
      <c r="AA198" s="35"/>
      <c r="AB198" s="35"/>
      <c r="AC198" s="35"/>
      <c r="AD198" s="35"/>
      <c r="AE198" s="35"/>
      <c r="AT198" s="16" t="s">
        <v>143</v>
      </c>
      <c r="AU198" s="16" t="s">
        <v>149</v>
      </c>
    </row>
    <row r="199" spans="1:65" s="2" customFormat="1" ht="24.15" customHeight="1">
      <c r="A199" s="35"/>
      <c r="B199" s="161"/>
      <c r="C199" s="180" t="s">
        <v>384</v>
      </c>
      <c r="D199" s="180" t="s">
        <v>181</v>
      </c>
      <c r="E199" s="181" t="s">
        <v>385</v>
      </c>
      <c r="F199" s="182" t="s">
        <v>386</v>
      </c>
      <c r="G199" s="183" t="s">
        <v>140</v>
      </c>
      <c r="H199" s="184">
        <v>81.594</v>
      </c>
      <c r="I199" s="185"/>
      <c r="J199" s="186">
        <f>ROUND(I199*H199,2)</f>
        <v>0</v>
      </c>
      <c r="K199" s="182" t="s">
        <v>141</v>
      </c>
      <c r="L199" s="187"/>
      <c r="M199" s="188" t="s">
        <v>3</v>
      </c>
      <c r="N199" s="189" t="s">
        <v>42</v>
      </c>
      <c r="O199" s="69"/>
      <c r="P199" s="171">
        <f>O199*H199</f>
        <v>0</v>
      </c>
      <c r="Q199" s="171">
        <v>0.0009</v>
      </c>
      <c r="R199" s="171">
        <f>Q199*H199</f>
        <v>0.07343459999999999</v>
      </c>
      <c r="S199" s="171">
        <v>0</v>
      </c>
      <c r="T199" s="172">
        <f>S199*H199</f>
        <v>0</v>
      </c>
      <c r="U199" s="35"/>
      <c r="V199" s="35"/>
      <c r="W199" s="35"/>
      <c r="X199" s="35"/>
      <c r="Y199" s="35"/>
      <c r="Z199" s="35"/>
      <c r="AA199" s="35"/>
      <c r="AB199" s="35"/>
      <c r="AC199" s="35"/>
      <c r="AD199" s="35"/>
      <c r="AE199" s="35"/>
      <c r="AR199" s="173" t="s">
        <v>175</v>
      </c>
      <c r="AT199" s="173" t="s">
        <v>181</v>
      </c>
      <c r="AU199" s="173" t="s">
        <v>149</v>
      </c>
      <c r="AY199" s="16" t="s">
        <v>135</v>
      </c>
      <c r="BE199" s="174">
        <f>IF(N199="základní",J199,0)</f>
        <v>0</v>
      </c>
      <c r="BF199" s="174">
        <f>IF(N199="snížená",J199,0)</f>
        <v>0</v>
      </c>
      <c r="BG199" s="174">
        <f>IF(N199="zákl. přenesená",J199,0)</f>
        <v>0</v>
      </c>
      <c r="BH199" s="174">
        <f>IF(N199="sníž. přenesená",J199,0)</f>
        <v>0</v>
      </c>
      <c r="BI199" s="174">
        <f>IF(N199="nulová",J199,0)</f>
        <v>0</v>
      </c>
      <c r="BJ199" s="16" t="s">
        <v>15</v>
      </c>
      <c r="BK199" s="174">
        <f>ROUND(I199*H199,2)</f>
        <v>0</v>
      </c>
      <c r="BL199" s="16" t="s">
        <v>82</v>
      </c>
      <c r="BM199" s="173" t="s">
        <v>387</v>
      </c>
    </row>
    <row r="200" spans="1:65" s="2" customFormat="1" ht="24.15" customHeight="1">
      <c r="A200" s="35"/>
      <c r="B200" s="161"/>
      <c r="C200" s="162" t="s">
        <v>388</v>
      </c>
      <c r="D200" s="162" t="s">
        <v>137</v>
      </c>
      <c r="E200" s="163" t="s">
        <v>389</v>
      </c>
      <c r="F200" s="164" t="s">
        <v>390</v>
      </c>
      <c r="G200" s="165" t="s">
        <v>140</v>
      </c>
      <c r="H200" s="166">
        <v>9656</v>
      </c>
      <c r="I200" s="167"/>
      <c r="J200" s="168">
        <f>ROUND(I200*H200,2)</f>
        <v>0</v>
      </c>
      <c r="K200" s="164" t="s">
        <v>141</v>
      </c>
      <c r="L200" s="36"/>
      <c r="M200" s="169" t="s">
        <v>3</v>
      </c>
      <c r="N200" s="170" t="s">
        <v>42</v>
      </c>
      <c r="O200" s="69"/>
      <c r="P200" s="171">
        <f>O200*H200</f>
        <v>0</v>
      </c>
      <c r="Q200" s="171">
        <v>0.0003</v>
      </c>
      <c r="R200" s="171">
        <f>Q200*H200</f>
        <v>2.8968</v>
      </c>
      <c r="S200" s="171">
        <v>0</v>
      </c>
      <c r="T200" s="172">
        <f>S200*H200</f>
        <v>0</v>
      </c>
      <c r="U200" s="35"/>
      <c r="V200" s="35"/>
      <c r="W200" s="35"/>
      <c r="X200" s="35"/>
      <c r="Y200" s="35"/>
      <c r="Z200" s="35"/>
      <c r="AA200" s="35"/>
      <c r="AB200" s="35"/>
      <c r="AC200" s="35"/>
      <c r="AD200" s="35"/>
      <c r="AE200" s="35"/>
      <c r="AR200" s="173" t="s">
        <v>82</v>
      </c>
      <c r="AT200" s="173" t="s">
        <v>137</v>
      </c>
      <c r="AU200" s="173" t="s">
        <v>149</v>
      </c>
      <c r="AY200" s="16" t="s">
        <v>135</v>
      </c>
      <c r="BE200" s="174">
        <f>IF(N200="základní",J200,0)</f>
        <v>0</v>
      </c>
      <c r="BF200" s="174">
        <f>IF(N200="snížená",J200,0)</f>
        <v>0</v>
      </c>
      <c r="BG200" s="174">
        <f>IF(N200="zákl. přenesená",J200,0)</f>
        <v>0</v>
      </c>
      <c r="BH200" s="174">
        <f>IF(N200="sníž. přenesená",J200,0)</f>
        <v>0</v>
      </c>
      <c r="BI200" s="174">
        <f>IF(N200="nulová",J200,0)</f>
        <v>0</v>
      </c>
      <c r="BJ200" s="16" t="s">
        <v>15</v>
      </c>
      <c r="BK200" s="174">
        <f>ROUND(I200*H200,2)</f>
        <v>0</v>
      </c>
      <c r="BL200" s="16" t="s">
        <v>82</v>
      </c>
      <c r="BM200" s="173" t="s">
        <v>391</v>
      </c>
    </row>
    <row r="201" spans="1:47" s="2" customFormat="1" ht="12">
      <c r="A201" s="35"/>
      <c r="B201" s="36"/>
      <c r="C201" s="35"/>
      <c r="D201" s="175" t="s">
        <v>143</v>
      </c>
      <c r="E201" s="35"/>
      <c r="F201" s="176" t="s">
        <v>392</v>
      </c>
      <c r="G201" s="35"/>
      <c r="H201" s="35"/>
      <c r="I201" s="177"/>
      <c r="J201" s="35"/>
      <c r="K201" s="35"/>
      <c r="L201" s="36"/>
      <c r="M201" s="178"/>
      <c r="N201" s="179"/>
      <c r="O201" s="69"/>
      <c r="P201" s="69"/>
      <c r="Q201" s="69"/>
      <c r="R201" s="69"/>
      <c r="S201" s="69"/>
      <c r="T201" s="70"/>
      <c r="U201" s="35"/>
      <c r="V201" s="35"/>
      <c r="W201" s="35"/>
      <c r="X201" s="35"/>
      <c r="Y201" s="35"/>
      <c r="Z201" s="35"/>
      <c r="AA201" s="35"/>
      <c r="AB201" s="35"/>
      <c r="AC201" s="35"/>
      <c r="AD201" s="35"/>
      <c r="AE201" s="35"/>
      <c r="AT201" s="16" t="s">
        <v>143</v>
      </c>
      <c r="AU201" s="16" t="s">
        <v>149</v>
      </c>
    </row>
    <row r="202" spans="1:65" s="2" customFormat="1" ht="37.8" customHeight="1">
      <c r="A202" s="35"/>
      <c r="B202" s="161"/>
      <c r="C202" s="162" t="s">
        <v>393</v>
      </c>
      <c r="D202" s="162" t="s">
        <v>137</v>
      </c>
      <c r="E202" s="163" t="s">
        <v>394</v>
      </c>
      <c r="F202" s="164" t="s">
        <v>395</v>
      </c>
      <c r="G202" s="165" t="s">
        <v>140</v>
      </c>
      <c r="H202" s="166">
        <v>9656</v>
      </c>
      <c r="I202" s="167"/>
      <c r="J202" s="168">
        <f>ROUND(I202*H202,2)</f>
        <v>0</v>
      </c>
      <c r="K202" s="164" t="s">
        <v>141</v>
      </c>
      <c r="L202" s="36"/>
      <c r="M202" s="169" t="s">
        <v>3</v>
      </c>
      <c r="N202" s="170" t="s">
        <v>42</v>
      </c>
      <c r="O202" s="69"/>
      <c r="P202" s="171">
        <f>O202*H202</f>
        <v>0</v>
      </c>
      <c r="Q202" s="171">
        <v>0.00285</v>
      </c>
      <c r="R202" s="171">
        <f>Q202*H202</f>
        <v>27.5196</v>
      </c>
      <c r="S202" s="171">
        <v>0</v>
      </c>
      <c r="T202" s="172">
        <f>S202*H202</f>
        <v>0</v>
      </c>
      <c r="U202" s="35"/>
      <c r="V202" s="35"/>
      <c r="W202" s="35"/>
      <c r="X202" s="35"/>
      <c r="Y202" s="35"/>
      <c r="Z202" s="35"/>
      <c r="AA202" s="35"/>
      <c r="AB202" s="35"/>
      <c r="AC202" s="35"/>
      <c r="AD202" s="35"/>
      <c r="AE202" s="35"/>
      <c r="AR202" s="173" t="s">
        <v>82</v>
      </c>
      <c r="AT202" s="173" t="s">
        <v>137</v>
      </c>
      <c r="AU202" s="173" t="s">
        <v>149</v>
      </c>
      <c r="AY202" s="16" t="s">
        <v>135</v>
      </c>
      <c r="BE202" s="174">
        <f>IF(N202="základní",J202,0)</f>
        <v>0</v>
      </c>
      <c r="BF202" s="174">
        <f>IF(N202="snížená",J202,0)</f>
        <v>0</v>
      </c>
      <c r="BG202" s="174">
        <f>IF(N202="zákl. přenesená",J202,0)</f>
        <v>0</v>
      </c>
      <c r="BH202" s="174">
        <f>IF(N202="sníž. přenesená",J202,0)</f>
        <v>0</v>
      </c>
      <c r="BI202" s="174">
        <f>IF(N202="nulová",J202,0)</f>
        <v>0</v>
      </c>
      <c r="BJ202" s="16" t="s">
        <v>15</v>
      </c>
      <c r="BK202" s="174">
        <f>ROUND(I202*H202,2)</f>
        <v>0</v>
      </c>
      <c r="BL202" s="16" t="s">
        <v>82</v>
      </c>
      <c r="BM202" s="173" t="s">
        <v>396</v>
      </c>
    </row>
    <row r="203" spans="1:47" s="2" customFormat="1" ht="12">
      <c r="A203" s="35"/>
      <c r="B203" s="36"/>
      <c r="C203" s="35"/>
      <c r="D203" s="175" t="s">
        <v>143</v>
      </c>
      <c r="E203" s="35"/>
      <c r="F203" s="176" t="s">
        <v>397</v>
      </c>
      <c r="G203" s="35"/>
      <c r="H203" s="35"/>
      <c r="I203" s="177"/>
      <c r="J203" s="35"/>
      <c r="K203" s="35"/>
      <c r="L203" s="36"/>
      <c r="M203" s="178"/>
      <c r="N203" s="179"/>
      <c r="O203" s="69"/>
      <c r="P203" s="69"/>
      <c r="Q203" s="69"/>
      <c r="R203" s="69"/>
      <c r="S203" s="69"/>
      <c r="T203" s="70"/>
      <c r="U203" s="35"/>
      <c r="V203" s="35"/>
      <c r="W203" s="35"/>
      <c r="X203" s="35"/>
      <c r="Y203" s="35"/>
      <c r="Z203" s="35"/>
      <c r="AA203" s="35"/>
      <c r="AB203" s="35"/>
      <c r="AC203" s="35"/>
      <c r="AD203" s="35"/>
      <c r="AE203" s="35"/>
      <c r="AT203" s="16" t="s">
        <v>143</v>
      </c>
      <c r="AU203" s="16" t="s">
        <v>149</v>
      </c>
    </row>
    <row r="204" spans="1:65" s="2" customFormat="1" ht="24.15" customHeight="1">
      <c r="A204" s="35"/>
      <c r="B204" s="161"/>
      <c r="C204" s="162" t="s">
        <v>398</v>
      </c>
      <c r="D204" s="162" t="s">
        <v>137</v>
      </c>
      <c r="E204" s="163" t="s">
        <v>399</v>
      </c>
      <c r="F204" s="164" t="s">
        <v>400</v>
      </c>
      <c r="G204" s="165" t="s">
        <v>140</v>
      </c>
      <c r="H204" s="166">
        <v>453</v>
      </c>
      <c r="I204" s="167"/>
      <c r="J204" s="168">
        <f>ROUND(I204*H204,2)</f>
        <v>0</v>
      </c>
      <c r="K204" s="164" t="s">
        <v>141</v>
      </c>
      <c r="L204" s="36"/>
      <c r="M204" s="169" t="s">
        <v>3</v>
      </c>
      <c r="N204" s="170" t="s">
        <v>42</v>
      </c>
      <c r="O204" s="69"/>
      <c r="P204" s="171">
        <f>O204*H204</f>
        <v>0</v>
      </c>
      <c r="Q204" s="171">
        <v>0.0002</v>
      </c>
      <c r="R204" s="171">
        <f>Q204*H204</f>
        <v>0.0906</v>
      </c>
      <c r="S204" s="171">
        <v>0</v>
      </c>
      <c r="T204" s="172">
        <f>S204*H204</f>
        <v>0</v>
      </c>
      <c r="U204" s="35"/>
      <c r="V204" s="35"/>
      <c r="W204" s="35"/>
      <c r="X204" s="35"/>
      <c r="Y204" s="35"/>
      <c r="Z204" s="35"/>
      <c r="AA204" s="35"/>
      <c r="AB204" s="35"/>
      <c r="AC204" s="35"/>
      <c r="AD204" s="35"/>
      <c r="AE204" s="35"/>
      <c r="AR204" s="173" t="s">
        <v>82</v>
      </c>
      <c r="AT204" s="173" t="s">
        <v>137</v>
      </c>
      <c r="AU204" s="173" t="s">
        <v>149</v>
      </c>
      <c r="AY204" s="16" t="s">
        <v>135</v>
      </c>
      <c r="BE204" s="174">
        <f>IF(N204="základní",J204,0)</f>
        <v>0</v>
      </c>
      <c r="BF204" s="174">
        <f>IF(N204="snížená",J204,0)</f>
        <v>0</v>
      </c>
      <c r="BG204" s="174">
        <f>IF(N204="zákl. přenesená",J204,0)</f>
        <v>0</v>
      </c>
      <c r="BH204" s="174">
        <f>IF(N204="sníž. přenesená",J204,0)</f>
        <v>0</v>
      </c>
      <c r="BI204" s="174">
        <f>IF(N204="nulová",J204,0)</f>
        <v>0</v>
      </c>
      <c r="BJ204" s="16" t="s">
        <v>15</v>
      </c>
      <c r="BK204" s="174">
        <f>ROUND(I204*H204,2)</f>
        <v>0</v>
      </c>
      <c r="BL204" s="16" t="s">
        <v>82</v>
      </c>
      <c r="BM204" s="173" t="s">
        <v>401</v>
      </c>
    </row>
    <row r="205" spans="1:47" s="2" customFormat="1" ht="12">
      <c r="A205" s="35"/>
      <c r="B205" s="36"/>
      <c r="C205" s="35"/>
      <c r="D205" s="175" t="s">
        <v>143</v>
      </c>
      <c r="E205" s="35"/>
      <c r="F205" s="176" t="s">
        <v>402</v>
      </c>
      <c r="G205" s="35"/>
      <c r="H205" s="35"/>
      <c r="I205" s="177"/>
      <c r="J205" s="35"/>
      <c r="K205" s="35"/>
      <c r="L205" s="36"/>
      <c r="M205" s="178"/>
      <c r="N205" s="179"/>
      <c r="O205" s="69"/>
      <c r="P205" s="69"/>
      <c r="Q205" s="69"/>
      <c r="R205" s="69"/>
      <c r="S205" s="69"/>
      <c r="T205" s="70"/>
      <c r="U205" s="35"/>
      <c r="V205" s="35"/>
      <c r="W205" s="35"/>
      <c r="X205" s="35"/>
      <c r="Y205" s="35"/>
      <c r="Z205" s="35"/>
      <c r="AA205" s="35"/>
      <c r="AB205" s="35"/>
      <c r="AC205" s="35"/>
      <c r="AD205" s="35"/>
      <c r="AE205" s="35"/>
      <c r="AT205" s="16" t="s">
        <v>143</v>
      </c>
      <c r="AU205" s="16" t="s">
        <v>149</v>
      </c>
    </row>
    <row r="206" spans="1:65" s="2" customFormat="1" ht="37.8" customHeight="1">
      <c r="A206" s="35"/>
      <c r="B206" s="161"/>
      <c r="C206" s="162" t="s">
        <v>403</v>
      </c>
      <c r="D206" s="162" t="s">
        <v>137</v>
      </c>
      <c r="E206" s="163" t="s">
        <v>404</v>
      </c>
      <c r="F206" s="164" t="s">
        <v>405</v>
      </c>
      <c r="G206" s="165" t="s">
        <v>140</v>
      </c>
      <c r="H206" s="166">
        <v>453</v>
      </c>
      <c r="I206" s="167"/>
      <c r="J206" s="168">
        <f>ROUND(I206*H206,2)</f>
        <v>0</v>
      </c>
      <c r="K206" s="164" t="s">
        <v>141</v>
      </c>
      <c r="L206" s="36"/>
      <c r="M206" s="169" t="s">
        <v>3</v>
      </c>
      <c r="N206" s="170" t="s">
        <v>42</v>
      </c>
      <c r="O206" s="69"/>
      <c r="P206" s="171">
        <f>O206*H206</f>
        <v>0</v>
      </c>
      <c r="Q206" s="171">
        <v>0.0057</v>
      </c>
      <c r="R206" s="171">
        <f>Q206*H206</f>
        <v>2.5821</v>
      </c>
      <c r="S206" s="171">
        <v>0</v>
      </c>
      <c r="T206" s="172">
        <f>S206*H206</f>
        <v>0</v>
      </c>
      <c r="U206" s="35"/>
      <c r="V206" s="35"/>
      <c r="W206" s="35"/>
      <c r="X206" s="35"/>
      <c r="Y206" s="35"/>
      <c r="Z206" s="35"/>
      <c r="AA206" s="35"/>
      <c r="AB206" s="35"/>
      <c r="AC206" s="35"/>
      <c r="AD206" s="35"/>
      <c r="AE206" s="35"/>
      <c r="AR206" s="173" t="s">
        <v>82</v>
      </c>
      <c r="AT206" s="173" t="s">
        <v>137</v>
      </c>
      <c r="AU206" s="173" t="s">
        <v>149</v>
      </c>
      <c r="AY206" s="16" t="s">
        <v>135</v>
      </c>
      <c r="BE206" s="174">
        <f>IF(N206="základní",J206,0)</f>
        <v>0</v>
      </c>
      <c r="BF206" s="174">
        <f>IF(N206="snížená",J206,0)</f>
        <v>0</v>
      </c>
      <c r="BG206" s="174">
        <f>IF(N206="zákl. přenesená",J206,0)</f>
        <v>0</v>
      </c>
      <c r="BH206" s="174">
        <f>IF(N206="sníž. přenesená",J206,0)</f>
        <v>0</v>
      </c>
      <c r="BI206" s="174">
        <f>IF(N206="nulová",J206,0)</f>
        <v>0</v>
      </c>
      <c r="BJ206" s="16" t="s">
        <v>15</v>
      </c>
      <c r="BK206" s="174">
        <f>ROUND(I206*H206,2)</f>
        <v>0</v>
      </c>
      <c r="BL206" s="16" t="s">
        <v>82</v>
      </c>
      <c r="BM206" s="173" t="s">
        <v>406</v>
      </c>
    </row>
    <row r="207" spans="1:47" s="2" customFormat="1" ht="12">
      <c r="A207" s="35"/>
      <c r="B207" s="36"/>
      <c r="C207" s="35"/>
      <c r="D207" s="175" t="s">
        <v>143</v>
      </c>
      <c r="E207" s="35"/>
      <c r="F207" s="176" t="s">
        <v>407</v>
      </c>
      <c r="G207" s="35"/>
      <c r="H207" s="35"/>
      <c r="I207" s="177"/>
      <c r="J207" s="35"/>
      <c r="K207" s="35"/>
      <c r="L207" s="36"/>
      <c r="M207" s="178"/>
      <c r="N207" s="179"/>
      <c r="O207" s="69"/>
      <c r="P207" s="69"/>
      <c r="Q207" s="69"/>
      <c r="R207" s="69"/>
      <c r="S207" s="69"/>
      <c r="T207" s="70"/>
      <c r="U207" s="35"/>
      <c r="V207" s="35"/>
      <c r="W207" s="35"/>
      <c r="X207" s="35"/>
      <c r="Y207" s="35"/>
      <c r="Z207" s="35"/>
      <c r="AA207" s="35"/>
      <c r="AB207" s="35"/>
      <c r="AC207" s="35"/>
      <c r="AD207" s="35"/>
      <c r="AE207" s="35"/>
      <c r="AT207" s="16" t="s">
        <v>143</v>
      </c>
      <c r="AU207" s="16" t="s">
        <v>149</v>
      </c>
    </row>
    <row r="208" spans="1:65" s="2" customFormat="1" ht="24.15" customHeight="1">
      <c r="A208" s="35"/>
      <c r="B208" s="161"/>
      <c r="C208" s="162" t="s">
        <v>408</v>
      </c>
      <c r="D208" s="162" t="s">
        <v>137</v>
      </c>
      <c r="E208" s="163" t="s">
        <v>409</v>
      </c>
      <c r="F208" s="164" t="s">
        <v>410</v>
      </c>
      <c r="G208" s="165" t="s">
        <v>227</v>
      </c>
      <c r="H208" s="166">
        <v>305</v>
      </c>
      <c r="I208" s="167"/>
      <c r="J208" s="168">
        <f>ROUND(I208*H208,2)</f>
        <v>0</v>
      </c>
      <c r="K208" s="164" t="s">
        <v>141</v>
      </c>
      <c r="L208" s="36"/>
      <c r="M208" s="169" t="s">
        <v>3</v>
      </c>
      <c r="N208" s="170" t="s">
        <v>42</v>
      </c>
      <c r="O208" s="69"/>
      <c r="P208" s="171">
        <f>O208*H208</f>
        <v>0</v>
      </c>
      <c r="Q208" s="171">
        <v>3E-05</v>
      </c>
      <c r="R208" s="171">
        <f>Q208*H208</f>
        <v>0.00915</v>
      </c>
      <c r="S208" s="171">
        <v>0</v>
      </c>
      <c r="T208" s="172">
        <f>S208*H208</f>
        <v>0</v>
      </c>
      <c r="U208" s="35"/>
      <c r="V208" s="35"/>
      <c r="W208" s="35"/>
      <c r="X208" s="35"/>
      <c r="Y208" s="35"/>
      <c r="Z208" s="35"/>
      <c r="AA208" s="35"/>
      <c r="AB208" s="35"/>
      <c r="AC208" s="35"/>
      <c r="AD208" s="35"/>
      <c r="AE208" s="35"/>
      <c r="AR208" s="173" t="s">
        <v>82</v>
      </c>
      <c r="AT208" s="173" t="s">
        <v>137</v>
      </c>
      <c r="AU208" s="173" t="s">
        <v>149</v>
      </c>
      <c r="AY208" s="16" t="s">
        <v>135</v>
      </c>
      <c r="BE208" s="174">
        <f>IF(N208="základní",J208,0)</f>
        <v>0</v>
      </c>
      <c r="BF208" s="174">
        <f>IF(N208="snížená",J208,0)</f>
        <v>0</v>
      </c>
      <c r="BG208" s="174">
        <f>IF(N208="zákl. přenesená",J208,0)</f>
        <v>0</v>
      </c>
      <c r="BH208" s="174">
        <f>IF(N208="sníž. přenesená",J208,0)</f>
        <v>0</v>
      </c>
      <c r="BI208" s="174">
        <f>IF(N208="nulová",J208,0)</f>
        <v>0</v>
      </c>
      <c r="BJ208" s="16" t="s">
        <v>15</v>
      </c>
      <c r="BK208" s="174">
        <f>ROUND(I208*H208,2)</f>
        <v>0</v>
      </c>
      <c r="BL208" s="16" t="s">
        <v>82</v>
      </c>
      <c r="BM208" s="173" t="s">
        <v>411</v>
      </c>
    </row>
    <row r="209" spans="1:47" s="2" customFormat="1" ht="12">
      <c r="A209" s="35"/>
      <c r="B209" s="36"/>
      <c r="C209" s="35"/>
      <c r="D209" s="175" t="s">
        <v>143</v>
      </c>
      <c r="E209" s="35"/>
      <c r="F209" s="176" t="s">
        <v>412</v>
      </c>
      <c r="G209" s="35"/>
      <c r="H209" s="35"/>
      <c r="I209" s="177"/>
      <c r="J209" s="35"/>
      <c r="K209" s="35"/>
      <c r="L209" s="36"/>
      <c r="M209" s="178"/>
      <c r="N209" s="179"/>
      <c r="O209" s="69"/>
      <c r="P209" s="69"/>
      <c r="Q209" s="69"/>
      <c r="R209" s="69"/>
      <c r="S209" s="69"/>
      <c r="T209" s="70"/>
      <c r="U209" s="35"/>
      <c r="V209" s="35"/>
      <c r="W209" s="35"/>
      <c r="X209" s="35"/>
      <c r="Y209" s="35"/>
      <c r="Z209" s="35"/>
      <c r="AA209" s="35"/>
      <c r="AB209" s="35"/>
      <c r="AC209" s="35"/>
      <c r="AD209" s="35"/>
      <c r="AE209" s="35"/>
      <c r="AT209" s="16" t="s">
        <v>143</v>
      </c>
      <c r="AU209" s="16" t="s">
        <v>149</v>
      </c>
    </row>
    <row r="210" spans="1:65" s="2" customFormat="1" ht="24.15" customHeight="1">
      <c r="A210" s="35"/>
      <c r="B210" s="161"/>
      <c r="C210" s="180" t="s">
        <v>413</v>
      </c>
      <c r="D210" s="180" t="s">
        <v>181</v>
      </c>
      <c r="E210" s="181" t="s">
        <v>414</v>
      </c>
      <c r="F210" s="182" t="s">
        <v>415</v>
      </c>
      <c r="G210" s="183" t="s">
        <v>227</v>
      </c>
      <c r="H210" s="184">
        <v>320.25</v>
      </c>
      <c r="I210" s="185"/>
      <c r="J210" s="186">
        <f>ROUND(I210*H210,2)</f>
        <v>0</v>
      </c>
      <c r="K210" s="182" t="s">
        <v>141</v>
      </c>
      <c r="L210" s="187"/>
      <c r="M210" s="188" t="s">
        <v>3</v>
      </c>
      <c r="N210" s="189" t="s">
        <v>42</v>
      </c>
      <c r="O210" s="69"/>
      <c r="P210" s="171">
        <f>O210*H210</f>
        <v>0</v>
      </c>
      <c r="Q210" s="171">
        <v>0.00068</v>
      </c>
      <c r="R210" s="171">
        <f>Q210*H210</f>
        <v>0.21777000000000002</v>
      </c>
      <c r="S210" s="171">
        <v>0</v>
      </c>
      <c r="T210" s="172">
        <f>S210*H210</f>
        <v>0</v>
      </c>
      <c r="U210" s="35"/>
      <c r="V210" s="35"/>
      <c r="W210" s="35"/>
      <c r="X210" s="35"/>
      <c r="Y210" s="35"/>
      <c r="Z210" s="35"/>
      <c r="AA210" s="35"/>
      <c r="AB210" s="35"/>
      <c r="AC210" s="35"/>
      <c r="AD210" s="35"/>
      <c r="AE210" s="35"/>
      <c r="AR210" s="173" t="s">
        <v>175</v>
      </c>
      <c r="AT210" s="173" t="s">
        <v>181</v>
      </c>
      <c r="AU210" s="173" t="s">
        <v>149</v>
      </c>
      <c r="AY210" s="16" t="s">
        <v>135</v>
      </c>
      <c r="BE210" s="174">
        <f>IF(N210="základní",J210,0)</f>
        <v>0</v>
      </c>
      <c r="BF210" s="174">
        <f>IF(N210="snížená",J210,0)</f>
        <v>0</v>
      </c>
      <c r="BG210" s="174">
        <f>IF(N210="zákl. přenesená",J210,0)</f>
        <v>0</v>
      </c>
      <c r="BH210" s="174">
        <f>IF(N210="sníž. přenesená",J210,0)</f>
        <v>0</v>
      </c>
      <c r="BI210" s="174">
        <f>IF(N210="nulová",J210,0)</f>
        <v>0</v>
      </c>
      <c r="BJ210" s="16" t="s">
        <v>15</v>
      </c>
      <c r="BK210" s="174">
        <f>ROUND(I210*H210,2)</f>
        <v>0</v>
      </c>
      <c r="BL210" s="16" t="s">
        <v>82</v>
      </c>
      <c r="BM210" s="173" t="s">
        <v>416</v>
      </c>
    </row>
    <row r="211" spans="1:65" s="2" customFormat="1" ht="24.15" customHeight="1">
      <c r="A211" s="35"/>
      <c r="B211" s="161"/>
      <c r="C211" s="162" t="s">
        <v>417</v>
      </c>
      <c r="D211" s="162" t="s">
        <v>137</v>
      </c>
      <c r="E211" s="163" t="s">
        <v>418</v>
      </c>
      <c r="F211" s="164" t="s">
        <v>419</v>
      </c>
      <c r="G211" s="165" t="s">
        <v>227</v>
      </c>
      <c r="H211" s="166">
        <v>2240</v>
      </c>
      <c r="I211" s="167"/>
      <c r="J211" s="168">
        <f>ROUND(I211*H211,2)</f>
        <v>0</v>
      </c>
      <c r="K211" s="164" t="s">
        <v>141</v>
      </c>
      <c r="L211" s="36"/>
      <c r="M211" s="169" t="s">
        <v>3</v>
      </c>
      <c r="N211" s="170" t="s">
        <v>42</v>
      </c>
      <c r="O211" s="69"/>
      <c r="P211" s="171">
        <f>O211*H211</f>
        <v>0</v>
      </c>
      <c r="Q211" s="171">
        <v>0</v>
      </c>
      <c r="R211" s="171">
        <f>Q211*H211</f>
        <v>0</v>
      </c>
      <c r="S211" s="171">
        <v>0</v>
      </c>
      <c r="T211" s="172">
        <f>S211*H211</f>
        <v>0</v>
      </c>
      <c r="U211" s="35"/>
      <c r="V211" s="35"/>
      <c r="W211" s="35"/>
      <c r="X211" s="35"/>
      <c r="Y211" s="35"/>
      <c r="Z211" s="35"/>
      <c r="AA211" s="35"/>
      <c r="AB211" s="35"/>
      <c r="AC211" s="35"/>
      <c r="AD211" s="35"/>
      <c r="AE211" s="35"/>
      <c r="AR211" s="173" t="s">
        <v>82</v>
      </c>
      <c r="AT211" s="173" t="s">
        <v>137</v>
      </c>
      <c r="AU211" s="173" t="s">
        <v>149</v>
      </c>
      <c r="AY211" s="16" t="s">
        <v>135</v>
      </c>
      <c r="BE211" s="174">
        <f>IF(N211="základní",J211,0)</f>
        <v>0</v>
      </c>
      <c r="BF211" s="174">
        <f>IF(N211="snížená",J211,0)</f>
        <v>0</v>
      </c>
      <c r="BG211" s="174">
        <f>IF(N211="zákl. přenesená",J211,0)</f>
        <v>0</v>
      </c>
      <c r="BH211" s="174">
        <f>IF(N211="sníž. přenesená",J211,0)</f>
        <v>0</v>
      </c>
      <c r="BI211" s="174">
        <f>IF(N211="nulová",J211,0)</f>
        <v>0</v>
      </c>
      <c r="BJ211" s="16" t="s">
        <v>15</v>
      </c>
      <c r="BK211" s="174">
        <f>ROUND(I211*H211,2)</f>
        <v>0</v>
      </c>
      <c r="BL211" s="16" t="s">
        <v>82</v>
      </c>
      <c r="BM211" s="173" t="s">
        <v>420</v>
      </c>
    </row>
    <row r="212" spans="1:47" s="2" customFormat="1" ht="12">
      <c r="A212" s="35"/>
      <c r="B212" s="36"/>
      <c r="C212" s="35"/>
      <c r="D212" s="175" t="s">
        <v>143</v>
      </c>
      <c r="E212" s="35"/>
      <c r="F212" s="176" t="s">
        <v>421</v>
      </c>
      <c r="G212" s="35"/>
      <c r="H212" s="35"/>
      <c r="I212" s="177"/>
      <c r="J212" s="35"/>
      <c r="K212" s="35"/>
      <c r="L212" s="36"/>
      <c r="M212" s="178"/>
      <c r="N212" s="179"/>
      <c r="O212" s="69"/>
      <c r="P212" s="69"/>
      <c r="Q212" s="69"/>
      <c r="R212" s="69"/>
      <c r="S212" s="69"/>
      <c r="T212" s="70"/>
      <c r="U212" s="35"/>
      <c r="V212" s="35"/>
      <c r="W212" s="35"/>
      <c r="X212" s="35"/>
      <c r="Y212" s="35"/>
      <c r="Z212" s="35"/>
      <c r="AA212" s="35"/>
      <c r="AB212" s="35"/>
      <c r="AC212" s="35"/>
      <c r="AD212" s="35"/>
      <c r="AE212" s="35"/>
      <c r="AT212" s="16" t="s">
        <v>143</v>
      </c>
      <c r="AU212" s="16" t="s">
        <v>149</v>
      </c>
    </row>
    <row r="213" spans="1:65" s="2" customFormat="1" ht="24.15" customHeight="1">
      <c r="A213" s="35"/>
      <c r="B213" s="161"/>
      <c r="C213" s="180" t="s">
        <v>422</v>
      </c>
      <c r="D213" s="180" t="s">
        <v>181</v>
      </c>
      <c r="E213" s="181" t="s">
        <v>423</v>
      </c>
      <c r="F213" s="182" t="s">
        <v>424</v>
      </c>
      <c r="G213" s="183" t="s">
        <v>227</v>
      </c>
      <c r="H213" s="184">
        <v>2352</v>
      </c>
      <c r="I213" s="185"/>
      <c r="J213" s="186">
        <f>ROUND(I213*H213,2)</f>
        <v>0</v>
      </c>
      <c r="K213" s="182" t="s">
        <v>141</v>
      </c>
      <c r="L213" s="187"/>
      <c r="M213" s="188" t="s">
        <v>3</v>
      </c>
      <c r="N213" s="189" t="s">
        <v>42</v>
      </c>
      <c r="O213" s="69"/>
      <c r="P213" s="171">
        <f>O213*H213</f>
        <v>0</v>
      </c>
      <c r="Q213" s="171">
        <v>0.0002</v>
      </c>
      <c r="R213" s="171">
        <f>Q213*H213</f>
        <v>0.47040000000000004</v>
      </c>
      <c r="S213" s="171">
        <v>0</v>
      </c>
      <c r="T213" s="172">
        <f>S213*H213</f>
        <v>0</v>
      </c>
      <c r="U213" s="35"/>
      <c r="V213" s="35"/>
      <c r="W213" s="35"/>
      <c r="X213" s="35"/>
      <c r="Y213" s="35"/>
      <c r="Z213" s="35"/>
      <c r="AA213" s="35"/>
      <c r="AB213" s="35"/>
      <c r="AC213" s="35"/>
      <c r="AD213" s="35"/>
      <c r="AE213" s="35"/>
      <c r="AR213" s="173" t="s">
        <v>175</v>
      </c>
      <c r="AT213" s="173" t="s">
        <v>181</v>
      </c>
      <c r="AU213" s="173" t="s">
        <v>149</v>
      </c>
      <c r="AY213" s="16" t="s">
        <v>135</v>
      </c>
      <c r="BE213" s="174">
        <f>IF(N213="základní",J213,0)</f>
        <v>0</v>
      </c>
      <c r="BF213" s="174">
        <f>IF(N213="snížená",J213,0)</f>
        <v>0</v>
      </c>
      <c r="BG213" s="174">
        <f>IF(N213="zákl. přenesená",J213,0)</f>
        <v>0</v>
      </c>
      <c r="BH213" s="174">
        <f>IF(N213="sníž. přenesená",J213,0)</f>
        <v>0</v>
      </c>
      <c r="BI213" s="174">
        <f>IF(N213="nulová",J213,0)</f>
        <v>0</v>
      </c>
      <c r="BJ213" s="16" t="s">
        <v>15</v>
      </c>
      <c r="BK213" s="174">
        <f>ROUND(I213*H213,2)</f>
        <v>0</v>
      </c>
      <c r="BL213" s="16" t="s">
        <v>82</v>
      </c>
      <c r="BM213" s="173" t="s">
        <v>425</v>
      </c>
    </row>
    <row r="214" spans="1:65" s="2" customFormat="1" ht="44.25" customHeight="1">
      <c r="A214" s="35"/>
      <c r="B214" s="161"/>
      <c r="C214" s="162" t="s">
        <v>426</v>
      </c>
      <c r="D214" s="162" t="s">
        <v>137</v>
      </c>
      <c r="E214" s="163" t="s">
        <v>271</v>
      </c>
      <c r="F214" s="164" t="s">
        <v>272</v>
      </c>
      <c r="G214" s="165" t="s">
        <v>227</v>
      </c>
      <c r="H214" s="166">
        <v>7309</v>
      </c>
      <c r="I214" s="167"/>
      <c r="J214" s="168">
        <f>ROUND(I214*H214,2)</f>
        <v>0</v>
      </c>
      <c r="K214" s="164" t="s">
        <v>141</v>
      </c>
      <c r="L214" s="36"/>
      <c r="M214" s="169" t="s">
        <v>3</v>
      </c>
      <c r="N214" s="170" t="s">
        <v>42</v>
      </c>
      <c r="O214" s="69"/>
      <c r="P214" s="171">
        <f>O214*H214</f>
        <v>0</v>
      </c>
      <c r="Q214" s="171">
        <v>0</v>
      </c>
      <c r="R214" s="171">
        <f>Q214*H214</f>
        <v>0</v>
      </c>
      <c r="S214" s="171">
        <v>0</v>
      </c>
      <c r="T214" s="172">
        <f>S214*H214</f>
        <v>0</v>
      </c>
      <c r="U214" s="35"/>
      <c r="V214" s="35"/>
      <c r="W214" s="35"/>
      <c r="X214" s="35"/>
      <c r="Y214" s="35"/>
      <c r="Z214" s="35"/>
      <c r="AA214" s="35"/>
      <c r="AB214" s="35"/>
      <c r="AC214" s="35"/>
      <c r="AD214" s="35"/>
      <c r="AE214" s="35"/>
      <c r="AR214" s="173" t="s">
        <v>82</v>
      </c>
      <c r="AT214" s="173" t="s">
        <v>137</v>
      </c>
      <c r="AU214" s="173" t="s">
        <v>149</v>
      </c>
      <c r="AY214" s="16" t="s">
        <v>135</v>
      </c>
      <c r="BE214" s="174">
        <f>IF(N214="základní",J214,0)</f>
        <v>0</v>
      </c>
      <c r="BF214" s="174">
        <f>IF(N214="snížená",J214,0)</f>
        <v>0</v>
      </c>
      <c r="BG214" s="174">
        <f>IF(N214="zákl. přenesená",J214,0)</f>
        <v>0</v>
      </c>
      <c r="BH214" s="174">
        <f>IF(N214="sníž. přenesená",J214,0)</f>
        <v>0</v>
      </c>
      <c r="BI214" s="174">
        <f>IF(N214="nulová",J214,0)</f>
        <v>0</v>
      </c>
      <c r="BJ214" s="16" t="s">
        <v>15</v>
      </c>
      <c r="BK214" s="174">
        <f>ROUND(I214*H214,2)</f>
        <v>0</v>
      </c>
      <c r="BL214" s="16" t="s">
        <v>82</v>
      </c>
      <c r="BM214" s="173" t="s">
        <v>427</v>
      </c>
    </row>
    <row r="215" spans="1:47" s="2" customFormat="1" ht="12">
      <c r="A215" s="35"/>
      <c r="B215" s="36"/>
      <c r="C215" s="35"/>
      <c r="D215" s="175" t="s">
        <v>143</v>
      </c>
      <c r="E215" s="35"/>
      <c r="F215" s="176" t="s">
        <v>274</v>
      </c>
      <c r="G215" s="35"/>
      <c r="H215" s="35"/>
      <c r="I215" s="177"/>
      <c r="J215" s="35"/>
      <c r="K215" s="35"/>
      <c r="L215" s="36"/>
      <c r="M215" s="178"/>
      <c r="N215" s="179"/>
      <c r="O215" s="69"/>
      <c r="P215" s="69"/>
      <c r="Q215" s="69"/>
      <c r="R215" s="69"/>
      <c r="S215" s="69"/>
      <c r="T215" s="70"/>
      <c r="U215" s="35"/>
      <c r="V215" s="35"/>
      <c r="W215" s="35"/>
      <c r="X215" s="35"/>
      <c r="Y215" s="35"/>
      <c r="Z215" s="35"/>
      <c r="AA215" s="35"/>
      <c r="AB215" s="35"/>
      <c r="AC215" s="35"/>
      <c r="AD215" s="35"/>
      <c r="AE215" s="35"/>
      <c r="AT215" s="16" t="s">
        <v>143</v>
      </c>
      <c r="AU215" s="16" t="s">
        <v>149</v>
      </c>
    </row>
    <row r="216" spans="1:65" s="2" customFormat="1" ht="24.15" customHeight="1">
      <c r="A216" s="35"/>
      <c r="B216" s="161"/>
      <c r="C216" s="180" t="s">
        <v>428</v>
      </c>
      <c r="D216" s="180" t="s">
        <v>181</v>
      </c>
      <c r="E216" s="181" t="s">
        <v>429</v>
      </c>
      <c r="F216" s="182" t="s">
        <v>430</v>
      </c>
      <c r="G216" s="183" t="s">
        <v>227</v>
      </c>
      <c r="H216" s="184">
        <v>7674.45</v>
      </c>
      <c r="I216" s="185"/>
      <c r="J216" s="186">
        <f>ROUND(I216*H216,2)</f>
        <v>0</v>
      </c>
      <c r="K216" s="182" t="s">
        <v>3</v>
      </c>
      <c r="L216" s="187"/>
      <c r="M216" s="188" t="s">
        <v>3</v>
      </c>
      <c r="N216" s="189" t="s">
        <v>42</v>
      </c>
      <c r="O216" s="69"/>
      <c r="P216" s="171">
        <f>O216*H216</f>
        <v>0</v>
      </c>
      <c r="Q216" s="171">
        <v>3E-05</v>
      </c>
      <c r="R216" s="171">
        <f>Q216*H216</f>
        <v>0.2302335</v>
      </c>
      <c r="S216" s="171">
        <v>0</v>
      </c>
      <c r="T216" s="172">
        <f>S216*H216</f>
        <v>0</v>
      </c>
      <c r="U216" s="35"/>
      <c r="V216" s="35"/>
      <c r="W216" s="35"/>
      <c r="X216" s="35"/>
      <c r="Y216" s="35"/>
      <c r="Z216" s="35"/>
      <c r="AA216" s="35"/>
      <c r="AB216" s="35"/>
      <c r="AC216" s="35"/>
      <c r="AD216" s="35"/>
      <c r="AE216" s="35"/>
      <c r="AR216" s="173" t="s">
        <v>175</v>
      </c>
      <c r="AT216" s="173" t="s">
        <v>181</v>
      </c>
      <c r="AU216" s="173" t="s">
        <v>149</v>
      </c>
      <c r="AY216" s="16" t="s">
        <v>135</v>
      </c>
      <c r="BE216" s="174">
        <f>IF(N216="základní",J216,0)</f>
        <v>0</v>
      </c>
      <c r="BF216" s="174">
        <f>IF(N216="snížená",J216,0)</f>
        <v>0</v>
      </c>
      <c r="BG216" s="174">
        <f>IF(N216="zákl. přenesená",J216,0)</f>
        <v>0</v>
      </c>
      <c r="BH216" s="174">
        <f>IF(N216="sníž. přenesená",J216,0)</f>
        <v>0</v>
      </c>
      <c r="BI216" s="174">
        <f>IF(N216="nulová",J216,0)</f>
        <v>0</v>
      </c>
      <c r="BJ216" s="16" t="s">
        <v>15</v>
      </c>
      <c r="BK216" s="174">
        <f>ROUND(I216*H216,2)</f>
        <v>0</v>
      </c>
      <c r="BL216" s="16" t="s">
        <v>82</v>
      </c>
      <c r="BM216" s="173" t="s">
        <v>431</v>
      </c>
    </row>
    <row r="217" spans="1:65" s="2" customFormat="1" ht="44.25" customHeight="1">
      <c r="A217" s="35"/>
      <c r="B217" s="161"/>
      <c r="C217" s="162" t="s">
        <v>244</v>
      </c>
      <c r="D217" s="162" t="s">
        <v>137</v>
      </c>
      <c r="E217" s="163" t="s">
        <v>271</v>
      </c>
      <c r="F217" s="164" t="s">
        <v>272</v>
      </c>
      <c r="G217" s="165" t="s">
        <v>227</v>
      </c>
      <c r="H217" s="166">
        <v>4539</v>
      </c>
      <c r="I217" s="167"/>
      <c r="J217" s="168">
        <f>ROUND(I217*H217,2)</f>
        <v>0</v>
      </c>
      <c r="K217" s="164" t="s">
        <v>141</v>
      </c>
      <c r="L217" s="36"/>
      <c r="M217" s="169" t="s">
        <v>3</v>
      </c>
      <c r="N217" s="170" t="s">
        <v>42</v>
      </c>
      <c r="O217" s="69"/>
      <c r="P217" s="171">
        <f>O217*H217</f>
        <v>0</v>
      </c>
      <c r="Q217" s="171">
        <v>0</v>
      </c>
      <c r="R217" s="171">
        <f>Q217*H217</f>
        <v>0</v>
      </c>
      <c r="S217" s="171">
        <v>0</v>
      </c>
      <c r="T217" s="172">
        <f>S217*H217</f>
        <v>0</v>
      </c>
      <c r="U217" s="35"/>
      <c r="V217" s="35"/>
      <c r="W217" s="35"/>
      <c r="X217" s="35"/>
      <c r="Y217" s="35"/>
      <c r="Z217" s="35"/>
      <c r="AA217" s="35"/>
      <c r="AB217" s="35"/>
      <c r="AC217" s="35"/>
      <c r="AD217" s="35"/>
      <c r="AE217" s="35"/>
      <c r="AR217" s="173" t="s">
        <v>82</v>
      </c>
      <c r="AT217" s="173" t="s">
        <v>137</v>
      </c>
      <c r="AU217" s="173" t="s">
        <v>149</v>
      </c>
      <c r="AY217" s="16" t="s">
        <v>135</v>
      </c>
      <c r="BE217" s="174">
        <f>IF(N217="základní",J217,0)</f>
        <v>0</v>
      </c>
      <c r="BF217" s="174">
        <f>IF(N217="snížená",J217,0)</f>
        <v>0</v>
      </c>
      <c r="BG217" s="174">
        <f>IF(N217="zákl. přenesená",J217,0)</f>
        <v>0</v>
      </c>
      <c r="BH217" s="174">
        <f>IF(N217="sníž. přenesená",J217,0)</f>
        <v>0</v>
      </c>
      <c r="BI217" s="174">
        <f>IF(N217="nulová",J217,0)</f>
        <v>0</v>
      </c>
      <c r="BJ217" s="16" t="s">
        <v>15</v>
      </c>
      <c r="BK217" s="174">
        <f>ROUND(I217*H217,2)</f>
        <v>0</v>
      </c>
      <c r="BL217" s="16" t="s">
        <v>82</v>
      </c>
      <c r="BM217" s="173" t="s">
        <v>432</v>
      </c>
    </row>
    <row r="218" spans="1:47" s="2" customFormat="1" ht="12">
      <c r="A218" s="35"/>
      <c r="B218" s="36"/>
      <c r="C218" s="35"/>
      <c r="D218" s="175" t="s">
        <v>143</v>
      </c>
      <c r="E218" s="35"/>
      <c r="F218" s="176" t="s">
        <v>274</v>
      </c>
      <c r="G218" s="35"/>
      <c r="H218" s="35"/>
      <c r="I218" s="177"/>
      <c r="J218" s="35"/>
      <c r="K218" s="35"/>
      <c r="L218" s="36"/>
      <c r="M218" s="178"/>
      <c r="N218" s="179"/>
      <c r="O218" s="69"/>
      <c r="P218" s="69"/>
      <c r="Q218" s="69"/>
      <c r="R218" s="69"/>
      <c r="S218" s="69"/>
      <c r="T218" s="70"/>
      <c r="U218" s="35"/>
      <c r="V218" s="35"/>
      <c r="W218" s="35"/>
      <c r="X218" s="35"/>
      <c r="Y218" s="35"/>
      <c r="Z218" s="35"/>
      <c r="AA218" s="35"/>
      <c r="AB218" s="35"/>
      <c r="AC218" s="35"/>
      <c r="AD218" s="35"/>
      <c r="AE218" s="35"/>
      <c r="AT218" s="16" t="s">
        <v>143</v>
      </c>
      <c r="AU218" s="16" t="s">
        <v>149</v>
      </c>
    </row>
    <row r="219" spans="1:65" s="2" customFormat="1" ht="24.15" customHeight="1">
      <c r="A219" s="35"/>
      <c r="B219" s="161"/>
      <c r="C219" s="180" t="s">
        <v>293</v>
      </c>
      <c r="D219" s="180" t="s">
        <v>181</v>
      </c>
      <c r="E219" s="181" t="s">
        <v>276</v>
      </c>
      <c r="F219" s="182" t="s">
        <v>277</v>
      </c>
      <c r="G219" s="183" t="s">
        <v>227</v>
      </c>
      <c r="H219" s="184">
        <v>4765.95</v>
      </c>
      <c r="I219" s="185"/>
      <c r="J219" s="186">
        <f>ROUND(I219*H219,2)</f>
        <v>0</v>
      </c>
      <c r="K219" s="182" t="s">
        <v>141</v>
      </c>
      <c r="L219" s="187"/>
      <c r="M219" s="188" t="s">
        <v>3</v>
      </c>
      <c r="N219" s="189" t="s">
        <v>42</v>
      </c>
      <c r="O219" s="69"/>
      <c r="P219" s="171">
        <f>O219*H219</f>
        <v>0</v>
      </c>
      <c r="Q219" s="171">
        <v>0.00011</v>
      </c>
      <c r="R219" s="171">
        <f>Q219*H219</f>
        <v>0.5242545</v>
      </c>
      <c r="S219" s="171">
        <v>0</v>
      </c>
      <c r="T219" s="172">
        <f>S219*H219</f>
        <v>0</v>
      </c>
      <c r="U219" s="35"/>
      <c r="V219" s="35"/>
      <c r="W219" s="35"/>
      <c r="X219" s="35"/>
      <c r="Y219" s="35"/>
      <c r="Z219" s="35"/>
      <c r="AA219" s="35"/>
      <c r="AB219" s="35"/>
      <c r="AC219" s="35"/>
      <c r="AD219" s="35"/>
      <c r="AE219" s="35"/>
      <c r="AR219" s="173" t="s">
        <v>175</v>
      </c>
      <c r="AT219" s="173" t="s">
        <v>181</v>
      </c>
      <c r="AU219" s="173" t="s">
        <v>149</v>
      </c>
      <c r="AY219" s="16" t="s">
        <v>135</v>
      </c>
      <c r="BE219" s="174">
        <f>IF(N219="základní",J219,0)</f>
        <v>0</v>
      </c>
      <c r="BF219" s="174">
        <f>IF(N219="snížená",J219,0)</f>
        <v>0</v>
      </c>
      <c r="BG219" s="174">
        <f>IF(N219="zákl. přenesená",J219,0)</f>
        <v>0</v>
      </c>
      <c r="BH219" s="174">
        <f>IF(N219="sníž. přenesená",J219,0)</f>
        <v>0</v>
      </c>
      <c r="BI219" s="174">
        <f>IF(N219="nulová",J219,0)</f>
        <v>0</v>
      </c>
      <c r="BJ219" s="16" t="s">
        <v>15</v>
      </c>
      <c r="BK219" s="174">
        <f>ROUND(I219*H219,2)</f>
        <v>0</v>
      </c>
      <c r="BL219" s="16" t="s">
        <v>82</v>
      </c>
      <c r="BM219" s="173" t="s">
        <v>433</v>
      </c>
    </row>
    <row r="220" spans="1:65" s="2" customFormat="1" ht="55.5" customHeight="1">
      <c r="A220" s="35"/>
      <c r="B220" s="161"/>
      <c r="C220" s="162" t="s">
        <v>434</v>
      </c>
      <c r="D220" s="162" t="s">
        <v>137</v>
      </c>
      <c r="E220" s="163" t="s">
        <v>280</v>
      </c>
      <c r="F220" s="164" t="s">
        <v>281</v>
      </c>
      <c r="G220" s="165" t="s">
        <v>227</v>
      </c>
      <c r="H220" s="166">
        <v>4338.24</v>
      </c>
      <c r="I220" s="167"/>
      <c r="J220" s="168">
        <f>ROUND(I220*H220,2)</f>
        <v>0</v>
      </c>
      <c r="K220" s="164" t="s">
        <v>141</v>
      </c>
      <c r="L220" s="36"/>
      <c r="M220" s="169" t="s">
        <v>3</v>
      </c>
      <c r="N220" s="170" t="s">
        <v>42</v>
      </c>
      <c r="O220" s="69"/>
      <c r="P220" s="171">
        <f>O220*H220</f>
        <v>0</v>
      </c>
      <c r="Q220" s="171">
        <v>0</v>
      </c>
      <c r="R220" s="171">
        <f>Q220*H220</f>
        <v>0</v>
      </c>
      <c r="S220" s="171">
        <v>0</v>
      </c>
      <c r="T220" s="172">
        <f>S220*H220</f>
        <v>0</v>
      </c>
      <c r="U220" s="35"/>
      <c r="V220" s="35"/>
      <c r="W220" s="35"/>
      <c r="X220" s="35"/>
      <c r="Y220" s="35"/>
      <c r="Z220" s="35"/>
      <c r="AA220" s="35"/>
      <c r="AB220" s="35"/>
      <c r="AC220" s="35"/>
      <c r="AD220" s="35"/>
      <c r="AE220" s="35"/>
      <c r="AR220" s="173" t="s">
        <v>82</v>
      </c>
      <c r="AT220" s="173" t="s">
        <v>137</v>
      </c>
      <c r="AU220" s="173" t="s">
        <v>149</v>
      </c>
      <c r="AY220" s="16" t="s">
        <v>135</v>
      </c>
      <c r="BE220" s="174">
        <f>IF(N220="základní",J220,0)</f>
        <v>0</v>
      </c>
      <c r="BF220" s="174">
        <f>IF(N220="snížená",J220,0)</f>
        <v>0</v>
      </c>
      <c r="BG220" s="174">
        <f>IF(N220="zákl. přenesená",J220,0)</f>
        <v>0</v>
      </c>
      <c r="BH220" s="174">
        <f>IF(N220="sníž. přenesená",J220,0)</f>
        <v>0</v>
      </c>
      <c r="BI220" s="174">
        <f>IF(N220="nulová",J220,0)</f>
        <v>0</v>
      </c>
      <c r="BJ220" s="16" t="s">
        <v>15</v>
      </c>
      <c r="BK220" s="174">
        <f>ROUND(I220*H220,2)</f>
        <v>0</v>
      </c>
      <c r="BL220" s="16" t="s">
        <v>82</v>
      </c>
      <c r="BM220" s="173" t="s">
        <v>435</v>
      </c>
    </row>
    <row r="221" spans="1:47" s="2" customFormat="1" ht="12">
      <c r="A221" s="35"/>
      <c r="B221" s="36"/>
      <c r="C221" s="35"/>
      <c r="D221" s="175" t="s">
        <v>143</v>
      </c>
      <c r="E221" s="35"/>
      <c r="F221" s="176" t="s">
        <v>283</v>
      </c>
      <c r="G221" s="35"/>
      <c r="H221" s="35"/>
      <c r="I221" s="177"/>
      <c r="J221" s="35"/>
      <c r="K221" s="35"/>
      <c r="L221" s="36"/>
      <c r="M221" s="178"/>
      <c r="N221" s="179"/>
      <c r="O221" s="69"/>
      <c r="P221" s="69"/>
      <c r="Q221" s="69"/>
      <c r="R221" s="69"/>
      <c r="S221" s="69"/>
      <c r="T221" s="70"/>
      <c r="U221" s="35"/>
      <c r="V221" s="35"/>
      <c r="W221" s="35"/>
      <c r="X221" s="35"/>
      <c r="Y221" s="35"/>
      <c r="Z221" s="35"/>
      <c r="AA221" s="35"/>
      <c r="AB221" s="35"/>
      <c r="AC221" s="35"/>
      <c r="AD221" s="35"/>
      <c r="AE221" s="35"/>
      <c r="AT221" s="16" t="s">
        <v>143</v>
      </c>
      <c r="AU221" s="16" t="s">
        <v>149</v>
      </c>
    </row>
    <row r="222" spans="1:65" s="2" customFormat="1" ht="24.15" customHeight="1">
      <c r="A222" s="35"/>
      <c r="B222" s="161"/>
      <c r="C222" s="180" t="s">
        <v>436</v>
      </c>
      <c r="D222" s="180" t="s">
        <v>181</v>
      </c>
      <c r="E222" s="181" t="s">
        <v>285</v>
      </c>
      <c r="F222" s="182" t="s">
        <v>286</v>
      </c>
      <c r="G222" s="183" t="s">
        <v>227</v>
      </c>
      <c r="H222" s="184">
        <v>4555.152</v>
      </c>
      <c r="I222" s="185"/>
      <c r="J222" s="186">
        <f>ROUND(I222*H222,2)</f>
        <v>0</v>
      </c>
      <c r="K222" s="182" t="s">
        <v>141</v>
      </c>
      <c r="L222" s="187"/>
      <c r="M222" s="188" t="s">
        <v>3</v>
      </c>
      <c r="N222" s="189" t="s">
        <v>42</v>
      </c>
      <c r="O222" s="69"/>
      <c r="P222" s="171">
        <f>O222*H222</f>
        <v>0</v>
      </c>
      <c r="Q222" s="171">
        <v>4E-05</v>
      </c>
      <c r="R222" s="171">
        <f>Q222*H222</f>
        <v>0.18220608000000002</v>
      </c>
      <c r="S222" s="171">
        <v>0</v>
      </c>
      <c r="T222" s="172">
        <f>S222*H222</f>
        <v>0</v>
      </c>
      <c r="U222" s="35"/>
      <c r="V222" s="35"/>
      <c r="W222" s="35"/>
      <c r="X222" s="35"/>
      <c r="Y222" s="35"/>
      <c r="Z222" s="35"/>
      <c r="AA222" s="35"/>
      <c r="AB222" s="35"/>
      <c r="AC222" s="35"/>
      <c r="AD222" s="35"/>
      <c r="AE222" s="35"/>
      <c r="AR222" s="173" t="s">
        <v>175</v>
      </c>
      <c r="AT222" s="173" t="s">
        <v>181</v>
      </c>
      <c r="AU222" s="173" t="s">
        <v>149</v>
      </c>
      <c r="AY222" s="16" t="s">
        <v>135</v>
      </c>
      <c r="BE222" s="174">
        <f>IF(N222="základní",J222,0)</f>
        <v>0</v>
      </c>
      <c r="BF222" s="174">
        <f>IF(N222="snížená",J222,0)</f>
        <v>0</v>
      </c>
      <c r="BG222" s="174">
        <f>IF(N222="zákl. přenesená",J222,0)</f>
        <v>0</v>
      </c>
      <c r="BH222" s="174">
        <f>IF(N222="sníž. přenesená",J222,0)</f>
        <v>0</v>
      </c>
      <c r="BI222" s="174">
        <f>IF(N222="nulová",J222,0)</f>
        <v>0</v>
      </c>
      <c r="BJ222" s="16" t="s">
        <v>15</v>
      </c>
      <c r="BK222" s="174">
        <f>ROUND(I222*H222,2)</f>
        <v>0</v>
      </c>
      <c r="BL222" s="16" t="s">
        <v>82</v>
      </c>
      <c r="BM222" s="173" t="s">
        <v>437</v>
      </c>
    </row>
    <row r="223" spans="1:65" s="2" customFormat="1" ht="37.8" customHeight="1">
      <c r="A223" s="35"/>
      <c r="B223" s="161"/>
      <c r="C223" s="162" t="s">
        <v>438</v>
      </c>
      <c r="D223" s="162" t="s">
        <v>137</v>
      </c>
      <c r="E223" s="163" t="s">
        <v>289</v>
      </c>
      <c r="F223" s="164" t="s">
        <v>290</v>
      </c>
      <c r="G223" s="165" t="s">
        <v>140</v>
      </c>
      <c r="H223" s="166">
        <v>2625.655</v>
      </c>
      <c r="I223" s="167"/>
      <c r="J223" s="168">
        <f>ROUND(I223*H223,2)</f>
        <v>0</v>
      </c>
      <c r="K223" s="164" t="s">
        <v>141</v>
      </c>
      <c r="L223" s="36"/>
      <c r="M223" s="169" t="s">
        <v>3</v>
      </c>
      <c r="N223" s="170" t="s">
        <v>42</v>
      </c>
      <c r="O223" s="69"/>
      <c r="P223" s="171">
        <f>O223*H223</f>
        <v>0</v>
      </c>
      <c r="Q223" s="171">
        <v>0</v>
      </c>
      <c r="R223" s="171">
        <f>Q223*H223</f>
        <v>0</v>
      </c>
      <c r="S223" s="171">
        <v>0</v>
      </c>
      <c r="T223" s="172">
        <f>S223*H223</f>
        <v>0</v>
      </c>
      <c r="U223" s="35"/>
      <c r="V223" s="35"/>
      <c r="W223" s="35"/>
      <c r="X223" s="35"/>
      <c r="Y223" s="35"/>
      <c r="Z223" s="35"/>
      <c r="AA223" s="35"/>
      <c r="AB223" s="35"/>
      <c r="AC223" s="35"/>
      <c r="AD223" s="35"/>
      <c r="AE223" s="35"/>
      <c r="AR223" s="173" t="s">
        <v>82</v>
      </c>
      <c r="AT223" s="173" t="s">
        <v>137</v>
      </c>
      <c r="AU223" s="173" t="s">
        <v>149</v>
      </c>
      <c r="AY223" s="16" t="s">
        <v>135</v>
      </c>
      <c r="BE223" s="174">
        <f>IF(N223="základní",J223,0)</f>
        <v>0</v>
      </c>
      <c r="BF223" s="174">
        <f>IF(N223="snížená",J223,0)</f>
        <v>0</v>
      </c>
      <c r="BG223" s="174">
        <f>IF(N223="zákl. přenesená",J223,0)</f>
        <v>0</v>
      </c>
      <c r="BH223" s="174">
        <f>IF(N223="sníž. přenesená",J223,0)</f>
        <v>0</v>
      </c>
      <c r="BI223" s="174">
        <f>IF(N223="nulová",J223,0)</f>
        <v>0</v>
      </c>
      <c r="BJ223" s="16" t="s">
        <v>15</v>
      </c>
      <c r="BK223" s="174">
        <f>ROUND(I223*H223,2)</f>
        <v>0</v>
      </c>
      <c r="BL223" s="16" t="s">
        <v>82</v>
      </c>
      <c r="BM223" s="173" t="s">
        <v>439</v>
      </c>
    </row>
    <row r="224" spans="1:47" s="2" customFormat="1" ht="12">
      <c r="A224" s="35"/>
      <c r="B224" s="36"/>
      <c r="C224" s="35"/>
      <c r="D224" s="175" t="s">
        <v>143</v>
      </c>
      <c r="E224" s="35"/>
      <c r="F224" s="176" t="s">
        <v>292</v>
      </c>
      <c r="G224" s="35"/>
      <c r="H224" s="35"/>
      <c r="I224" s="177"/>
      <c r="J224" s="35"/>
      <c r="K224" s="35"/>
      <c r="L224" s="36"/>
      <c r="M224" s="178"/>
      <c r="N224" s="179"/>
      <c r="O224" s="69"/>
      <c r="P224" s="69"/>
      <c r="Q224" s="69"/>
      <c r="R224" s="69"/>
      <c r="S224" s="69"/>
      <c r="T224" s="70"/>
      <c r="U224" s="35"/>
      <c r="V224" s="35"/>
      <c r="W224" s="35"/>
      <c r="X224" s="35"/>
      <c r="Y224" s="35"/>
      <c r="Z224" s="35"/>
      <c r="AA224" s="35"/>
      <c r="AB224" s="35"/>
      <c r="AC224" s="35"/>
      <c r="AD224" s="35"/>
      <c r="AE224" s="35"/>
      <c r="AT224" s="16" t="s">
        <v>143</v>
      </c>
      <c r="AU224" s="16" t="s">
        <v>149</v>
      </c>
    </row>
    <row r="225" spans="1:65" s="2" customFormat="1" ht="33" customHeight="1">
      <c r="A225" s="35"/>
      <c r="B225" s="161"/>
      <c r="C225" s="162" t="s">
        <v>440</v>
      </c>
      <c r="D225" s="162" t="s">
        <v>137</v>
      </c>
      <c r="E225" s="163" t="s">
        <v>441</v>
      </c>
      <c r="F225" s="164" t="s">
        <v>442</v>
      </c>
      <c r="G225" s="165" t="s">
        <v>140</v>
      </c>
      <c r="H225" s="166">
        <v>9656</v>
      </c>
      <c r="I225" s="167"/>
      <c r="J225" s="168">
        <f>ROUND(I225*H225,2)</f>
        <v>0</v>
      </c>
      <c r="K225" s="164" t="s">
        <v>3</v>
      </c>
      <c r="L225" s="36"/>
      <c r="M225" s="169" t="s">
        <v>3</v>
      </c>
      <c r="N225" s="170" t="s">
        <v>42</v>
      </c>
      <c r="O225" s="69"/>
      <c r="P225" s="171">
        <f>O225*H225</f>
        <v>0</v>
      </c>
      <c r="Q225" s="171">
        <v>0</v>
      </c>
      <c r="R225" s="171">
        <f>Q225*H225</f>
        <v>0</v>
      </c>
      <c r="S225" s="171">
        <v>0</v>
      </c>
      <c r="T225" s="172">
        <f>S225*H225</f>
        <v>0</v>
      </c>
      <c r="U225" s="35"/>
      <c r="V225" s="35"/>
      <c r="W225" s="35"/>
      <c r="X225" s="35"/>
      <c r="Y225" s="35"/>
      <c r="Z225" s="35"/>
      <c r="AA225" s="35"/>
      <c r="AB225" s="35"/>
      <c r="AC225" s="35"/>
      <c r="AD225" s="35"/>
      <c r="AE225" s="35"/>
      <c r="AR225" s="173" t="s">
        <v>82</v>
      </c>
      <c r="AT225" s="173" t="s">
        <v>137</v>
      </c>
      <c r="AU225" s="173" t="s">
        <v>149</v>
      </c>
      <c r="AY225" s="16" t="s">
        <v>135</v>
      </c>
      <c r="BE225" s="174">
        <f>IF(N225="základní",J225,0)</f>
        <v>0</v>
      </c>
      <c r="BF225" s="174">
        <f>IF(N225="snížená",J225,0)</f>
        <v>0</v>
      </c>
      <c r="BG225" s="174">
        <f>IF(N225="zákl. přenesená",J225,0)</f>
        <v>0</v>
      </c>
      <c r="BH225" s="174">
        <f>IF(N225="sníž. přenesená",J225,0)</f>
        <v>0</v>
      </c>
      <c r="BI225" s="174">
        <f>IF(N225="nulová",J225,0)</f>
        <v>0</v>
      </c>
      <c r="BJ225" s="16" t="s">
        <v>15</v>
      </c>
      <c r="BK225" s="174">
        <f>ROUND(I225*H225,2)</f>
        <v>0</v>
      </c>
      <c r="BL225" s="16" t="s">
        <v>82</v>
      </c>
      <c r="BM225" s="173" t="s">
        <v>443</v>
      </c>
    </row>
    <row r="226" spans="1:65" s="2" customFormat="1" ht="24.15" customHeight="1">
      <c r="A226" s="35"/>
      <c r="B226" s="161"/>
      <c r="C226" s="162" t="s">
        <v>444</v>
      </c>
      <c r="D226" s="162" t="s">
        <v>137</v>
      </c>
      <c r="E226" s="163" t="s">
        <v>445</v>
      </c>
      <c r="F226" s="164" t="s">
        <v>446</v>
      </c>
      <c r="G226" s="165" t="s">
        <v>140</v>
      </c>
      <c r="H226" s="166">
        <v>9656</v>
      </c>
      <c r="I226" s="167"/>
      <c r="J226" s="168">
        <f>ROUND(I226*H226,2)</f>
        <v>0</v>
      </c>
      <c r="K226" s="164" t="s">
        <v>3</v>
      </c>
      <c r="L226" s="36"/>
      <c r="M226" s="169" t="s">
        <v>3</v>
      </c>
      <c r="N226" s="170" t="s">
        <v>42</v>
      </c>
      <c r="O226" s="69"/>
      <c r="P226" s="171">
        <f>O226*H226</f>
        <v>0</v>
      </c>
      <c r="Q226" s="171">
        <v>0</v>
      </c>
      <c r="R226" s="171">
        <f>Q226*H226</f>
        <v>0</v>
      </c>
      <c r="S226" s="171">
        <v>0</v>
      </c>
      <c r="T226" s="172">
        <f>S226*H226</f>
        <v>0</v>
      </c>
      <c r="U226" s="35"/>
      <c r="V226" s="35"/>
      <c r="W226" s="35"/>
      <c r="X226" s="35"/>
      <c r="Y226" s="35"/>
      <c r="Z226" s="35"/>
      <c r="AA226" s="35"/>
      <c r="AB226" s="35"/>
      <c r="AC226" s="35"/>
      <c r="AD226" s="35"/>
      <c r="AE226" s="35"/>
      <c r="AR226" s="173" t="s">
        <v>82</v>
      </c>
      <c r="AT226" s="173" t="s">
        <v>137</v>
      </c>
      <c r="AU226" s="173" t="s">
        <v>149</v>
      </c>
      <c r="AY226" s="16" t="s">
        <v>135</v>
      </c>
      <c r="BE226" s="174">
        <f>IF(N226="základní",J226,0)</f>
        <v>0</v>
      </c>
      <c r="BF226" s="174">
        <f>IF(N226="snížená",J226,0)</f>
        <v>0</v>
      </c>
      <c r="BG226" s="174">
        <f>IF(N226="zákl. přenesená",J226,0)</f>
        <v>0</v>
      </c>
      <c r="BH226" s="174">
        <f>IF(N226="sníž. přenesená",J226,0)</f>
        <v>0</v>
      </c>
      <c r="BI226" s="174">
        <f>IF(N226="nulová",J226,0)</f>
        <v>0</v>
      </c>
      <c r="BJ226" s="16" t="s">
        <v>15</v>
      </c>
      <c r="BK226" s="174">
        <f>ROUND(I226*H226,2)</f>
        <v>0</v>
      </c>
      <c r="BL226" s="16" t="s">
        <v>82</v>
      </c>
      <c r="BM226" s="173" t="s">
        <v>447</v>
      </c>
    </row>
    <row r="227" spans="1:63" s="12" customFormat="1" ht="20.85" customHeight="1">
      <c r="A227" s="12"/>
      <c r="B227" s="148"/>
      <c r="C227" s="12"/>
      <c r="D227" s="149" t="s">
        <v>70</v>
      </c>
      <c r="E227" s="159" t="s">
        <v>434</v>
      </c>
      <c r="F227" s="159" t="s">
        <v>448</v>
      </c>
      <c r="G227" s="12"/>
      <c r="H227" s="12"/>
      <c r="I227" s="151"/>
      <c r="J227" s="160">
        <f>BK227</f>
        <v>0</v>
      </c>
      <c r="K227" s="12"/>
      <c r="L227" s="148"/>
      <c r="M227" s="153"/>
      <c r="N227" s="154"/>
      <c r="O227" s="154"/>
      <c r="P227" s="155">
        <f>SUM(P228:P242)</f>
        <v>0</v>
      </c>
      <c r="Q227" s="154"/>
      <c r="R227" s="155">
        <f>SUM(R228:R242)</f>
        <v>231.32065894</v>
      </c>
      <c r="S227" s="154"/>
      <c r="T227" s="156">
        <f>SUM(T228:T242)</f>
        <v>0</v>
      </c>
      <c r="U227" s="12"/>
      <c r="V227" s="12"/>
      <c r="W227" s="12"/>
      <c r="X227" s="12"/>
      <c r="Y227" s="12"/>
      <c r="Z227" s="12"/>
      <c r="AA227" s="12"/>
      <c r="AB227" s="12"/>
      <c r="AC227" s="12"/>
      <c r="AD227" s="12"/>
      <c r="AE227" s="12"/>
      <c r="AR227" s="149" t="s">
        <v>15</v>
      </c>
      <c r="AT227" s="157" t="s">
        <v>70</v>
      </c>
      <c r="AU227" s="157" t="s">
        <v>79</v>
      </c>
      <c r="AY227" s="149" t="s">
        <v>135</v>
      </c>
      <c r="BK227" s="158">
        <f>SUM(BK228:BK242)</f>
        <v>0</v>
      </c>
    </row>
    <row r="228" spans="1:65" s="2" customFormat="1" ht="33" customHeight="1">
      <c r="A228" s="35"/>
      <c r="B228" s="161"/>
      <c r="C228" s="162" t="s">
        <v>449</v>
      </c>
      <c r="D228" s="162" t="s">
        <v>137</v>
      </c>
      <c r="E228" s="163" t="s">
        <v>450</v>
      </c>
      <c r="F228" s="164" t="s">
        <v>451</v>
      </c>
      <c r="G228" s="165" t="s">
        <v>152</v>
      </c>
      <c r="H228" s="166">
        <v>89</v>
      </c>
      <c r="I228" s="167"/>
      <c r="J228" s="168">
        <f>ROUND(I228*H228,2)</f>
        <v>0</v>
      </c>
      <c r="K228" s="164" t="s">
        <v>141</v>
      </c>
      <c r="L228" s="36"/>
      <c r="M228" s="169" t="s">
        <v>3</v>
      </c>
      <c r="N228" s="170" t="s">
        <v>42</v>
      </c>
      <c r="O228" s="69"/>
      <c r="P228" s="171">
        <f>O228*H228</f>
        <v>0</v>
      </c>
      <c r="Q228" s="171">
        <v>2.50187</v>
      </c>
      <c r="R228" s="171">
        <f>Q228*H228</f>
        <v>222.66643</v>
      </c>
      <c r="S228" s="171">
        <v>0</v>
      </c>
      <c r="T228" s="172">
        <f>S228*H228</f>
        <v>0</v>
      </c>
      <c r="U228" s="35"/>
      <c r="V228" s="35"/>
      <c r="W228" s="35"/>
      <c r="X228" s="35"/>
      <c r="Y228" s="35"/>
      <c r="Z228" s="35"/>
      <c r="AA228" s="35"/>
      <c r="AB228" s="35"/>
      <c r="AC228" s="35"/>
      <c r="AD228" s="35"/>
      <c r="AE228" s="35"/>
      <c r="AR228" s="173" t="s">
        <v>82</v>
      </c>
      <c r="AT228" s="173" t="s">
        <v>137</v>
      </c>
      <c r="AU228" s="173" t="s">
        <v>149</v>
      </c>
      <c r="AY228" s="16" t="s">
        <v>135</v>
      </c>
      <c r="BE228" s="174">
        <f>IF(N228="základní",J228,0)</f>
        <v>0</v>
      </c>
      <c r="BF228" s="174">
        <f>IF(N228="snížená",J228,0)</f>
        <v>0</v>
      </c>
      <c r="BG228" s="174">
        <f>IF(N228="zákl. přenesená",J228,0)</f>
        <v>0</v>
      </c>
      <c r="BH228" s="174">
        <f>IF(N228="sníž. přenesená",J228,0)</f>
        <v>0</v>
      </c>
      <c r="BI228" s="174">
        <f>IF(N228="nulová",J228,0)</f>
        <v>0</v>
      </c>
      <c r="BJ228" s="16" t="s">
        <v>15</v>
      </c>
      <c r="BK228" s="174">
        <f>ROUND(I228*H228,2)</f>
        <v>0</v>
      </c>
      <c r="BL228" s="16" t="s">
        <v>82</v>
      </c>
      <c r="BM228" s="173" t="s">
        <v>452</v>
      </c>
    </row>
    <row r="229" spans="1:47" s="2" customFormat="1" ht="12">
      <c r="A229" s="35"/>
      <c r="B229" s="36"/>
      <c r="C229" s="35"/>
      <c r="D229" s="175" t="s">
        <v>143</v>
      </c>
      <c r="E229" s="35"/>
      <c r="F229" s="176" t="s">
        <v>453</v>
      </c>
      <c r="G229" s="35"/>
      <c r="H229" s="35"/>
      <c r="I229" s="177"/>
      <c r="J229" s="35"/>
      <c r="K229" s="35"/>
      <c r="L229" s="36"/>
      <c r="M229" s="178"/>
      <c r="N229" s="179"/>
      <c r="O229" s="69"/>
      <c r="P229" s="69"/>
      <c r="Q229" s="69"/>
      <c r="R229" s="69"/>
      <c r="S229" s="69"/>
      <c r="T229" s="70"/>
      <c r="U229" s="35"/>
      <c r="V229" s="35"/>
      <c r="W229" s="35"/>
      <c r="X229" s="35"/>
      <c r="Y229" s="35"/>
      <c r="Z229" s="35"/>
      <c r="AA229" s="35"/>
      <c r="AB229" s="35"/>
      <c r="AC229" s="35"/>
      <c r="AD229" s="35"/>
      <c r="AE229" s="35"/>
      <c r="AT229" s="16" t="s">
        <v>143</v>
      </c>
      <c r="AU229" s="16" t="s">
        <v>149</v>
      </c>
    </row>
    <row r="230" spans="1:65" s="2" customFormat="1" ht="37.8" customHeight="1">
      <c r="A230" s="35"/>
      <c r="B230" s="161"/>
      <c r="C230" s="162" t="s">
        <v>454</v>
      </c>
      <c r="D230" s="162" t="s">
        <v>137</v>
      </c>
      <c r="E230" s="163" t="s">
        <v>455</v>
      </c>
      <c r="F230" s="164" t="s">
        <v>456</v>
      </c>
      <c r="G230" s="165" t="s">
        <v>152</v>
      </c>
      <c r="H230" s="166">
        <v>89</v>
      </c>
      <c r="I230" s="167"/>
      <c r="J230" s="168">
        <f>ROUND(I230*H230,2)</f>
        <v>0</v>
      </c>
      <c r="K230" s="164" t="s">
        <v>141</v>
      </c>
      <c r="L230" s="36"/>
      <c r="M230" s="169" t="s">
        <v>3</v>
      </c>
      <c r="N230" s="170" t="s">
        <v>42</v>
      </c>
      <c r="O230" s="69"/>
      <c r="P230" s="171">
        <f>O230*H230</f>
        <v>0</v>
      </c>
      <c r="Q230" s="171">
        <v>0</v>
      </c>
      <c r="R230" s="171">
        <f>Q230*H230</f>
        <v>0</v>
      </c>
      <c r="S230" s="171">
        <v>0</v>
      </c>
      <c r="T230" s="172">
        <f>S230*H230</f>
        <v>0</v>
      </c>
      <c r="U230" s="35"/>
      <c r="V230" s="35"/>
      <c r="W230" s="35"/>
      <c r="X230" s="35"/>
      <c r="Y230" s="35"/>
      <c r="Z230" s="35"/>
      <c r="AA230" s="35"/>
      <c r="AB230" s="35"/>
      <c r="AC230" s="35"/>
      <c r="AD230" s="35"/>
      <c r="AE230" s="35"/>
      <c r="AR230" s="173" t="s">
        <v>82</v>
      </c>
      <c r="AT230" s="173" t="s">
        <v>137</v>
      </c>
      <c r="AU230" s="173" t="s">
        <v>149</v>
      </c>
      <c r="AY230" s="16" t="s">
        <v>135</v>
      </c>
      <c r="BE230" s="174">
        <f>IF(N230="základní",J230,0)</f>
        <v>0</v>
      </c>
      <c r="BF230" s="174">
        <f>IF(N230="snížená",J230,0)</f>
        <v>0</v>
      </c>
      <c r="BG230" s="174">
        <f>IF(N230="zákl. přenesená",J230,0)</f>
        <v>0</v>
      </c>
      <c r="BH230" s="174">
        <f>IF(N230="sníž. přenesená",J230,0)</f>
        <v>0</v>
      </c>
      <c r="BI230" s="174">
        <f>IF(N230="nulová",J230,0)</f>
        <v>0</v>
      </c>
      <c r="BJ230" s="16" t="s">
        <v>15</v>
      </c>
      <c r="BK230" s="174">
        <f>ROUND(I230*H230,2)</f>
        <v>0</v>
      </c>
      <c r="BL230" s="16" t="s">
        <v>82</v>
      </c>
      <c r="BM230" s="173" t="s">
        <v>457</v>
      </c>
    </row>
    <row r="231" spans="1:47" s="2" customFormat="1" ht="12">
      <c r="A231" s="35"/>
      <c r="B231" s="36"/>
      <c r="C231" s="35"/>
      <c r="D231" s="175" t="s">
        <v>143</v>
      </c>
      <c r="E231" s="35"/>
      <c r="F231" s="176" t="s">
        <v>458</v>
      </c>
      <c r="G231" s="35"/>
      <c r="H231" s="35"/>
      <c r="I231" s="177"/>
      <c r="J231" s="35"/>
      <c r="K231" s="35"/>
      <c r="L231" s="36"/>
      <c r="M231" s="178"/>
      <c r="N231" s="179"/>
      <c r="O231" s="69"/>
      <c r="P231" s="69"/>
      <c r="Q231" s="69"/>
      <c r="R231" s="69"/>
      <c r="S231" s="69"/>
      <c r="T231" s="70"/>
      <c r="U231" s="35"/>
      <c r="V231" s="35"/>
      <c r="W231" s="35"/>
      <c r="X231" s="35"/>
      <c r="Y231" s="35"/>
      <c r="Z231" s="35"/>
      <c r="AA231" s="35"/>
      <c r="AB231" s="35"/>
      <c r="AC231" s="35"/>
      <c r="AD231" s="35"/>
      <c r="AE231" s="35"/>
      <c r="AT231" s="16" t="s">
        <v>143</v>
      </c>
      <c r="AU231" s="16" t="s">
        <v>149</v>
      </c>
    </row>
    <row r="232" spans="1:65" s="2" customFormat="1" ht="44.25" customHeight="1">
      <c r="A232" s="35"/>
      <c r="B232" s="161"/>
      <c r="C232" s="162" t="s">
        <v>459</v>
      </c>
      <c r="D232" s="162" t="s">
        <v>137</v>
      </c>
      <c r="E232" s="163" t="s">
        <v>460</v>
      </c>
      <c r="F232" s="164" t="s">
        <v>461</v>
      </c>
      <c r="G232" s="165" t="s">
        <v>152</v>
      </c>
      <c r="H232" s="166">
        <v>89</v>
      </c>
      <c r="I232" s="167"/>
      <c r="J232" s="168">
        <f>ROUND(I232*H232,2)</f>
        <v>0</v>
      </c>
      <c r="K232" s="164" t="s">
        <v>141</v>
      </c>
      <c r="L232" s="36"/>
      <c r="M232" s="169" t="s">
        <v>3</v>
      </c>
      <c r="N232" s="170" t="s">
        <v>42</v>
      </c>
      <c r="O232" s="69"/>
      <c r="P232" s="171">
        <f>O232*H232</f>
        <v>0</v>
      </c>
      <c r="Q232" s="171">
        <v>0</v>
      </c>
      <c r="R232" s="171">
        <f>Q232*H232</f>
        <v>0</v>
      </c>
      <c r="S232" s="171">
        <v>0</v>
      </c>
      <c r="T232" s="172">
        <f>S232*H232</f>
        <v>0</v>
      </c>
      <c r="U232" s="35"/>
      <c r="V232" s="35"/>
      <c r="W232" s="35"/>
      <c r="X232" s="35"/>
      <c r="Y232" s="35"/>
      <c r="Z232" s="35"/>
      <c r="AA232" s="35"/>
      <c r="AB232" s="35"/>
      <c r="AC232" s="35"/>
      <c r="AD232" s="35"/>
      <c r="AE232" s="35"/>
      <c r="AR232" s="173" t="s">
        <v>82</v>
      </c>
      <c r="AT232" s="173" t="s">
        <v>137</v>
      </c>
      <c r="AU232" s="173" t="s">
        <v>149</v>
      </c>
      <c r="AY232" s="16" t="s">
        <v>135</v>
      </c>
      <c r="BE232" s="174">
        <f>IF(N232="základní",J232,0)</f>
        <v>0</v>
      </c>
      <c r="BF232" s="174">
        <f>IF(N232="snížená",J232,0)</f>
        <v>0</v>
      </c>
      <c r="BG232" s="174">
        <f>IF(N232="zákl. přenesená",J232,0)</f>
        <v>0</v>
      </c>
      <c r="BH232" s="174">
        <f>IF(N232="sníž. přenesená",J232,0)</f>
        <v>0</v>
      </c>
      <c r="BI232" s="174">
        <f>IF(N232="nulová",J232,0)</f>
        <v>0</v>
      </c>
      <c r="BJ232" s="16" t="s">
        <v>15</v>
      </c>
      <c r="BK232" s="174">
        <f>ROUND(I232*H232,2)</f>
        <v>0</v>
      </c>
      <c r="BL232" s="16" t="s">
        <v>82</v>
      </c>
      <c r="BM232" s="173" t="s">
        <v>462</v>
      </c>
    </row>
    <row r="233" spans="1:47" s="2" customFormat="1" ht="12">
      <c r="A233" s="35"/>
      <c r="B233" s="36"/>
      <c r="C233" s="35"/>
      <c r="D233" s="175" t="s">
        <v>143</v>
      </c>
      <c r="E233" s="35"/>
      <c r="F233" s="176" t="s">
        <v>463</v>
      </c>
      <c r="G233" s="35"/>
      <c r="H233" s="35"/>
      <c r="I233" s="177"/>
      <c r="J233" s="35"/>
      <c r="K233" s="35"/>
      <c r="L233" s="36"/>
      <c r="M233" s="178"/>
      <c r="N233" s="179"/>
      <c r="O233" s="69"/>
      <c r="P233" s="69"/>
      <c r="Q233" s="69"/>
      <c r="R233" s="69"/>
      <c r="S233" s="69"/>
      <c r="T233" s="70"/>
      <c r="U233" s="35"/>
      <c r="V233" s="35"/>
      <c r="W233" s="35"/>
      <c r="X233" s="35"/>
      <c r="Y233" s="35"/>
      <c r="Z233" s="35"/>
      <c r="AA233" s="35"/>
      <c r="AB233" s="35"/>
      <c r="AC233" s="35"/>
      <c r="AD233" s="35"/>
      <c r="AE233" s="35"/>
      <c r="AT233" s="16" t="s">
        <v>143</v>
      </c>
      <c r="AU233" s="16" t="s">
        <v>149</v>
      </c>
    </row>
    <row r="234" spans="1:65" s="2" customFormat="1" ht="16.5" customHeight="1">
      <c r="A234" s="35"/>
      <c r="B234" s="161"/>
      <c r="C234" s="162" t="s">
        <v>464</v>
      </c>
      <c r="D234" s="162" t="s">
        <v>137</v>
      </c>
      <c r="E234" s="163" t="s">
        <v>465</v>
      </c>
      <c r="F234" s="164" t="s">
        <v>466</v>
      </c>
      <c r="G234" s="165" t="s">
        <v>140</v>
      </c>
      <c r="H234" s="166">
        <v>890</v>
      </c>
      <c r="I234" s="167"/>
      <c r="J234" s="168">
        <f>ROUND(I234*H234,2)</f>
        <v>0</v>
      </c>
      <c r="K234" s="164" t="s">
        <v>3</v>
      </c>
      <c r="L234" s="36"/>
      <c r="M234" s="169" t="s">
        <v>3</v>
      </c>
      <c r="N234" s="170" t="s">
        <v>42</v>
      </c>
      <c r="O234" s="69"/>
      <c r="P234" s="171">
        <f>O234*H234</f>
        <v>0</v>
      </c>
      <c r="Q234" s="171">
        <v>0</v>
      </c>
      <c r="R234" s="171">
        <f>Q234*H234</f>
        <v>0</v>
      </c>
      <c r="S234" s="171">
        <v>0</v>
      </c>
      <c r="T234" s="172">
        <f>S234*H234</f>
        <v>0</v>
      </c>
      <c r="U234" s="35"/>
      <c r="V234" s="35"/>
      <c r="W234" s="35"/>
      <c r="X234" s="35"/>
      <c r="Y234" s="35"/>
      <c r="Z234" s="35"/>
      <c r="AA234" s="35"/>
      <c r="AB234" s="35"/>
      <c r="AC234" s="35"/>
      <c r="AD234" s="35"/>
      <c r="AE234" s="35"/>
      <c r="AR234" s="173" t="s">
        <v>82</v>
      </c>
      <c r="AT234" s="173" t="s">
        <v>137</v>
      </c>
      <c r="AU234" s="173" t="s">
        <v>149</v>
      </c>
      <c r="AY234" s="16" t="s">
        <v>135</v>
      </c>
      <c r="BE234" s="174">
        <f>IF(N234="základní",J234,0)</f>
        <v>0</v>
      </c>
      <c r="BF234" s="174">
        <f>IF(N234="snížená",J234,0)</f>
        <v>0</v>
      </c>
      <c r="BG234" s="174">
        <f>IF(N234="zákl. přenesená",J234,0)</f>
        <v>0</v>
      </c>
      <c r="BH234" s="174">
        <f>IF(N234="sníž. přenesená",J234,0)</f>
        <v>0</v>
      </c>
      <c r="BI234" s="174">
        <f>IF(N234="nulová",J234,0)</f>
        <v>0</v>
      </c>
      <c r="BJ234" s="16" t="s">
        <v>15</v>
      </c>
      <c r="BK234" s="174">
        <f>ROUND(I234*H234,2)</f>
        <v>0</v>
      </c>
      <c r="BL234" s="16" t="s">
        <v>82</v>
      </c>
      <c r="BM234" s="173" t="s">
        <v>467</v>
      </c>
    </row>
    <row r="235" spans="1:65" s="2" customFormat="1" ht="21.75" customHeight="1">
      <c r="A235" s="35"/>
      <c r="B235" s="161"/>
      <c r="C235" s="162" t="s">
        <v>468</v>
      </c>
      <c r="D235" s="162" t="s">
        <v>137</v>
      </c>
      <c r="E235" s="163" t="s">
        <v>469</v>
      </c>
      <c r="F235" s="164" t="s">
        <v>470</v>
      </c>
      <c r="G235" s="165" t="s">
        <v>172</v>
      </c>
      <c r="H235" s="166">
        <v>4.742</v>
      </c>
      <c r="I235" s="167"/>
      <c r="J235" s="168">
        <f>ROUND(I235*H235,2)</f>
        <v>0</v>
      </c>
      <c r="K235" s="164" t="s">
        <v>141</v>
      </c>
      <c r="L235" s="36"/>
      <c r="M235" s="169" t="s">
        <v>3</v>
      </c>
      <c r="N235" s="170" t="s">
        <v>42</v>
      </c>
      <c r="O235" s="69"/>
      <c r="P235" s="171">
        <f>O235*H235</f>
        <v>0</v>
      </c>
      <c r="Q235" s="171">
        <v>1.06277</v>
      </c>
      <c r="R235" s="171">
        <f>Q235*H235</f>
        <v>5.03965534</v>
      </c>
      <c r="S235" s="171">
        <v>0</v>
      </c>
      <c r="T235" s="172">
        <f>S235*H235</f>
        <v>0</v>
      </c>
      <c r="U235" s="35"/>
      <c r="V235" s="35"/>
      <c r="W235" s="35"/>
      <c r="X235" s="35"/>
      <c r="Y235" s="35"/>
      <c r="Z235" s="35"/>
      <c r="AA235" s="35"/>
      <c r="AB235" s="35"/>
      <c r="AC235" s="35"/>
      <c r="AD235" s="35"/>
      <c r="AE235" s="35"/>
      <c r="AR235" s="173" t="s">
        <v>82</v>
      </c>
      <c r="AT235" s="173" t="s">
        <v>137</v>
      </c>
      <c r="AU235" s="173" t="s">
        <v>149</v>
      </c>
      <c r="AY235" s="16" t="s">
        <v>135</v>
      </c>
      <c r="BE235" s="174">
        <f>IF(N235="základní",J235,0)</f>
        <v>0</v>
      </c>
      <c r="BF235" s="174">
        <f>IF(N235="snížená",J235,0)</f>
        <v>0</v>
      </c>
      <c r="BG235" s="174">
        <f>IF(N235="zákl. přenesená",J235,0)</f>
        <v>0</v>
      </c>
      <c r="BH235" s="174">
        <f>IF(N235="sníž. přenesená",J235,0)</f>
        <v>0</v>
      </c>
      <c r="BI235" s="174">
        <f>IF(N235="nulová",J235,0)</f>
        <v>0</v>
      </c>
      <c r="BJ235" s="16" t="s">
        <v>15</v>
      </c>
      <c r="BK235" s="174">
        <f>ROUND(I235*H235,2)</f>
        <v>0</v>
      </c>
      <c r="BL235" s="16" t="s">
        <v>82</v>
      </c>
      <c r="BM235" s="173" t="s">
        <v>471</v>
      </c>
    </row>
    <row r="236" spans="1:47" s="2" customFormat="1" ht="12">
      <c r="A236" s="35"/>
      <c r="B236" s="36"/>
      <c r="C236" s="35"/>
      <c r="D236" s="175" t="s">
        <v>143</v>
      </c>
      <c r="E236" s="35"/>
      <c r="F236" s="176" t="s">
        <v>472</v>
      </c>
      <c r="G236" s="35"/>
      <c r="H236" s="35"/>
      <c r="I236" s="177"/>
      <c r="J236" s="35"/>
      <c r="K236" s="35"/>
      <c r="L236" s="36"/>
      <c r="M236" s="178"/>
      <c r="N236" s="179"/>
      <c r="O236" s="69"/>
      <c r="P236" s="69"/>
      <c r="Q236" s="69"/>
      <c r="R236" s="69"/>
      <c r="S236" s="69"/>
      <c r="T236" s="70"/>
      <c r="U236" s="35"/>
      <c r="V236" s="35"/>
      <c r="W236" s="35"/>
      <c r="X236" s="35"/>
      <c r="Y236" s="35"/>
      <c r="Z236" s="35"/>
      <c r="AA236" s="35"/>
      <c r="AB236" s="35"/>
      <c r="AC236" s="35"/>
      <c r="AD236" s="35"/>
      <c r="AE236" s="35"/>
      <c r="AT236" s="16" t="s">
        <v>143</v>
      </c>
      <c r="AU236" s="16" t="s">
        <v>149</v>
      </c>
    </row>
    <row r="237" spans="1:65" s="2" customFormat="1" ht="37.8" customHeight="1">
      <c r="A237" s="35"/>
      <c r="B237" s="161"/>
      <c r="C237" s="162" t="s">
        <v>473</v>
      </c>
      <c r="D237" s="162" t="s">
        <v>137</v>
      </c>
      <c r="E237" s="163" t="s">
        <v>474</v>
      </c>
      <c r="F237" s="164" t="s">
        <v>475</v>
      </c>
      <c r="G237" s="165" t="s">
        <v>227</v>
      </c>
      <c r="H237" s="166">
        <v>1078.3</v>
      </c>
      <c r="I237" s="167"/>
      <c r="J237" s="168">
        <f>ROUND(I237*H237,2)</f>
        <v>0</v>
      </c>
      <c r="K237" s="164" t="s">
        <v>141</v>
      </c>
      <c r="L237" s="36"/>
      <c r="M237" s="169" t="s">
        <v>3</v>
      </c>
      <c r="N237" s="170" t="s">
        <v>42</v>
      </c>
      <c r="O237" s="69"/>
      <c r="P237" s="171">
        <f>O237*H237</f>
        <v>0</v>
      </c>
      <c r="Q237" s="171">
        <v>2E-05</v>
      </c>
      <c r="R237" s="171">
        <f>Q237*H237</f>
        <v>0.021566000000000002</v>
      </c>
      <c r="S237" s="171">
        <v>0</v>
      </c>
      <c r="T237" s="172">
        <f>S237*H237</f>
        <v>0</v>
      </c>
      <c r="U237" s="35"/>
      <c r="V237" s="35"/>
      <c r="W237" s="35"/>
      <c r="X237" s="35"/>
      <c r="Y237" s="35"/>
      <c r="Z237" s="35"/>
      <c r="AA237" s="35"/>
      <c r="AB237" s="35"/>
      <c r="AC237" s="35"/>
      <c r="AD237" s="35"/>
      <c r="AE237" s="35"/>
      <c r="AR237" s="173" t="s">
        <v>82</v>
      </c>
      <c r="AT237" s="173" t="s">
        <v>137</v>
      </c>
      <c r="AU237" s="173" t="s">
        <v>149</v>
      </c>
      <c r="AY237" s="16" t="s">
        <v>135</v>
      </c>
      <c r="BE237" s="174">
        <f>IF(N237="základní",J237,0)</f>
        <v>0</v>
      </c>
      <c r="BF237" s="174">
        <f>IF(N237="snížená",J237,0)</f>
        <v>0</v>
      </c>
      <c r="BG237" s="174">
        <f>IF(N237="zákl. přenesená",J237,0)</f>
        <v>0</v>
      </c>
      <c r="BH237" s="174">
        <f>IF(N237="sníž. přenesená",J237,0)</f>
        <v>0</v>
      </c>
      <c r="BI237" s="174">
        <f>IF(N237="nulová",J237,0)</f>
        <v>0</v>
      </c>
      <c r="BJ237" s="16" t="s">
        <v>15</v>
      </c>
      <c r="BK237" s="174">
        <f>ROUND(I237*H237,2)</f>
        <v>0</v>
      </c>
      <c r="BL237" s="16" t="s">
        <v>82</v>
      </c>
      <c r="BM237" s="173" t="s">
        <v>476</v>
      </c>
    </row>
    <row r="238" spans="1:47" s="2" customFormat="1" ht="12">
      <c r="A238" s="35"/>
      <c r="B238" s="36"/>
      <c r="C238" s="35"/>
      <c r="D238" s="175" t="s">
        <v>143</v>
      </c>
      <c r="E238" s="35"/>
      <c r="F238" s="176" t="s">
        <v>477</v>
      </c>
      <c r="G238" s="35"/>
      <c r="H238" s="35"/>
      <c r="I238" s="177"/>
      <c r="J238" s="35"/>
      <c r="K238" s="35"/>
      <c r="L238" s="36"/>
      <c r="M238" s="178"/>
      <c r="N238" s="179"/>
      <c r="O238" s="69"/>
      <c r="P238" s="69"/>
      <c r="Q238" s="69"/>
      <c r="R238" s="69"/>
      <c r="S238" s="69"/>
      <c r="T238" s="70"/>
      <c r="U238" s="35"/>
      <c r="V238" s="35"/>
      <c r="W238" s="35"/>
      <c r="X238" s="35"/>
      <c r="Y238" s="35"/>
      <c r="Z238" s="35"/>
      <c r="AA238" s="35"/>
      <c r="AB238" s="35"/>
      <c r="AC238" s="35"/>
      <c r="AD238" s="35"/>
      <c r="AE238" s="35"/>
      <c r="AT238" s="16" t="s">
        <v>143</v>
      </c>
      <c r="AU238" s="16" t="s">
        <v>149</v>
      </c>
    </row>
    <row r="239" spans="1:65" s="2" customFormat="1" ht="16.5" customHeight="1">
      <c r="A239" s="35"/>
      <c r="B239" s="161"/>
      <c r="C239" s="162" t="s">
        <v>478</v>
      </c>
      <c r="D239" s="162" t="s">
        <v>137</v>
      </c>
      <c r="E239" s="163" t="s">
        <v>479</v>
      </c>
      <c r="F239" s="164" t="s">
        <v>480</v>
      </c>
      <c r="G239" s="165" t="s">
        <v>140</v>
      </c>
      <c r="H239" s="166">
        <v>265.755</v>
      </c>
      <c r="I239" s="167"/>
      <c r="J239" s="168">
        <f>ROUND(I239*H239,2)</f>
        <v>0</v>
      </c>
      <c r="K239" s="164" t="s">
        <v>141</v>
      </c>
      <c r="L239" s="36"/>
      <c r="M239" s="169" t="s">
        <v>3</v>
      </c>
      <c r="N239" s="170" t="s">
        <v>42</v>
      </c>
      <c r="O239" s="69"/>
      <c r="P239" s="171">
        <f>O239*H239</f>
        <v>0</v>
      </c>
      <c r="Q239" s="171">
        <v>0.01352</v>
      </c>
      <c r="R239" s="171">
        <f>Q239*H239</f>
        <v>3.5930076</v>
      </c>
      <c r="S239" s="171">
        <v>0</v>
      </c>
      <c r="T239" s="172">
        <f>S239*H239</f>
        <v>0</v>
      </c>
      <c r="U239" s="35"/>
      <c r="V239" s="35"/>
      <c r="W239" s="35"/>
      <c r="X239" s="35"/>
      <c r="Y239" s="35"/>
      <c r="Z239" s="35"/>
      <c r="AA239" s="35"/>
      <c r="AB239" s="35"/>
      <c r="AC239" s="35"/>
      <c r="AD239" s="35"/>
      <c r="AE239" s="35"/>
      <c r="AR239" s="173" t="s">
        <v>82</v>
      </c>
      <c r="AT239" s="173" t="s">
        <v>137</v>
      </c>
      <c r="AU239" s="173" t="s">
        <v>149</v>
      </c>
      <c r="AY239" s="16" t="s">
        <v>135</v>
      </c>
      <c r="BE239" s="174">
        <f>IF(N239="základní",J239,0)</f>
        <v>0</v>
      </c>
      <c r="BF239" s="174">
        <f>IF(N239="snížená",J239,0)</f>
        <v>0</v>
      </c>
      <c r="BG239" s="174">
        <f>IF(N239="zákl. přenesená",J239,0)</f>
        <v>0</v>
      </c>
      <c r="BH239" s="174">
        <f>IF(N239="sníž. přenesená",J239,0)</f>
        <v>0</v>
      </c>
      <c r="BI239" s="174">
        <f>IF(N239="nulová",J239,0)</f>
        <v>0</v>
      </c>
      <c r="BJ239" s="16" t="s">
        <v>15</v>
      </c>
      <c r="BK239" s="174">
        <f>ROUND(I239*H239,2)</f>
        <v>0</v>
      </c>
      <c r="BL239" s="16" t="s">
        <v>82</v>
      </c>
      <c r="BM239" s="173" t="s">
        <v>481</v>
      </c>
    </row>
    <row r="240" spans="1:47" s="2" customFormat="1" ht="12">
      <c r="A240" s="35"/>
      <c r="B240" s="36"/>
      <c r="C240" s="35"/>
      <c r="D240" s="175" t="s">
        <v>143</v>
      </c>
      <c r="E240" s="35"/>
      <c r="F240" s="176" t="s">
        <v>482</v>
      </c>
      <c r="G240" s="35"/>
      <c r="H240" s="35"/>
      <c r="I240" s="177"/>
      <c r="J240" s="35"/>
      <c r="K240" s="35"/>
      <c r="L240" s="36"/>
      <c r="M240" s="178"/>
      <c r="N240" s="179"/>
      <c r="O240" s="69"/>
      <c r="P240" s="69"/>
      <c r="Q240" s="69"/>
      <c r="R240" s="69"/>
      <c r="S240" s="69"/>
      <c r="T240" s="70"/>
      <c r="U240" s="35"/>
      <c r="V240" s="35"/>
      <c r="W240" s="35"/>
      <c r="X240" s="35"/>
      <c r="Y240" s="35"/>
      <c r="Z240" s="35"/>
      <c r="AA240" s="35"/>
      <c r="AB240" s="35"/>
      <c r="AC240" s="35"/>
      <c r="AD240" s="35"/>
      <c r="AE240" s="35"/>
      <c r="AT240" s="16" t="s">
        <v>143</v>
      </c>
      <c r="AU240" s="16" t="s">
        <v>149</v>
      </c>
    </row>
    <row r="241" spans="1:65" s="2" customFormat="1" ht="16.5" customHeight="1">
      <c r="A241" s="35"/>
      <c r="B241" s="161"/>
      <c r="C241" s="162" t="s">
        <v>483</v>
      </c>
      <c r="D241" s="162" t="s">
        <v>137</v>
      </c>
      <c r="E241" s="163" t="s">
        <v>484</v>
      </c>
      <c r="F241" s="164" t="s">
        <v>485</v>
      </c>
      <c r="G241" s="165" t="s">
        <v>140</v>
      </c>
      <c r="H241" s="166">
        <v>265.755</v>
      </c>
      <c r="I241" s="167"/>
      <c r="J241" s="168">
        <f>ROUND(I241*H241,2)</f>
        <v>0</v>
      </c>
      <c r="K241" s="164" t="s">
        <v>141</v>
      </c>
      <c r="L241" s="36"/>
      <c r="M241" s="169" t="s">
        <v>3</v>
      </c>
      <c r="N241" s="170" t="s">
        <v>42</v>
      </c>
      <c r="O241" s="69"/>
      <c r="P241" s="171">
        <f>O241*H241</f>
        <v>0</v>
      </c>
      <c r="Q241" s="171">
        <v>0</v>
      </c>
      <c r="R241" s="171">
        <f>Q241*H241</f>
        <v>0</v>
      </c>
      <c r="S241" s="171">
        <v>0</v>
      </c>
      <c r="T241" s="172">
        <f>S241*H241</f>
        <v>0</v>
      </c>
      <c r="U241" s="35"/>
      <c r="V241" s="35"/>
      <c r="W241" s="35"/>
      <c r="X241" s="35"/>
      <c r="Y241" s="35"/>
      <c r="Z241" s="35"/>
      <c r="AA241" s="35"/>
      <c r="AB241" s="35"/>
      <c r="AC241" s="35"/>
      <c r="AD241" s="35"/>
      <c r="AE241" s="35"/>
      <c r="AR241" s="173" t="s">
        <v>82</v>
      </c>
      <c r="AT241" s="173" t="s">
        <v>137</v>
      </c>
      <c r="AU241" s="173" t="s">
        <v>149</v>
      </c>
      <c r="AY241" s="16" t="s">
        <v>135</v>
      </c>
      <c r="BE241" s="174">
        <f>IF(N241="základní",J241,0)</f>
        <v>0</v>
      </c>
      <c r="BF241" s="174">
        <f>IF(N241="snížená",J241,0)</f>
        <v>0</v>
      </c>
      <c r="BG241" s="174">
        <f>IF(N241="zákl. přenesená",J241,0)</f>
        <v>0</v>
      </c>
      <c r="BH241" s="174">
        <f>IF(N241="sníž. přenesená",J241,0)</f>
        <v>0</v>
      </c>
      <c r="BI241" s="174">
        <f>IF(N241="nulová",J241,0)</f>
        <v>0</v>
      </c>
      <c r="BJ241" s="16" t="s">
        <v>15</v>
      </c>
      <c r="BK241" s="174">
        <f>ROUND(I241*H241,2)</f>
        <v>0</v>
      </c>
      <c r="BL241" s="16" t="s">
        <v>82</v>
      </c>
      <c r="BM241" s="173" t="s">
        <v>486</v>
      </c>
    </row>
    <row r="242" spans="1:47" s="2" customFormat="1" ht="12">
      <c r="A242" s="35"/>
      <c r="B242" s="36"/>
      <c r="C242" s="35"/>
      <c r="D242" s="175" t="s">
        <v>143</v>
      </c>
      <c r="E242" s="35"/>
      <c r="F242" s="176" t="s">
        <v>487</v>
      </c>
      <c r="G242" s="35"/>
      <c r="H242" s="35"/>
      <c r="I242" s="177"/>
      <c r="J242" s="35"/>
      <c r="K242" s="35"/>
      <c r="L242" s="36"/>
      <c r="M242" s="178"/>
      <c r="N242" s="179"/>
      <c r="O242" s="69"/>
      <c r="P242" s="69"/>
      <c r="Q242" s="69"/>
      <c r="R242" s="69"/>
      <c r="S242" s="69"/>
      <c r="T242" s="70"/>
      <c r="U242" s="35"/>
      <c r="V242" s="35"/>
      <c r="W242" s="35"/>
      <c r="X242" s="35"/>
      <c r="Y242" s="35"/>
      <c r="Z242" s="35"/>
      <c r="AA242" s="35"/>
      <c r="AB242" s="35"/>
      <c r="AC242" s="35"/>
      <c r="AD242" s="35"/>
      <c r="AE242" s="35"/>
      <c r="AT242" s="16" t="s">
        <v>143</v>
      </c>
      <c r="AU242" s="16" t="s">
        <v>149</v>
      </c>
    </row>
    <row r="243" spans="1:63" s="12" customFormat="1" ht="22.8" customHeight="1">
      <c r="A243" s="12"/>
      <c r="B243" s="148"/>
      <c r="C243" s="12"/>
      <c r="D243" s="149" t="s">
        <v>70</v>
      </c>
      <c r="E243" s="159" t="s">
        <v>180</v>
      </c>
      <c r="F243" s="159" t="s">
        <v>488</v>
      </c>
      <c r="G243" s="12"/>
      <c r="H243" s="12"/>
      <c r="I243" s="151"/>
      <c r="J243" s="160">
        <f>BK243</f>
        <v>0</v>
      </c>
      <c r="K243" s="12"/>
      <c r="L243" s="148"/>
      <c r="M243" s="153"/>
      <c r="N243" s="154"/>
      <c r="O243" s="154"/>
      <c r="P243" s="155">
        <f>P244+P257+P260</f>
        <v>0</v>
      </c>
      <c r="Q243" s="154"/>
      <c r="R243" s="155">
        <f>R244+R257+R260</f>
        <v>0</v>
      </c>
      <c r="S243" s="154"/>
      <c r="T243" s="156">
        <f>T244+T257+T260</f>
        <v>439.994055</v>
      </c>
      <c r="U243" s="12"/>
      <c r="V243" s="12"/>
      <c r="W243" s="12"/>
      <c r="X243" s="12"/>
      <c r="Y243" s="12"/>
      <c r="Z243" s="12"/>
      <c r="AA243" s="12"/>
      <c r="AB243" s="12"/>
      <c r="AC243" s="12"/>
      <c r="AD243" s="12"/>
      <c r="AE243" s="12"/>
      <c r="AR243" s="149" t="s">
        <v>15</v>
      </c>
      <c r="AT243" s="157" t="s">
        <v>70</v>
      </c>
      <c r="AU243" s="157" t="s">
        <v>15</v>
      </c>
      <c r="AY243" s="149" t="s">
        <v>135</v>
      </c>
      <c r="BK243" s="158">
        <f>BK244+BK257+BK260</f>
        <v>0</v>
      </c>
    </row>
    <row r="244" spans="1:63" s="12" customFormat="1" ht="20.85" customHeight="1">
      <c r="A244" s="12"/>
      <c r="B244" s="148"/>
      <c r="C244" s="12"/>
      <c r="D244" s="149" t="s">
        <v>70</v>
      </c>
      <c r="E244" s="159" t="s">
        <v>489</v>
      </c>
      <c r="F244" s="159" t="s">
        <v>490</v>
      </c>
      <c r="G244" s="12"/>
      <c r="H244" s="12"/>
      <c r="I244" s="151"/>
      <c r="J244" s="160">
        <f>BK244</f>
        <v>0</v>
      </c>
      <c r="K244" s="12"/>
      <c r="L244" s="148"/>
      <c r="M244" s="153"/>
      <c r="N244" s="154"/>
      <c r="O244" s="154"/>
      <c r="P244" s="155">
        <f>SUM(P245:P256)</f>
        <v>0</v>
      </c>
      <c r="Q244" s="154"/>
      <c r="R244" s="155">
        <f>SUM(R245:R256)</f>
        <v>0</v>
      </c>
      <c r="S244" s="154"/>
      <c r="T244" s="156">
        <f>SUM(T245:T256)</f>
        <v>0</v>
      </c>
      <c r="U244" s="12"/>
      <c r="V244" s="12"/>
      <c r="W244" s="12"/>
      <c r="X244" s="12"/>
      <c r="Y244" s="12"/>
      <c r="Z244" s="12"/>
      <c r="AA244" s="12"/>
      <c r="AB244" s="12"/>
      <c r="AC244" s="12"/>
      <c r="AD244" s="12"/>
      <c r="AE244" s="12"/>
      <c r="AR244" s="149" t="s">
        <v>15</v>
      </c>
      <c r="AT244" s="157" t="s">
        <v>70</v>
      </c>
      <c r="AU244" s="157" t="s">
        <v>79</v>
      </c>
      <c r="AY244" s="149" t="s">
        <v>135</v>
      </c>
      <c r="BK244" s="158">
        <f>SUM(BK245:BK256)</f>
        <v>0</v>
      </c>
    </row>
    <row r="245" spans="1:65" s="2" customFormat="1" ht="44.25" customHeight="1">
      <c r="A245" s="35"/>
      <c r="B245" s="161"/>
      <c r="C245" s="162" t="s">
        <v>491</v>
      </c>
      <c r="D245" s="162" t="s">
        <v>137</v>
      </c>
      <c r="E245" s="163" t="s">
        <v>492</v>
      </c>
      <c r="F245" s="164" t="s">
        <v>493</v>
      </c>
      <c r="G245" s="165" t="s">
        <v>140</v>
      </c>
      <c r="H245" s="166">
        <v>12073</v>
      </c>
      <c r="I245" s="167"/>
      <c r="J245" s="168">
        <f>ROUND(I245*H245,2)</f>
        <v>0</v>
      </c>
      <c r="K245" s="164" t="s">
        <v>141</v>
      </c>
      <c r="L245" s="36"/>
      <c r="M245" s="169" t="s">
        <v>3</v>
      </c>
      <c r="N245" s="170" t="s">
        <v>42</v>
      </c>
      <c r="O245" s="69"/>
      <c r="P245" s="171">
        <f>O245*H245</f>
        <v>0</v>
      </c>
      <c r="Q245" s="171">
        <v>0</v>
      </c>
      <c r="R245" s="171">
        <f>Q245*H245</f>
        <v>0</v>
      </c>
      <c r="S245" s="171">
        <v>0</v>
      </c>
      <c r="T245" s="172">
        <f>S245*H245</f>
        <v>0</v>
      </c>
      <c r="U245" s="35"/>
      <c r="V245" s="35"/>
      <c r="W245" s="35"/>
      <c r="X245" s="35"/>
      <c r="Y245" s="35"/>
      <c r="Z245" s="35"/>
      <c r="AA245" s="35"/>
      <c r="AB245" s="35"/>
      <c r="AC245" s="35"/>
      <c r="AD245" s="35"/>
      <c r="AE245" s="35"/>
      <c r="AR245" s="173" t="s">
        <v>82</v>
      </c>
      <c r="AT245" s="173" t="s">
        <v>137</v>
      </c>
      <c r="AU245" s="173" t="s">
        <v>149</v>
      </c>
      <c r="AY245" s="16" t="s">
        <v>135</v>
      </c>
      <c r="BE245" s="174">
        <f>IF(N245="základní",J245,0)</f>
        <v>0</v>
      </c>
      <c r="BF245" s="174">
        <f>IF(N245="snížená",J245,0)</f>
        <v>0</v>
      </c>
      <c r="BG245" s="174">
        <f>IF(N245="zákl. přenesená",J245,0)</f>
        <v>0</v>
      </c>
      <c r="BH245" s="174">
        <f>IF(N245="sníž. přenesená",J245,0)</f>
        <v>0</v>
      </c>
      <c r="BI245" s="174">
        <f>IF(N245="nulová",J245,0)</f>
        <v>0</v>
      </c>
      <c r="BJ245" s="16" t="s">
        <v>15</v>
      </c>
      <c r="BK245" s="174">
        <f>ROUND(I245*H245,2)</f>
        <v>0</v>
      </c>
      <c r="BL245" s="16" t="s">
        <v>82</v>
      </c>
      <c r="BM245" s="173" t="s">
        <v>494</v>
      </c>
    </row>
    <row r="246" spans="1:47" s="2" customFormat="1" ht="12">
      <c r="A246" s="35"/>
      <c r="B246" s="36"/>
      <c r="C246" s="35"/>
      <c r="D246" s="175" t="s">
        <v>143</v>
      </c>
      <c r="E246" s="35"/>
      <c r="F246" s="176" t="s">
        <v>495</v>
      </c>
      <c r="G246" s="35"/>
      <c r="H246" s="35"/>
      <c r="I246" s="177"/>
      <c r="J246" s="35"/>
      <c r="K246" s="35"/>
      <c r="L246" s="36"/>
      <c r="M246" s="178"/>
      <c r="N246" s="179"/>
      <c r="O246" s="69"/>
      <c r="P246" s="69"/>
      <c r="Q246" s="69"/>
      <c r="R246" s="69"/>
      <c r="S246" s="69"/>
      <c r="T246" s="70"/>
      <c r="U246" s="35"/>
      <c r="V246" s="35"/>
      <c r="W246" s="35"/>
      <c r="X246" s="35"/>
      <c r="Y246" s="35"/>
      <c r="Z246" s="35"/>
      <c r="AA246" s="35"/>
      <c r="AB246" s="35"/>
      <c r="AC246" s="35"/>
      <c r="AD246" s="35"/>
      <c r="AE246" s="35"/>
      <c r="AT246" s="16" t="s">
        <v>143</v>
      </c>
      <c r="AU246" s="16" t="s">
        <v>149</v>
      </c>
    </row>
    <row r="247" spans="1:65" s="2" customFormat="1" ht="49.05" customHeight="1">
      <c r="A247" s="35"/>
      <c r="B247" s="161"/>
      <c r="C247" s="162" t="s">
        <v>496</v>
      </c>
      <c r="D247" s="162" t="s">
        <v>137</v>
      </c>
      <c r="E247" s="163" t="s">
        <v>497</v>
      </c>
      <c r="F247" s="164" t="s">
        <v>498</v>
      </c>
      <c r="G247" s="165" t="s">
        <v>140</v>
      </c>
      <c r="H247" s="166">
        <v>1448760</v>
      </c>
      <c r="I247" s="167"/>
      <c r="J247" s="168">
        <f>ROUND(I247*H247,2)</f>
        <v>0</v>
      </c>
      <c r="K247" s="164" t="s">
        <v>141</v>
      </c>
      <c r="L247" s="36"/>
      <c r="M247" s="169" t="s">
        <v>3</v>
      </c>
      <c r="N247" s="170" t="s">
        <v>42</v>
      </c>
      <c r="O247" s="69"/>
      <c r="P247" s="171">
        <f>O247*H247</f>
        <v>0</v>
      </c>
      <c r="Q247" s="171">
        <v>0</v>
      </c>
      <c r="R247" s="171">
        <f>Q247*H247</f>
        <v>0</v>
      </c>
      <c r="S247" s="171">
        <v>0</v>
      </c>
      <c r="T247" s="172">
        <f>S247*H247</f>
        <v>0</v>
      </c>
      <c r="U247" s="35"/>
      <c r="V247" s="35"/>
      <c r="W247" s="35"/>
      <c r="X247" s="35"/>
      <c r="Y247" s="35"/>
      <c r="Z247" s="35"/>
      <c r="AA247" s="35"/>
      <c r="AB247" s="35"/>
      <c r="AC247" s="35"/>
      <c r="AD247" s="35"/>
      <c r="AE247" s="35"/>
      <c r="AR247" s="173" t="s">
        <v>82</v>
      </c>
      <c r="AT247" s="173" t="s">
        <v>137</v>
      </c>
      <c r="AU247" s="173" t="s">
        <v>149</v>
      </c>
      <c r="AY247" s="16" t="s">
        <v>135</v>
      </c>
      <c r="BE247" s="174">
        <f>IF(N247="základní",J247,0)</f>
        <v>0</v>
      </c>
      <c r="BF247" s="174">
        <f>IF(N247="snížená",J247,0)</f>
        <v>0</v>
      </c>
      <c r="BG247" s="174">
        <f>IF(N247="zákl. přenesená",J247,0)</f>
        <v>0</v>
      </c>
      <c r="BH247" s="174">
        <f>IF(N247="sníž. přenesená",J247,0)</f>
        <v>0</v>
      </c>
      <c r="BI247" s="174">
        <f>IF(N247="nulová",J247,0)</f>
        <v>0</v>
      </c>
      <c r="BJ247" s="16" t="s">
        <v>15</v>
      </c>
      <c r="BK247" s="174">
        <f>ROUND(I247*H247,2)</f>
        <v>0</v>
      </c>
      <c r="BL247" s="16" t="s">
        <v>82</v>
      </c>
      <c r="BM247" s="173" t="s">
        <v>499</v>
      </c>
    </row>
    <row r="248" spans="1:47" s="2" customFormat="1" ht="12">
      <c r="A248" s="35"/>
      <c r="B248" s="36"/>
      <c r="C248" s="35"/>
      <c r="D248" s="175" t="s">
        <v>143</v>
      </c>
      <c r="E248" s="35"/>
      <c r="F248" s="176" t="s">
        <v>500</v>
      </c>
      <c r="G248" s="35"/>
      <c r="H248" s="35"/>
      <c r="I248" s="177"/>
      <c r="J248" s="35"/>
      <c r="K248" s="35"/>
      <c r="L248" s="36"/>
      <c r="M248" s="178"/>
      <c r="N248" s="179"/>
      <c r="O248" s="69"/>
      <c r="P248" s="69"/>
      <c r="Q248" s="69"/>
      <c r="R248" s="69"/>
      <c r="S248" s="69"/>
      <c r="T248" s="70"/>
      <c r="U248" s="35"/>
      <c r="V248" s="35"/>
      <c r="W248" s="35"/>
      <c r="X248" s="35"/>
      <c r="Y248" s="35"/>
      <c r="Z248" s="35"/>
      <c r="AA248" s="35"/>
      <c r="AB248" s="35"/>
      <c r="AC248" s="35"/>
      <c r="AD248" s="35"/>
      <c r="AE248" s="35"/>
      <c r="AT248" s="16" t="s">
        <v>143</v>
      </c>
      <c r="AU248" s="16" t="s">
        <v>149</v>
      </c>
    </row>
    <row r="249" spans="1:65" s="2" customFormat="1" ht="44.25" customHeight="1">
      <c r="A249" s="35"/>
      <c r="B249" s="161"/>
      <c r="C249" s="162" t="s">
        <v>501</v>
      </c>
      <c r="D249" s="162" t="s">
        <v>137</v>
      </c>
      <c r="E249" s="163" t="s">
        <v>502</v>
      </c>
      <c r="F249" s="164" t="s">
        <v>503</v>
      </c>
      <c r="G249" s="165" t="s">
        <v>140</v>
      </c>
      <c r="H249" s="166">
        <v>12073</v>
      </c>
      <c r="I249" s="167"/>
      <c r="J249" s="168">
        <f>ROUND(I249*H249,2)</f>
        <v>0</v>
      </c>
      <c r="K249" s="164" t="s">
        <v>141</v>
      </c>
      <c r="L249" s="36"/>
      <c r="M249" s="169" t="s">
        <v>3</v>
      </c>
      <c r="N249" s="170" t="s">
        <v>42</v>
      </c>
      <c r="O249" s="69"/>
      <c r="P249" s="171">
        <f>O249*H249</f>
        <v>0</v>
      </c>
      <c r="Q249" s="171">
        <v>0</v>
      </c>
      <c r="R249" s="171">
        <f>Q249*H249</f>
        <v>0</v>
      </c>
      <c r="S249" s="171">
        <v>0</v>
      </c>
      <c r="T249" s="172">
        <f>S249*H249</f>
        <v>0</v>
      </c>
      <c r="U249" s="35"/>
      <c r="V249" s="35"/>
      <c r="W249" s="35"/>
      <c r="X249" s="35"/>
      <c r="Y249" s="35"/>
      <c r="Z249" s="35"/>
      <c r="AA249" s="35"/>
      <c r="AB249" s="35"/>
      <c r="AC249" s="35"/>
      <c r="AD249" s="35"/>
      <c r="AE249" s="35"/>
      <c r="AR249" s="173" t="s">
        <v>82</v>
      </c>
      <c r="AT249" s="173" t="s">
        <v>137</v>
      </c>
      <c r="AU249" s="173" t="s">
        <v>149</v>
      </c>
      <c r="AY249" s="16" t="s">
        <v>135</v>
      </c>
      <c r="BE249" s="174">
        <f>IF(N249="základní",J249,0)</f>
        <v>0</v>
      </c>
      <c r="BF249" s="174">
        <f>IF(N249="snížená",J249,0)</f>
        <v>0</v>
      </c>
      <c r="BG249" s="174">
        <f>IF(N249="zákl. přenesená",J249,0)</f>
        <v>0</v>
      </c>
      <c r="BH249" s="174">
        <f>IF(N249="sníž. přenesená",J249,0)</f>
        <v>0</v>
      </c>
      <c r="BI249" s="174">
        <f>IF(N249="nulová",J249,0)</f>
        <v>0</v>
      </c>
      <c r="BJ249" s="16" t="s">
        <v>15</v>
      </c>
      <c r="BK249" s="174">
        <f>ROUND(I249*H249,2)</f>
        <v>0</v>
      </c>
      <c r="BL249" s="16" t="s">
        <v>82</v>
      </c>
      <c r="BM249" s="173" t="s">
        <v>504</v>
      </c>
    </row>
    <row r="250" spans="1:47" s="2" customFormat="1" ht="12">
      <c r="A250" s="35"/>
      <c r="B250" s="36"/>
      <c r="C250" s="35"/>
      <c r="D250" s="175" t="s">
        <v>143</v>
      </c>
      <c r="E250" s="35"/>
      <c r="F250" s="176" t="s">
        <v>505</v>
      </c>
      <c r="G250" s="35"/>
      <c r="H250" s="35"/>
      <c r="I250" s="177"/>
      <c r="J250" s="35"/>
      <c r="K250" s="35"/>
      <c r="L250" s="36"/>
      <c r="M250" s="178"/>
      <c r="N250" s="179"/>
      <c r="O250" s="69"/>
      <c r="P250" s="69"/>
      <c r="Q250" s="69"/>
      <c r="R250" s="69"/>
      <c r="S250" s="69"/>
      <c r="T250" s="70"/>
      <c r="U250" s="35"/>
      <c r="V250" s="35"/>
      <c r="W250" s="35"/>
      <c r="X250" s="35"/>
      <c r="Y250" s="35"/>
      <c r="Z250" s="35"/>
      <c r="AA250" s="35"/>
      <c r="AB250" s="35"/>
      <c r="AC250" s="35"/>
      <c r="AD250" s="35"/>
      <c r="AE250" s="35"/>
      <c r="AT250" s="16" t="s">
        <v>143</v>
      </c>
      <c r="AU250" s="16" t="s">
        <v>149</v>
      </c>
    </row>
    <row r="251" spans="1:65" s="2" customFormat="1" ht="24.15" customHeight="1">
      <c r="A251" s="35"/>
      <c r="B251" s="161"/>
      <c r="C251" s="162" t="s">
        <v>506</v>
      </c>
      <c r="D251" s="162" t="s">
        <v>137</v>
      </c>
      <c r="E251" s="163" t="s">
        <v>507</v>
      </c>
      <c r="F251" s="164" t="s">
        <v>508</v>
      </c>
      <c r="G251" s="165" t="s">
        <v>140</v>
      </c>
      <c r="H251" s="166">
        <v>12073</v>
      </c>
      <c r="I251" s="167"/>
      <c r="J251" s="168">
        <f>ROUND(I251*H251,2)</f>
        <v>0</v>
      </c>
      <c r="K251" s="164" t="s">
        <v>141</v>
      </c>
      <c r="L251" s="36"/>
      <c r="M251" s="169" t="s">
        <v>3</v>
      </c>
      <c r="N251" s="170" t="s">
        <v>42</v>
      </c>
      <c r="O251" s="69"/>
      <c r="P251" s="171">
        <f>O251*H251</f>
        <v>0</v>
      </c>
      <c r="Q251" s="171">
        <v>0</v>
      </c>
      <c r="R251" s="171">
        <f>Q251*H251</f>
        <v>0</v>
      </c>
      <c r="S251" s="171">
        <v>0</v>
      </c>
      <c r="T251" s="172">
        <f>S251*H251</f>
        <v>0</v>
      </c>
      <c r="U251" s="35"/>
      <c r="V251" s="35"/>
      <c r="W251" s="35"/>
      <c r="X251" s="35"/>
      <c r="Y251" s="35"/>
      <c r="Z251" s="35"/>
      <c r="AA251" s="35"/>
      <c r="AB251" s="35"/>
      <c r="AC251" s="35"/>
      <c r="AD251" s="35"/>
      <c r="AE251" s="35"/>
      <c r="AR251" s="173" t="s">
        <v>82</v>
      </c>
      <c r="AT251" s="173" t="s">
        <v>137</v>
      </c>
      <c r="AU251" s="173" t="s">
        <v>149</v>
      </c>
      <c r="AY251" s="16" t="s">
        <v>135</v>
      </c>
      <c r="BE251" s="174">
        <f>IF(N251="základní",J251,0)</f>
        <v>0</v>
      </c>
      <c r="BF251" s="174">
        <f>IF(N251="snížená",J251,0)</f>
        <v>0</v>
      </c>
      <c r="BG251" s="174">
        <f>IF(N251="zákl. přenesená",J251,0)</f>
        <v>0</v>
      </c>
      <c r="BH251" s="174">
        <f>IF(N251="sníž. přenesená",J251,0)</f>
        <v>0</v>
      </c>
      <c r="BI251" s="174">
        <f>IF(N251="nulová",J251,0)</f>
        <v>0</v>
      </c>
      <c r="BJ251" s="16" t="s">
        <v>15</v>
      </c>
      <c r="BK251" s="174">
        <f>ROUND(I251*H251,2)</f>
        <v>0</v>
      </c>
      <c r="BL251" s="16" t="s">
        <v>82</v>
      </c>
      <c r="BM251" s="173" t="s">
        <v>509</v>
      </c>
    </row>
    <row r="252" spans="1:47" s="2" customFormat="1" ht="12">
      <c r="A252" s="35"/>
      <c r="B252" s="36"/>
      <c r="C252" s="35"/>
      <c r="D252" s="175" t="s">
        <v>143</v>
      </c>
      <c r="E252" s="35"/>
      <c r="F252" s="176" t="s">
        <v>510</v>
      </c>
      <c r="G252" s="35"/>
      <c r="H252" s="35"/>
      <c r="I252" s="177"/>
      <c r="J252" s="35"/>
      <c r="K252" s="35"/>
      <c r="L252" s="36"/>
      <c r="M252" s="178"/>
      <c r="N252" s="179"/>
      <c r="O252" s="69"/>
      <c r="P252" s="69"/>
      <c r="Q252" s="69"/>
      <c r="R252" s="69"/>
      <c r="S252" s="69"/>
      <c r="T252" s="70"/>
      <c r="U252" s="35"/>
      <c r="V252" s="35"/>
      <c r="W252" s="35"/>
      <c r="X252" s="35"/>
      <c r="Y252" s="35"/>
      <c r="Z252" s="35"/>
      <c r="AA252" s="35"/>
      <c r="AB252" s="35"/>
      <c r="AC252" s="35"/>
      <c r="AD252" s="35"/>
      <c r="AE252" s="35"/>
      <c r="AT252" s="16" t="s">
        <v>143</v>
      </c>
      <c r="AU252" s="16" t="s">
        <v>149</v>
      </c>
    </row>
    <row r="253" spans="1:65" s="2" customFormat="1" ht="24.15" customHeight="1">
      <c r="A253" s="35"/>
      <c r="B253" s="161"/>
      <c r="C253" s="162" t="s">
        <v>511</v>
      </c>
      <c r="D253" s="162" t="s">
        <v>137</v>
      </c>
      <c r="E253" s="163" t="s">
        <v>512</v>
      </c>
      <c r="F253" s="164" t="s">
        <v>513</v>
      </c>
      <c r="G253" s="165" t="s">
        <v>140</v>
      </c>
      <c r="H253" s="166">
        <v>1448760</v>
      </c>
      <c r="I253" s="167"/>
      <c r="J253" s="168">
        <f>ROUND(I253*H253,2)</f>
        <v>0</v>
      </c>
      <c r="K253" s="164" t="s">
        <v>141</v>
      </c>
      <c r="L253" s="36"/>
      <c r="M253" s="169" t="s">
        <v>3</v>
      </c>
      <c r="N253" s="170" t="s">
        <v>42</v>
      </c>
      <c r="O253" s="69"/>
      <c r="P253" s="171">
        <f>O253*H253</f>
        <v>0</v>
      </c>
      <c r="Q253" s="171">
        <v>0</v>
      </c>
      <c r="R253" s="171">
        <f>Q253*H253</f>
        <v>0</v>
      </c>
      <c r="S253" s="171">
        <v>0</v>
      </c>
      <c r="T253" s="172">
        <f>S253*H253</f>
        <v>0</v>
      </c>
      <c r="U253" s="35"/>
      <c r="V253" s="35"/>
      <c r="W253" s="35"/>
      <c r="X253" s="35"/>
      <c r="Y253" s="35"/>
      <c r="Z253" s="35"/>
      <c r="AA253" s="35"/>
      <c r="AB253" s="35"/>
      <c r="AC253" s="35"/>
      <c r="AD253" s="35"/>
      <c r="AE253" s="35"/>
      <c r="AR253" s="173" t="s">
        <v>82</v>
      </c>
      <c r="AT253" s="173" t="s">
        <v>137</v>
      </c>
      <c r="AU253" s="173" t="s">
        <v>149</v>
      </c>
      <c r="AY253" s="16" t="s">
        <v>135</v>
      </c>
      <c r="BE253" s="174">
        <f>IF(N253="základní",J253,0)</f>
        <v>0</v>
      </c>
      <c r="BF253" s="174">
        <f>IF(N253="snížená",J253,0)</f>
        <v>0</v>
      </c>
      <c r="BG253" s="174">
        <f>IF(N253="zákl. přenesená",J253,0)</f>
        <v>0</v>
      </c>
      <c r="BH253" s="174">
        <f>IF(N253="sníž. přenesená",J253,0)</f>
        <v>0</v>
      </c>
      <c r="BI253" s="174">
        <f>IF(N253="nulová",J253,0)</f>
        <v>0</v>
      </c>
      <c r="BJ253" s="16" t="s">
        <v>15</v>
      </c>
      <c r="BK253" s="174">
        <f>ROUND(I253*H253,2)</f>
        <v>0</v>
      </c>
      <c r="BL253" s="16" t="s">
        <v>82</v>
      </c>
      <c r="BM253" s="173" t="s">
        <v>514</v>
      </c>
    </row>
    <row r="254" spans="1:47" s="2" customFormat="1" ht="12">
      <c r="A254" s="35"/>
      <c r="B254" s="36"/>
      <c r="C254" s="35"/>
      <c r="D254" s="175" t="s">
        <v>143</v>
      </c>
      <c r="E254" s="35"/>
      <c r="F254" s="176" t="s">
        <v>515</v>
      </c>
      <c r="G254" s="35"/>
      <c r="H254" s="35"/>
      <c r="I254" s="177"/>
      <c r="J254" s="35"/>
      <c r="K254" s="35"/>
      <c r="L254" s="36"/>
      <c r="M254" s="178"/>
      <c r="N254" s="179"/>
      <c r="O254" s="69"/>
      <c r="P254" s="69"/>
      <c r="Q254" s="69"/>
      <c r="R254" s="69"/>
      <c r="S254" s="69"/>
      <c r="T254" s="70"/>
      <c r="U254" s="35"/>
      <c r="V254" s="35"/>
      <c r="W254" s="35"/>
      <c r="X254" s="35"/>
      <c r="Y254" s="35"/>
      <c r="Z254" s="35"/>
      <c r="AA254" s="35"/>
      <c r="AB254" s="35"/>
      <c r="AC254" s="35"/>
      <c r="AD254" s="35"/>
      <c r="AE254" s="35"/>
      <c r="AT254" s="16" t="s">
        <v>143</v>
      </c>
      <c r="AU254" s="16" t="s">
        <v>149</v>
      </c>
    </row>
    <row r="255" spans="1:65" s="2" customFormat="1" ht="24.15" customHeight="1">
      <c r="A255" s="35"/>
      <c r="B255" s="161"/>
      <c r="C255" s="162" t="s">
        <v>516</v>
      </c>
      <c r="D255" s="162" t="s">
        <v>137</v>
      </c>
      <c r="E255" s="163" t="s">
        <v>517</v>
      </c>
      <c r="F255" s="164" t="s">
        <v>518</v>
      </c>
      <c r="G255" s="165" t="s">
        <v>140</v>
      </c>
      <c r="H255" s="166">
        <v>12073</v>
      </c>
      <c r="I255" s="167"/>
      <c r="J255" s="168">
        <f>ROUND(I255*H255,2)</f>
        <v>0</v>
      </c>
      <c r="K255" s="164" t="s">
        <v>141</v>
      </c>
      <c r="L255" s="36"/>
      <c r="M255" s="169" t="s">
        <v>3</v>
      </c>
      <c r="N255" s="170" t="s">
        <v>42</v>
      </c>
      <c r="O255" s="69"/>
      <c r="P255" s="171">
        <f>O255*H255</f>
        <v>0</v>
      </c>
      <c r="Q255" s="171">
        <v>0</v>
      </c>
      <c r="R255" s="171">
        <f>Q255*H255</f>
        <v>0</v>
      </c>
      <c r="S255" s="171">
        <v>0</v>
      </c>
      <c r="T255" s="172">
        <f>S255*H255</f>
        <v>0</v>
      </c>
      <c r="U255" s="35"/>
      <c r="V255" s="35"/>
      <c r="W255" s="35"/>
      <c r="X255" s="35"/>
      <c r="Y255" s="35"/>
      <c r="Z255" s="35"/>
      <c r="AA255" s="35"/>
      <c r="AB255" s="35"/>
      <c r="AC255" s="35"/>
      <c r="AD255" s="35"/>
      <c r="AE255" s="35"/>
      <c r="AR255" s="173" t="s">
        <v>82</v>
      </c>
      <c r="AT255" s="173" t="s">
        <v>137</v>
      </c>
      <c r="AU255" s="173" t="s">
        <v>149</v>
      </c>
      <c r="AY255" s="16" t="s">
        <v>135</v>
      </c>
      <c r="BE255" s="174">
        <f>IF(N255="základní",J255,0)</f>
        <v>0</v>
      </c>
      <c r="BF255" s="174">
        <f>IF(N255="snížená",J255,0)</f>
        <v>0</v>
      </c>
      <c r="BG255" s="174">
        <f>IF(N255="zákl. přenesená",J255,0)</f>
        <v>0</v>
      </c>
      <c r="BH255" s="174">
        <f>IF(N255="sníž. přenesená",J255,0)</f>
        <v>0</v>
      </c>
      <c r="BI255" s="174">
        <f>IF(N255="nulová",J255,0)</f>
        <v>0</v>
      </c>
      <c r="BJ255" s="16" t="s">
        <v>15</v>
      </c>
      <c r="BK255" s="174">
        <f>ROUND(I255*H255,2)</f>
        <v>0</v>
      </c>
      <c r="BL255" s="16" t="s">
        <v>82</v>
      </c>
      <c r="BM255" s="173" t="s">
        <v>519</v>
      </c>
    </row>
    <row r="256" spans="1:47" s="2" customFormat="1" ht="12">
      <c r="A256" s="35"/>
      <c r="B256" s="36"/>
      <c r="C256" s="35"/>
      <c r="D256" s="175" t="s">
        <v>143</v>
      </c>
      <c r="E256" s="35"/>
      <c r="F256" s="176" t="s">
        <v>520</v>
      </c>
      <c r="G256" s="35"/>
      <c r="H256" s="35"/>
      <c r="I256" s="177"/>
      <c r="J256" s="35"/>
      <c r="K256" s="35"/>
      <c r="L256" s="36"/>
      <c r="M256" s="178"/>
      <c r="N256" s="179"/>
      <c r="O256" s="69"/>
      <c r="P256" s="69"/>
      <c r="Q256" s="69"/>
      <c r="R256" s="69"/>
      <c r="S256" s="69"/>
      <c r="T256" s="70"/>
      <c r="U256" s="35"/>
      <c r="V256" s="35"/>
      <c r="W256" s="35"/>
      <c r="X256" s="35"/>
      <c r="Y256" s="35"/>
      <c r="Z256" s="35"/>
      <c r="AA256" s="35"/>
      <c r="AB256" s="35"/>
      <c r="AC256" s="35"/>
      <c r="AD256" s="35"/>
      <c r="AE256" s="35"/>
      <c r="AT256" s="16" t="s">
        <v>143</v>
      </c>
      <c r="AU256" s="16" t="s">
        <v>149</v>
      </c>
    </row>
    <row r="257" spans="1:63" s="12" customFormat="1" ht="20.85" customHeight="1">
      <c r="A257" s="12"/>
      <c r="B257" s="148"/>
      <c r="C257" s="12"/>
      <c r="D257" s="149" t="s">
        <v>70</v>
      </c>
      <c r="E257" s="159" t="s">
        <v>521</v>
      </c>
      <c r="F257" s="159" t="s">
        <v>522</v>
      </c>
      <c r="G257" s="12"/>
      <c r="H257" s="12"/>
      <c r="I257" s="151"/>
      <c r="J257" s="160">
        <f>BK257</f>
        <v>0</v>
      </c>
      <c r="K257" s="12"/>
      <c r="L257" s="148"/>
      <c r="M257" s="153"/>
      <c r="N257" s="154"/>
      <c r="O257" s="154"/>
      <c r="P257" s="155">
        <f>SUM(P258:P259)</f>
        <v>0</v>
      </c>
      <c r="Q257" s="154"/>
      <c r="R257" s="155">
        <f>SUM(R258:R259)</f>
        <v>0</v>
      </c>
      <c r="S257" s="154"/>
      <c r="T257" s="156">
        <f>SUM(T258:T259)</f>
        <v>0</v>
      </c>
      <c r="U257" s="12"/>
      <c r="V257" s="12"/>
      <c r="W257" s="12"/>
      <c r="X257" s="12"/>
      <c r="Y257" s="12"/>
      <c r="Z257" s="12"/>
      <c r="AA257" s="12"/>
      <c r="AB257" s="12"/>
      <c r="AC257" s="12"/>
      <c r="AD257" s="12"/>
      <c r="AE257" s="12"/>
      <c r="AR257" s="149" t="s">
        <v>15</v>
      </c>
      <c r="AT257" s="157" t="s">
        <v>70</v>
      </c>
      <c r="AU257" s="157" t="s">
        <v>79</v>
      </c>
      <c r="AY257" s="149" t="s">
        <v>135</v>
      </c>
      <c r="BK257" s="158">
        <f>SUM(BK258:BK259)</f>
        <v>0</v>
      </c>
    </row>
    <row r="258" spans="1:65" s="2" customFormat="1" ht="16.5" customHeight="1">
      <c r="A258" s="35"/>
      <c r="B258" s="161"/>
      <c r="C258" s="162" t="s">
        <v>523</v>
      </c>
      <c r="D258" s="162" t="s">
        <v>137</v>
      </c>
      <c r="E258" s="163" t="s">
        <v>524</v>
      </c>
      <c r="F258" s="164" t="s">
        <v>525</v>
      </c>
      <c r="G258" s="165" t="s">
        <v>193</v>
      </c>
      <c r="H258" s="166">
        <v>1</v>
      </c>
      <c r="I258" s="167"/>
      <c r="J258" s="168">
        <f>ROUND(I258*H258,2)</f>
        <v>0</v>
      </c>
      <c r="K258" s="164" t="s">
        <v>3</v>
      </c>
      <c r="L258" s="36"/>
      <c r="M258" s="169" t="s">
        <v>3</v>
      </c>
      <c r="N258" s="170" t="s">
        <v>42</v>
      </c>
      <c r="O258" s="69"/>
      <c r="P258" s="171">
        <f>O258*H258</f>
        <v>0</v>
      </c>
      <c r="Q258" s="171">
        <v>0</v>
      </c>
      <c r="R258" s="171">
        <f>Q258*H258</f>
        <v>0</v>
      </c>
      <c r="S258" s="171">
        <v>0</v>
      </c>
      <c r="T258" s="172">
        <f>S258*H258</f>
        <v>0</v>
      </c>
      <c r="U258" s="35"/>
      <c r="V258" s="35"/>
      <c r="W258" s="35"/>
      <c r="X258" s="35"/>
      <c r="Y258" s="35"/>
      <c r="Z258" s="35"/>
      <c r="AA258" s="35"/>
      <c r="AB258" s="35"/>
      <c r="AC258" s="35"/>
      <c r="AD258" s="35"/>
      <c r="AE258" s="35"/>
      <c r="AR258" s="173" t="s">
        <v>82</v>
      </c>
      <c r="AT258" s="173" t="s">
        <v>137</v>
      </c>
      <c r="AU258" s="173" t="s">
        <v>149</v>
      </c>
      <c r="AY258" s="16" t="s">
        <v>135</v>
      </c>
      <c r="BE258" s="174">
        <f>IF(N258="základní",J258,0)</f>
        <v>0</v>
      </c>
      <c r="BF258" s="174">
        <f>IF(N258="snížená",J258,0)</f>
        <v>0</v>
      </c>
      <c r="BG258" s="174">
        <f>IF(N258="zákl. přenesená",J258,0)</f>
        <v>0</v>
      </c>
      <c r="BH258" s="174">
        <f>IF(N258="sníž. přenesená",J258,0)</f>
        <v>0</v>
      </c>
      <c r="BI258" s="174">
        <f>IF(N258="nulová",J258,0)</f>
        <v>0</v>
      </c>
      <c r="BJ258" s="16" t="s">
        <v>15</v>
      </c>
      <c r="BK258" s="174">
        <f>ROUND(I258*H258,2)</f>
        <v>0</v>
      </c>
      <c r="BL258" s="16" t="s">
        <v>82</v>
      </c>
      <c r="BM258" s="173" t="s">
        <v>526</v>
      </c>
    </row>
    <row r="259" spans="1:65" s="2" customFormat="1" ht="24.15" customHeight="1">
      <c r="A259" s="35"/>
      <c r="B259" s="161"/>
      <c r="C259" s="162" t="s">
        <v>527</v>
      </c>
      <c r="D259" s="162" t="s">
        <v>137</v>
      </c>
      <c r="E259" s="163" t="s">
        <v>528</v>
      </c>
      <c r="F259" s="164" t="s">
        <v>529</v>
      </c>
      <c r="G259" s="165" t="s">
        <v>227</v>
      </c>
      <c r="H259" s="166">
        <v>552</v>
      </c>
      <c r="I259" s="167"/>
      <c r="J259" s="168">
        <f>ROUND(I259*H259,2)</f>
        <v>0</v>
      </c>
      <c r="K259" s="164" t="s">
        <v>3</v>
      </c>
      <c r="L259" s="36"/>
      <c r="M259" s="169" t="s">
        <v>3</v>
      </c>
      <c r="N259" s="170" t="s">
        <v>42</v>
      </c>
      <c r="O259" s="69"/>
      <c r="P259" s="171">
        <f>O259*H259</f>
        <v>0</v>
      </c>
      <c r="Q259" s="171">
        <v>0</v>
      </c>
      <c r="R259" s="171">
        <f>Q259*H259</f>
        <v>0</v>
      </c>
      <c r="S259" s="171">
        <v>0</v>
      </c>
      <c r="T259" s="172">
        <f>S259*H259</f>
        <v>0</v>
      </c>
      <c r="U259" s="35"/>
      <c r="V259" s="35"/>
      <c r="W259" s="35"/>
      <c r="X259" s="35"/>
      <c r="Y259" s="35"/>
      <c r="Z259" s="35"/>
      <c r="AA259" s="35"/>
      <c r="AB259" s="35"/>
      <c r="AC259" s="35"/>
      <c r="AD259" s="35"/>
      <c r="AE259" s="35"/>
      <c r="AR259" s="173" t="s">
        <v>82</v>
      </c>
      <c r="AT259" s="173" t="s">
        <v>137</v>
      </c>
      <c r="AU259" s="173" t="s">
        <v>149</v>
      </c>
      <c r="AY259" s="16" t="s">
        <v>135</v>
      </c>
      <c r="BE259" s="174">
        <f>IF(N259="základní",J259,0)</f>
        <v>0</v>
      </c>
      <c r="BF259" s="174">
        <f>IF(N259="snížená",J259,0)</f>
        <v>0</v>
      </c>
      <c r="BG259" s="174">
        <f>IF(N259="zákl. přenesená",J259,0)</f>
        <v>0</v>
      </c>
      <c r="BH259" s="174">
        <f>IF(N259="sníž. přenesená",J259,0)</f>
        <v>0</v>
      </c>
      <c r="BI259" s="174">
        <f>IF(N259="nulová",J259,0)</f>
        <v>0</v>
      </c>
      <c r="BJ259" s="16" t="s">
        <v>15</v>
      </c>
      <c r="BK259" s="174">
        <f>ROUND(I259*H259,2)</f>
        <v>0</v>
      </c>
      <c r="BL259" s="16" t="s">
        <v>82</v>
      </c>
      <c r="BM259" s="173" t="s">
        <v>530</v>
      </c>
    </row>
    <row r="260" spans="1:63" s="12" customFormat="1" ht="20.85" customHeight="1">
      <c r="A260" s="12"/>
      <c r="B260" s="148"/>
      <c r="C260" s="12"/>
      <c r="D260" s="149" t="s">
        <v>70</v>
      </c>
      <c r="E260" s="159" t="s">
        <v>531</v>
      </c>
      <c r="F260" s="159" t="s">
        <v>532</v>
      </c>
      <c r="G260" s="12"/>
      <c r="H260" s="12"/>
      <c r="I260" s="151"/>
      <c r="J260" s="160">
        <f>BK260</f>
        <v>0</v>
      </c>
      <c r="K260" s="12"/>
      <c r="L260" s="148"/>
      <c r="M260" s="153"/>
      <c r="N260" s="154"/>
      <c r="O260" s="154"/>
      <c r="P260" s="155">
        <f>SUM(P261:P283)</f>
        <v>0</v>
      </c>
      <c r="Q260" s="154"/>
      <c r="R260" s="155">
        <f>SUM(R261:R283)</f>
        <v>0</v>
      </c>
      <c r="S260" s="154"/>
      <c r="T260" s="156">
        <f>SUM(T261:T283)</f>
        <v>439.994055</v>
      </c>
      <c r="U260" s="12"/>
      <c r="V260" s="12"/>
      <c r="W260" s="12"/>
      <c r="X260" s="12"/>
      <c r="Y260" s="12"/>
      <c r="Z260" s="12"/>
      <c r="AA260" s="12"/>
      <c r="AB260" s="12"/>
      <c r="AC260" s="12"/>
      <c r="AD260" s="12"/>
      <c r="AE260" s="12"/>
      <c r="AR260" s="149" t="s">
        <v>15</v>
      </c>
      <c r="AT260" s="157" t="s">
        <v>70</v>
      </c>
      <c r="AU260" s="157" t="s">
        <v>79</v>
      </c>
      <c r="AY260" s="149" t="s">
        <v>135</v>
      </c>
      <c r="BK260" s="158">
        <f>SUM(BK261:BK283)</f>
        <v>0</v>
      </c>
    </row>
    <row r="261" spans="1:65" s="2" customFormat="1" ht="24.15" customHeight="1">
      <c r="A261" s="35"/>
      <c r="B261" s="161"/>
      <c r="C261" s="162" t="s">
        <v>533</v>
      </c>
      <c r="D261" s="162" t="s">
        <v>137</v>
      </c>
      <c r="E261" s="163" t="s">
        <v>534</v>
      </c>
      <c r="F261" s="164" t="s">
        <v>535</v>
      </c>
      <c r="G261" s="165" t="s">
        <v>227</v>
      </c>
      <c r="H261" s="166">
        <v>16.2</v>
      </c>
      <c r="I261" s="167"/>
      <c r="J261" s="168">
        <f>ROUND(I261*H261,2)</f>
        <v>0</v>
      </c>
      <c r="K261" s="164" t="s">
        <v>141</v>
      </c>
      <c r="L261" s="36"/>
      <c r="M261" s="169" t="s">
        <v>3</v>
      </c>
      <c r="N261" s="170" t="s">
        <v>42</v>
      </c>
      <c r="O261" s="69"/>
      <c r="P261" s="171">
        <f>O261*H261</f>
        <v>0</v>
      </c>
      <c r="Q261" s="171">
        <v>0</v>
      </c>
      <c r="R261" s="171">
        <f>Q261*H261</f>
        <v>0</v>
      </c>
      <c r="S261" s="171">
        <v>0</v>
      </c>
      <c r="T261" s="172">
        <f>S261*H261</f>
        <v>0</v>
      </c>
      <c r="U261" s="35"/>
      <c r="V261" s="35"/>
      <c r="W261" s="35"/>
      <c r="X261" s="35"/>
      <c r="Y261" s="35"/>
      <c r="Z261" s="35"/>
      <c r="AA261" s="35"/>
      <c r="AB261" s="35"/>
      <c r="AC261" s="35"/>
      <c r="AD261" s="35"/>
      <c r="AE261" s="35"/>
      <c r="AR261" s="173" t="s">
        <v>82</v>
      </c>
      <c r="AT261" s="173" t="s">
        <v>137</v>
      </c>
      <c r="AU261" s="173" t="s">
        <v>149</v>
      </c>
      <c r="AY261" s="16" t="s">
        <v>135</v>
      </c>
      <c r="BE261" s="174">
        <f>IF(N261="základní",J261,0)</f>
        <v>0</v>
      </c>
      <c r="BF261" s="174">
        <f>IF(N261="snížená",J261,0)</f>
        <v>0</v>
      </c>
      <c r="BG261" s="174">
        <f>IF(N261="zákl. přenesená",J261,0)</f>
        <v>0</v>
      </c>
      <c r="BH261" s="174">
        <f>IF(N261="sníž. přenesená",J261,0)</f>
        <v>0</v>
      </c>
      <c r="BI261" s="174">
        <f>IF(N261="nulová",J261,0)</f>
        <v>0</v>
      </c>
      <c r="BJ261" s="16" t="s">
        <v>15</v>
      </c>
      <c r="BK261" s="174">
        <f>ROUND(I261*H261,2)</f>
        <v>0</v>
      </c>
      <c r="BL261" s="16" t="s">
        <v>82</v>
      </c>
      <c r="BM261" s="173" t="s">
        <v>536</v>
      </c>
    </row>
    <row r="262" spans="1:47" s="2" customFormat="1" ht="12">
      <c r="A262" s="35"/>
      <c r="B262" s="36"/>
      <c r="C262" s="35"/>
      <c r="D262" s="175" t="s">
        <v>143</v>
      </c>
      <c r="E262" s="35"/>
      <c r="F262" s="176" t="s">
        <v>537</v>
      </c>
      <c r="G262" s="35"/>
      <c r="H262" s="35"/>
      <c r="I262" s="177"/>
      <c r="J262" s="35"/>
      <c r="K262" s="35"/>
      <c r="L262" s="36"/>
      <c r="M262" s="178"/>
      <c r="N262" s="179"/>
      <c r="O262" s="69"/>
      <c r="P262" s="69"/>
      <c r="Q262" s="69"/>
      <c r="R262" s="69"/>
      <c r="S262" s="69"/>
      <c r="T262" s="70"/>
      <c r="U262" s="35"/>
      <c r="V262" s="35"/>
      <c r="W262" s="35"/>
      <c r="X262" s="35"/>
      <c r="Y262" s="35"/>
      <c r="Z262" s="35"/>
      <c r="AA262" s="35"/>
      <c r="AB262" s="35"/>
      <c r="AC262" s="35"/>
      <c r="AD262" s="35"/>
      <c r="AE262" s="35"/>
      <c r="AT262" s="16" t="s">
        <v>143</v>
      </c>
      <c r="AU262" s="16" t="s">
        <v>149</v>
      </c>
    </row>
    <row r="263" spans="1:65" s="2" customFormat="1" ht="24.15" customHeight="1">
      <c r="A263" s="35"/>
      <c r="B263" s="161"/>
      <c r="C263" s="162" t="s">
        <v>538</v>
      </c>
      <c r="D263" s="162" t="s">
        <v>137</v>
      </c>
      <c r="E263" s="163" t="s">
        <v>539</v>
      </c>
      <c r="F263" s="164" t="s">
        <v>540</v>
      </c>
      <c r="G263" s="165" t="s">
        <v>152</v>
      </c>
      <c r="H263" s="166">
        <v>89</v>
      </c>
      <c r="I263" s="167"/>
      <c r="J263" s="168">
        <f>ROUND(I263*H263,2)</f>
        <v>0</v>
      </c>
      <c r="K263" s="164" t="s">
        <v>141</v>
      </c>
      <c r="L263" s="36"/>
      <c r="M263" s="169" t="s">
        <v>3</v>
      </c>
      <c r="N263" s="170" t="s">
        <v>42</v>
      </c>
      <c r="O263" s="69"/>
      <c r="P263" s="171">
        <f>O263*H263</f>
        <v>0</v>
      </c>
      <c r="Q263" s="171">
        <v>0</v>
      </c>
      <c r="R263" s="171">
        <f>Q263*H263</f>
        <v>0</v>
      </c>
      <c r="S263" s="171">
        <v>2.2</v>
      </c>
      <c r="T263" s="172">
        <f>S263*H263</f>
        <v>195.8</v>
      </c>
      <c r="U263" s="35"/>
      <c r="V263" s="35"/>
      <c r="W263" s="35"/>
      <c r="X263" s="35"/>
      <c r="Y263" s="35"/>
      <c r="Z263" s="35"/>
      <c r="AA263" s="35"/>
      <c r="AB263" s="35"/>
      <c r="AC263" s="35"/>
      <c r="AD263" s="35"/>
      <c r="AE263" s="35"/>
      <c r="AR263" s="173" t="s">
        <v>82</v>
      </c>
      <c r="AT263" s="173" t="s">
        <v>137</v>
      </c>
      <c r="AU263" s="173" t="s">
        <v>149</v>
      </c>
      <c r="AY263" s="16" t="s">
        <v>135</v>
      </c>
      <c r="BE263" s="174">
        <f>IF(N263="základní",J263,0)</f>
        <v>0</v>
      </c>
      <c r="BF263" s="174">
        <f>IF(N263="snížená",J263,0)</f>
        <v>0</v>
      </c>
      <c r="BG263" s="174">
        <f>IF(N263="zákl. přenesená",J263,0)</f>
        <v>0</v>
      </c>
      <c r="BH263" s="174">
        <f>IF(N263="sníž. přenesená",J263,0)</f>
        <v>0</v>
      </c>
      <c r="BI263" s="174">
        <f>IF(N263="nulová",J263,0)</f>
        <v>0</v>
      </c>
      <c r="BJ263" s="16" t="s">
        <v>15</v>
      </c>
      <c r="BK263" s="174">
        <f>ROUND(I263*H263,2)</f>
        <v>0</v>
      </c>
      <c r="BL263" s="16" t="s">
        <v>82</v>
      </c>
      <c r="BM263" s="173" t="s">
        <v>541</v>
      </c>
    </row>
    <row r="264" spans="1:47" s="2" customFormat="1" ht="12">
      <c r="A264" s="35"/>
      <c r="B264" s="36"/>
      <c r="C264" s="35"/>
      <c r="D264" s="175" t="s">
        <v>143</v>
      </c>
      <c r="E264" s="35"/>
      <c r="F264" s="176" t="s">
        <v>542</v>
      </c>
      <c r="G264" s="35"/>
      <c r="H264" s="35"/>
      <c r="I264" s="177"/>
      <c r="J264" s="35"/>
      <c r="K264" s="35"/>
      <c r="L264" s="36"/>
      <c r="M264" s="178"/>
      <c r="N264" s="179"/>
      <c r="O264" s="69"/>
      <c r="P264" s="69"/>
      <c r="Q264" s="69"/>
      <c r="R264" s="69"/>
      <c r="S264" s="69"/>
      <c r="T264" s="70"/>
      <c r="U264" s="35"/>
      <c r="V264" s="35"/>
      <c r="W264" s="35"/>
      <c r="X264" s="35"/>
      <c r="Y264" s="35"/>
      <c r="Z264" s="35"/>
      <c r="AA264" s="35"/>
      <c r="AB264" s="35"/>
      <c r="AC264" s="35"/>
      <c r="AD264" s="35"/>
      <c r="AE264" s="35"/>
      <c r="AT264" s="16" t="s">
        <v>143</v>
      </c>
      <c r="AU264" s="16" t="s">
        <v>149</v>
      </c>
    </row>
    <row r="265" spans="1:65" s="2" customFormat="1" ht="33" customHeight="1">
      <c r="A265" s="35"/>
      <c r="B265" s="161"/>
      <c r="C265" s="162" t="s">
        <v>543</v>
      </c>
      <c r="D265" s="162" t="s">
        <v>137</v>
      </c>
      <c r="E265" s="163" t="s">
        <v>544</v>
      </c>
      <c r="F265" s="164" t="s">
        <v>545</v>
      </c>
      <c r="G265" s="165" t="s">
        <v>152</v>
      </c>
      <c r="H265" s="166">
        <v>89</v>
      </c>
      <c r="I265" s="167"/>
      <c r="J265" s="168">
        <f>ROUND(I265*H265,2)</f>
        <v>0</v>
      </c>
      <c r="K265" s="164" t="s">
        <v>141</v>
      </c>
      <c r="L265" s="36"/>
      <c r="M265" s="169" t="s">
        <v>3</v>
      </c>
      <c r="N265" s="170" t="s">
        <v>42</v>
      </c>
      <c r="O265" s="69"/>
      <c r="P265" s="171">
        <f>O265*H265</f>
        <v>0</v>
      </c>
      <c r="Q265" s="171">
        <v>0</v>
      </c>
      <c r="R265" s="171">
        <f>Q265*H265</f>
        <v>0</v>
      </c>
      <c r="S265" s="171">
        <v>0.044</v>
      </c>
      <c r="T265" s="172">
        <f>S265*H265</f>
        <v>3.916</v>
      </c>
      <c r="U265" s="35"/>
      <c r="V265" s="35"/>
      <c r="W265" s="35"/>
      <c r="X265" s="35"/>
      <c r="Y265" s="35"/>
      <c r="Z265" s="35"/>
      <c r="AA265" s="35"/>
      <c r="AB265" s="35"/>
      <c r="AC265" s="35"/>
      <c r="AD265" s="35"/>
      <c r="AE265" s="35"/>
      <c r="AR265" s="173" t="s">
        <v>82</v>
      </c>
      <c r="AT265" s="173" t="s">
        <v>137</v>
      </c>
      <c r="AU265" s="173" t="s">
        <v>149</v>
      </c>
      <c r="AY265" s="16" t="s">
        <v>135</v>
      </c>
      <c r="BE265" s="174">
        <f>IF(N265="základní",J265,0)</f>
        <v>0</v>
      </c>
      <c r="BF265" s="174">
        <f>IF(N265="snížená",J265,0)</f>
        <v>0</v>
      </c>
      <c r="BG265" s="174">
        <f>IF(N265="zákl. přenesená",J265,0)</f>
        <v>0</v>
      </c>
      <c r="BH265" s="174">
        <f>IF(N265="sníž. přenesená",J265,0)</f>
        <v>0</v>
      </c>
      <c r="BI265" s="174">
        <f>IF(N265="nulová",J265,0)</f>
        <v>0</v>
      </c>
      <c r="BJ265" s="16" t="s">
        <v>15</v>
      </c>
      <c r="BK265" s="174">
        <f>ROUND(I265*H265,2)</f>
        <v>0</v>
      </c>
      <c r="BL265" s="16" t="s">
        <v>82</v>
      </c>
      <c r="BM265" s="173" t="s">
        <v>546</v>
      </c>
    </row>
    <row r="266" spans="1:47" s="2" customFormat="1" ht="12">
      <c r="A266" s="35"/>
      <c r="B266" s="36"/>
      <c r="C266" s="35"/>
      <c r="D266" s="175" t="s">
        <v>143</v>
      </c>
      <c r="E266" s="35"/>
      <c r="F266" s="176" t="s">
        <v>547</v>
      </c>
      <c r="G266" s="35"/>
      <c r="H266" s="35"/>
      <c r="I266" s="177"/>
      <c r="J266" s="35"/>
      <c r="K266" s="35"/>
      <c r="L266" s="36"/>
      <c r="M266" s="178"/>
      <c r="N266" s="179"/>
      <c r="O266" s="69"/>
      <c r="P266" s="69"/>
      <c r="Q266" s="69"/>
      <c r="R266" s="69"/>
      <c r="S266" s="69"/>
      <c r="T266" s="70"/>
      <c r="U266" s="35"/>
      <c r="V266" s="35"/>
      <c r="W266" s="35"/>
      <c r="X266" s="35"/>
      <c r="Y266" s="35"/>
      <c r="Z266" s="35"/>
      <c r="AA266" s="35"/>
      <c r="AB266" s="35"/>
      <c r="AC266" s="35"/>
      <c r="AD266" s="35"/>
      <c r="AE266" s="35"/>
      <c r="AT266" s="16" t="s">
        <v>143</v>
      </c>
      <c r="AU266" s="16" t="s">
        <v>149</v>
      </c>
    </row>
    <row r="267" spans="1:65" s="2" customFormat="1" ht="44.25" customHeight="1">
      <c r="A267" s="35"/>
      <c r="B267" s="161"/>
      <c r="C267" s="162" t="s">
        <v>548</v>
      </c>
      <c r="D267" s="162" t="s">
        <v>137</v>
      </c>
      <c r="E267" s="163" t="s">
        <v>549</v>
      </c>
      <c r="F267" s="164" t="s">
        <v>550</v>
      </c>
      <c r="G267" s="165" t="s">
        <v>140</v>
      </c>
      <c r="H267" s="166">
        <v>7756</v>
      </c>
      <c r="I267" s="167"/>
      <c r="J267" s="168">
        <f>ROUND(I267*H267,2)</f>
        <v>0</v>
      </c>
      <c r="K267" s="164" t="s">
        <v>141</v>
      </c>
      <c r="L267" s="36"/>
      <c r="M267" s="169" t="s">
        <v>3</v>
      </c>
      <c r="N267" s="170" t="s">
        <v>42</v>
      </c>
      <c r="O267" s="69"/>
      <c r="P267" s="171">
        <f>O267*H267</f>
        <v>0</v>
      </c>
      <c r="Q267" s="171">
        <v>0</v>
      </c>
      <c r="R267" s="171">
        <f>Q267*H267</f>
        <v>0</v>
      </c>
      <c r="S267" s="171">
        <v>0.01</v>
      </c>
      <c r="T267" s="172">
        <f>S267*H267</f>
        <v>77.56</v>
      </c>
      <c r="U267" s="35"/>
      <c r="V267" s="35"/>
      <c r="W267" s="35"/>
      <c r="X267" s="35"/>
      <c r="Y267" s="35"/>
      <c r="Z267" s="35"/>
      <c r="AA267" s="35"/>
      <c r="AB267" s="35"/>
      <c r="AC267" s="35"/>
      <c r="AD267" s="35"/>
      <c r="AE267" s="35"/>
      <c r="AR267" s="173" t="s">
        <v>82</v>
      </c>
      <c r="AT267" s="173" t="s">
        <v>137</v>
      </c>
      <c r="AU267" s="173" t="s">
        <v>149</v>
      </c>
      <c r="AY267" s="16" t="s">
        <v>135</v>
      </c>
      <c r="BE267" s="174">
        <f>IF(N267="základní",J267,0)</f>
        <v>0</v>
      </c>
      <c r="BF267" s="174">
        <f>IF(N267="snížená",J267,0)</f>
        <v>0</v>
      </c>
      <c r="BG267" s="174">
        <f>IF(N267="zákl. přenesená",J267,0)</f>
        <v>0</v>
      </c>
      <c r="BH267" s="174">
        <f>IF(N267="sníž. přenesená",J267,0)</f>
        <v>0</v>
      </c>
      <c r="BI267" s="174">
        <f>IF(N267="nulová",J267,0)</f>
        <v>0</v>
      </c>
      <c r="BJ267" s="16" t="s">
        <v>15</v>
      </c>
      <c r="BK267" s="174">
        <f>ROUND(I267*H267,2)</f>
        <v>0</v>
      </c>
      <c r="BL267" s="16" t="s">
        <v>82</v>
      </c>
      <c r="BM267" s="173" t="s">
        <v>551</v>
      </c>
    </row>
    <row r="268" spans="1:47" s="2" customFormat="1" ht="12">
      <c r="A268" s="35"/>
      <c r="B268" s="36"/>
      <c r="C268" s="35"/>
      <c r="D268" s="175" t="s">
        <v>143</v>
      </c>
      <c r="E268" s="35"/>
      <c r="F268" s="176" t="s">
        <v>552</v>
      </c>
      <c r="G268" s="35"/>
      <c r="H268" s="35"/>
      <c r="I268" s="177"/>
      <c r="J268" s="35"/>
      <c r="K268" s="35"/>
      <c r="L268" s="36"/>
      <c r="M268" s="178"/>
      <c r="N268" s="179"/>
      <c r="O268" s="69"/>
      <c r="P268" s="69"/>
      <c r="Q268" s="69"/>
      <c r="R268" s="69"/>
      <c r="S268" s="69"/>
      <c r="T268" s="70"/>
      <c r="U268" s="35"/>
      <c r="V268" s="35"/>
      <c r="W268" s="35"/>
      <c r="X268" s="35"/>
      <c r="Y268" s="35"/>
      <c r="Z268" s="35"/>
      <c r="AA268" s="35"/>
      <c r="AB268" s="35"/>
      <c r="AC268" s="35"/>
      <c r="AD268" s="35"/>
      <c r="AE268" s="35"/>
      <c r="AT268" s="16" t="s">
        <v>143</v>
      </c>
      <c r="AU268" s="16" t="s">
        <v>149</v>
      </c>
    </row>
    <row r="269" spans="1:65" s="2" customFormat="1" ht="37.8" customHeight="1">
      <c r="A269" s="35"/>
      <c r="B269" s="161"/>
      <c r="C269" s="162" t="s">
        <v>553</v>
      </c>
      <c r="D269" s="162" t="s">
        <v>137</v>
      </c>
      <c r="E269" s="163" t="s">
        <v>554</v>
      </c>
      <c r="F269" s="164" t="s">
        <v>555</v>
      </c>
      <c r="G269" s="165" t="s">
        <v>556</v>
      </c>
      <c r="H269" s="166">
        <v>20</v>
      </c>
      <c r="I269" s="167"/>
      <c r="J269" s="168">
        <f>ROUND(I269*H269,2)</f>
        <v>0</v>
      </c>
      <c r="K269" s="164" t="s">
        <v>3</v>
      </c>
      <c r="L269" s="36"/>
      <c r="M269" s="169" t="s">
        <v>3</v>
      </c>
      <c r="N269" s="170" t="s">
        <v>42</v>
      </c>
      <c r="O269" s="69"/>
      <c r="P269" s="171">
        <f>O269*H269</f>
        <v>0</v>
      </c>
      <c r="Q269" s="171">
        <v>0</v>
      </c>
      <c r="R269" s="171">
        <f>Q269*H269</f>
        <v>0</v>
      </c>
      <c r="S269" s="171">
        <v>0</v>
      </c>
      <c r="T269" s="172">
        <f>S269*H269</f>
        <v>0</v>
      </c>
      <c r="U269" s="35"/>
      <c r="V269" s="35"/>
      <c r="W269" s="35"/>
      <c r="X269" s="35"/>
      <c r="Y269" s="35"/>
      <c r="Z269" s="35"/>
      <c r="AA269" s="35"/>
      <c r="AB269" s="35"/>
      <c r="AC269" s="35"/>
      <c r="AD269" s="35"/>
      <c r="AE269" s="35"/>
      <c r="AR269" s="173" t="s">
        <v>82</v>
      </c>
      <c r="AT269" s="173" t="s">
        <v>137</v>
      </c>
      <c r="AU269" s="173" t="s">
        <v>149</v>
      </c>
      <c r="AY269" s="16" t="s">
        <v>135</v>
      </c>
      <c r="BE269" s="174">
        <f>IF(N269="základní",J269,0)</f>
        <v>0</v>
      </c>
      <c r="BF269" s="174">
        <f>IF(N269="snížená",J269,0)</f>
        <v>0</v>
      </c>
      <c r="BG269" s="174">
        <f>IF(N269="zákl. přenesená",J269,0)</f>
        <v>0</v>
      </c>
      <c r="BH269" s="174">
        <f>IF(N269="sníž. přenesená",J269,0)</f>
        <v>0</v>
      </c>
      <c r="BI269" s="174">
        <f>IF(N269="nulová",J269,0)</f>
        <v>0</v>
      </c>
      <c r="BJ269" s="16" t="s">
        <v>15</v>
      </c>
      <c r="BK269" s="174">
        <f>ROUND(I269*H269,2)</f>
        <v>0</v>
      </c>
      <c r="BL269" s="16" t="s">
        <v>82</v>
      </c>
      <c r="BM269" s="173" t="s">
        <v>557</v>
      </c>
    </row>
    <row r="270" spans="1:65" s="2" customFormat="1" ht="49.05" customHeight="1">
      <c r="A270" s="35"/>
      <c r="B270" s="161"/>
      <c r="C270" s="162" t="s">
        <v>558</v>
      </c>
      <c r="D270" s="162" t="s">
        <v>137</v>
      </c>
      <c r="E270" s="163" t="s">
        <v>559</v>
      </c>
      <c r="F270" s="164" t="s">
        <v>560</v>
      </c>
      <c r="G270" s="165" t="s">
        <v>556</v>
      </c>
      <c r="H270" s="166">
        <v>20</v>
      </c>
      <c r="I270" s="167"/>
      <c r="J270" s="168">
        <f>ROUND(I270*H270,2)</f>
        <v>0</v>
      </c>
      <c r="K270" s="164" t="s">
        <v>3</v>
      </c>
      <c r="L270" s="36"/>
      <c r="M270" s="169" t="s">
        <v>3</v>
      </c>
      <c r="N270" s="170" t="s">
        <v>42</v>
      </c>
      <c r="O270" s="69"/>
      <c r="P270" s="171">
        <f>O270*H270</f>
        <v>0</v>
      </c>
      <c r="Q270" s="171">
        <v>0</v>
      </c>
      <c r="R270" s="171">
        <f>Q270*H270</f>
        <v>0</v>
      </c>
      <c r="S270" s="171">
        <v>0</v>
      </c>
      <c r="T270" s="172">
        <f>S270*H270</f>
        <v>0</v>
      </c>
      <c r="U270" s="35"/>
      <c r="V270" s="35"/>
      <c r="W270" s="35"/>
      <c r="X270" s="35"/>
      <c r="Y270" s="35"/>
      <c r="Z270" s="35"/>
      <c r="AA270" s="35"/>
      <c r="AB270" s="35"/>
      <c r="AC270" s="35"/>
      <c r="AD270" s="35"/>
      <c r="AE270" s="35"/>
      <c r="AR270" s="173" t="s">
        <v>82</v>
      </c>
      <c r="AT270" s="173" t="s">
        <v>137</v>
      </c>
      <c r="AU270" s="173" t="s">
        <v>149</v>
      </c>
      <c r="AY270" s="16" t="s">
        <v>135</v>
      </c>
      <c r="BE270" s="174">
        <f>IF(N270="základní",J270,0)</f>
        <v>0</v>
      </c>
      <c r="BF270" s="174">
        <f>IF(N270="snížená",J270,0)</f>
        <v>0</v>
      </c>
      <c r="BG270" s="174">
        <f>IF(N270="zákl. přenesená",J270,0)</f>
        <v>0</v>
      </c>
      <c r="BH270" s="174">
        <f>IF(N270="sníž. přenesená",J270,0)</f>
        <v>0</v>
      </c>
      <c r="BI270" s="174">
        <f>IF(N270="nulová",J270,0)</f>
        <v>0</v>
      </c>
      <c r="BJ270" s="16" t="s">
        <v>15</v>
      </c>
      <c r="BK270" s="174">
        <f>ROUND(I270*H270,2)</f>
        <v>0</v>
      </c>
      <c r="BL270" s="16" t="s">
        <v>82</v>
      </c>
      <c r="BM270" s="173" t="s">
        <v>561</v>
      </c>
    </row>
    <row r="271" spans="1:65" s="2" customFormat="1" ht="16.5" customHeight="1">
      <c r="A271" s="35"/>
      <c r="B271" s="161"/>
      <c r="C271" s="162" t="s">
        <v>562</v>
      </c>
      <c r="D271" s="162" t="s">
        <v>137</v>
      </c>
      <c r="E271" s="163" t="s">
        <v>563</v>
      </c>
      <c r="F271" s="164" t="s">
        <v>564</v>
      </c>
      <c r="G271" s="165" t="s">
        <v>193</v>
      </c>
      <c r="H271" s="166">
        <v>4</v>
      </c>
      <c r="I271" s="167"/>
      <c r="J271" s="168">
        <f>ROUND(I271*H271,2)</f>
        <v>0</v>
      </c>
      <c r="K271" s="164" t="s">
        <v>3</v>
      </c>
      <c r="L271" s="36"/>
      <c r="M271" s="169" t="s">
        <v>3</v>
      </c>
      <c r="N271" s="170" t="s">
        <v>42</v>
      </c>
      <c r="O271" s="69"/>
      <c r="P271" s="171">
        <f>O271*H271</f>
        <v>0</v>
      </c>
      <c r="Q271" s="171">
        <v>0</v>
      </c>
      <c r="R271" s="171">
        <f>Q271*H271</f>
        <v>0</v>
      </c>
      <c r="S271" s="171">
        <v>0</v>
      </c>
      <c r="T271" s="172">
        <f>S271*H271</f>
        <v>0</v>
      </c>
      <c r="U271" s="35"/>
      <c r="V271" s="35"/>
      <c r="W271" s="35"/>
      <c r="X271" s="35"/>
      <c r="Y271" s="35"/>
      <c r="Z271" s="35"/>
      <c r="AA271" s="35"/>
      <c r="AB271" s="35"/>
      <c r="AC271" s="35"/>
      <c r="AD271" s="35"/>
      <c r="AE271" s="35"/>
      <c r="AR271" s="173" t="s">
        <v>82</v>
      </c>
      <c r="AT271" s="173" t="s">
        <v>137</v>
      </c>
      <c r="AU271" s="173" t="s">
        <v>149</v>
      </c>
      <c r="AY271" s="16" t="s">
        <v>135</v>
      </c>
      <c r="BE271" s="174">
        <f>IF(N271="základní",J271,0)</f>
        <v>0</v>
      </c>
      <c r="BF271" s="174">
        <f>IF(N271="snížená",J271,0)</f>
        <v>0</v>
      </c>
      <c r="BG271" s="174">
        <f>IF(N271="zákl. přenesená",J271,0)</f>
        <v>0</v>
      </c>
      <c r="BH271" s="174">
        <f>IF(N271="sníž. přenesená",J271,0)</f>
        <v>0</v>
      </c>
      <c r="BI271" s="174">
        <f>IF(N271="nulová",J271,0)</f>
        <v>0</v>
      </c>
      <c r="BJ271" s="16" t="s">
        <v>15</v>
      </c>
      <c r="BK271" s="174">
        <f>ROUND(I271*H271,2)</f>
        <v>0</v>
      </c>
      <c r="BL271" s="16" t="s">
        <v>82</v>
      </c>
      <c r="BM271" s="173" t="s">
        <v>565</v>
      </c>
    </row>
    <row r="272" spans="1:65" s="2" customFormat="1" ht="16.5" customHeight="1">
      <c r="A272" s="35"/>
      <c r="B272" s="161"/>
      <c r="C272" s="162" t="s">
        <v>566</v>
      </c>
      <c r="D272" s="162" t="s">
        <v>137</v>
      </c>
      <c r="E272" s="163" t="s">
        <v>567</v>
      </c>
      <c r="F272" s="164" t="s">
        <v>568</v>
      </c>
      <c r="G272" s="165" t="s">
        <v>193</v>
      </c>
      <c r="H272" s="166">
        <v>4</v>
      </c>
      <c r="I272" s="167"/>
      <c r="J272" s="168">
        <f>ROUND(I272*H272,2)</f>
        <v>0</v>
      </c>
      <c r="K272" s="164" t="s">
        <v>3</v>
      </c>
      <c r="L272" s="36"/>
      <c r="M272" s="169" t="s">
        <v>3</v>
      </c>
      <c r="N272" s="170" t="s">
        <v>42</v>
      </c>
      <c r="O272" s="69"/>
      <c r="P272" s="171">
        <f>O272*H272</f>
        <v>0</v>
      </c>
      <c r="Q272" s="171">
        <v>0</v>
      </c>
      <c r="R272" s="171">
        <f>Q272*H272</f>
        <v>0</v>
      </c>
      <c r="S272" s="171">
        <v>0</v>
      </c>
      <c r="T272" s="172">
        <f>S272*H272</f>
        <v>0</v>
      </c>
      <c r="U272" s="35"/>
      <c r="V272" s="35"/>
      <c r="W272" s="35"/>
      <c r="X272" s="35"/>
      <c r="Y272" s="35"/>
      <c r="Z272" s="35"/>
      <c r="AA272" s="35"/>
      <c r="AB272" s="35"/>
      <c r="AC272" s="35"/>
      <c r="AD272" s="35"/>
      <c r="AE272" s="35"/>
      <c r="AR272" s="173" t="s">
        <v>82</v>
      </c>
      <c r="AT272" s="173" t="s">
        <v>137</v>
      </c>
      <c r="AU272" s="173" t="s">
        <v>149</v>
      </c>
      <c r="AY272" s="16" t="s">
        <v>135</v>
      </c>
      <c r="BE272" s="174">
        <f>IF(N272="základní",J272,0)</f>
        <v>0</v>
      </c>
      <c r="BF272" s="174">
        <f>IF(N272="snížená",J272,0)</f>
        <v>0</v>
      </c>
      <c r="BG272" s="174">
        <f>IF(N272="zákl. přenesená",J272,0)</f>
        <v>0</v>
      </c>
      <c r="BH272" s="174">
        <f>IF(N272="sníž. přenesená",J272,0)</f>
        <v>0</v>
      </c>
      <c r="BI272" s="174">
        <f>IF(N272="nulová",J272,0)</f>
        <v>0</v>
      </c>
      <c r="BJ272" s="16" t="s">
        <v>15</v>
      </c>
      <c r="BK272" s="174">
        <f>ROUND(I272*H272,2)</f>
        <v>0</v>
      </c>
      <c r="BL272" s="16" t="s">
        <v>82</v>
      </c>
      <c r="BM272" s="173" t="s">
        <v>569</v>
      </c>
    </row>
    <row r="273" spans="1:65" s="2" customFormat="1" ht="37.8" customHeight="1">
      <c r="A273" s="35"/>
      <c r="B273" s="161"/>
      <c r="C273" s="162" t="s">
        <v>570</v>
      </c>
      <c r="D273" s="162" t="s">
        <v>137</v>
      </c>
      <c r="E273" s="163" t="s">
        <v>571</v>
      </c>
      <c r="F273" s="164" t="s">
        <v>572</v>
      </c>
      <c r="G273" s="165" t="s">
        <v>140</v>
      </c>
      <c r="H273" s="166">
        <v>44.22</v>
      </c>
      <c r="I273" s="167"/>
      <c r="J273" s="168">
        <f>ROUND(I273*H273,2)</f>
        <v>0</v>
      </c>
      <c r="K273" s="164" t="s">
        <v>141</v>
      </c>
      <c r="L273" s="36"/>
      <c r="M273" s="169" t="s">
        <v>3</v>
      </c>
      <c r="N273" s="170" t="s">
        <v>42</v>
      </c>
      <c r="O273" s="69"/>
      <c r="P273" s="171">
        <f>O273*H273</f>
        <v>0</v>
      </c>
      <c r="Q273" s="171">
        <v>0</v>
      </c>
      <c r="R273" s="171">
        <f>Q273*H273</f>
        <v>0</v>
      </c>
      <c r="S273" s="171">
        <v>0.063</v>
      </c>
      <c r="T273" s="172">
        <f>S273*H273</f>
        <v>2.78586</v>
      </c>
      <c r="U273" s="35"/>
      <c r="V273" s="35"/>
      <c r="W273" s="35"/>
      <c r="X273" s="35"/>
      <c r="Y273" s="35"/>
      <c r="Z273" s="35"/>
      <c r="AA273" s="35"/>
      <c r="AB273" s="35"/>
      <c r="AC273" s="35"/>
      <c r="AD273" s="35"/>
      <c r="AE273" s="35"/>
      <c r="AR273" s="173" t="s">
        <v>82</v>
      </c>
      <c r="AT273" s="173" t="s">
        <v>137</v>
      </c>
      <c r="AU273" s="173" t="s">
        <v>149</v>
      </c>
      <c r="AY273" s="16" t="s">
        <v>135</v>
      </c>
      <c r="BE273" s="174">
        <f>IF(N273="základní",J273,0)</f>
        <v>0</v>
      </c>
      <c r="BF273" s="174">
        <f>IF(N273="snížená",J273,0)</f>
        <v>0</v>
      </c>
      <c r="BG273" s="174">
        <f>IF(N273="zákl. přenesená",J273,0)</f>
        <v>0</v>
      </c>
      <c r="BH273" s="174">
        <f>IF(N273="sníž. přenesená",J273,0)</f>
        <v>0</v>
      </c>
      <c r="BI273" s="174">
        <f>IF(N273="nulová",J273,0)</f>
        <v>0</v>
      </c>
      <c r="BJ273" s="16" t="s">
        <v>15</v>
      </c>
      <c r="BK273" s="174">
        <f>ROUND(I273*H273,2)</f>
        <v>0</v>
      </c>
      <c r="BL273" s="16" t="s">
        <v>82</v>
      </c>
      <c r="BM273" s="173" t="s">
        <v>573</v>
      </c>
    </row>
    <row r="274" spans="1:47" s="2" customFormat="1" ht="12">
      <c r="A274" s="35"/>
      <c r="B274" s="36"/>
      <c r="C274" s="35"/>
      <c r="D274" s="175" t="s">
        <v>143</v>
      </c>
      <c r="E274" s="35"/>
      <c r="F274" s="176" t="s">
        <v>574</v>
      </c>
      <c r="G274" s="35"/>
      <c r="H274" s="35"/>
      <c r="I274" s="177"/>
      <c r="J274" s="35"/>
      <c r="K274" s="35"/>
      <c r="L274" s="36"/>
      <c r="M274" s="178"/>
      <c r="N274" s="179"/>
      <c r="O274" s="69"/>
      <c r="P274" s="69"/>
      <c r="Q274" s="69"/>
      <c r="R274" s="69"/>
      <c r="S274" s="69"/>
      <c r="T274" s="70"/>
      <c r="U274" s="35"/>
      <c r="V274" s="35"/>
      <c r="W274" s="35"/>
      <c r="X274" s="35"/>
      <c r="Y274" s="35"/>
      <c r="Z274" s="35"/>
      <c r="AA274" s="35"/>
      <c r="AB274" s="35"/>
      <c r="AC274" s="35"/>
      <c r="AD274" s="35"/>
      <c r="AE274" s="35"/>
      <c r="AT274" s="16" t="s">
        <v>143</v>
      </c>
      <c r="AU274" s="16" t="s">
        <v>149</v>
      </c>
    </row>
    <row r="275" spans="1:65" s="2" customFormat="1" ht="33" customHeight="1">
      <c r="A275" s="35"/>
      <c r="B275" s="161"/>
      <c r="C275" s="162" t="s">
        <v>575</v>
      </c>
      <c r="D275" s="162" t="s">
        <v>137</v>
      </c>
      <c r="E275" s="163" t="s">
        <v>576</v>
      </c>
      <c r="F275" s="164" t="s">
        <v>577</v>
      </c>
      <c r="G275" s="165" t="s">
        <v>140</v>
      </c>
      <c r="H275" s="166">
        <v>3.888</v>
      </c>
      <c r="I275" s="167"/>
      <c r="J275" s="168">
        <f>ROUND(I275*H275,2)</f>
        <v>0</v>
      </c>
      <c r="K275" s="164" t="s">
        <v>141</v>
      </c>
      <c r="L275" s="36"/>
      <c r="M275" s="169" t="s">
        <v>3</v>
      </c>
      <c r="N275" s="170" t="s">
        <v>42</v>
      </c>
      <c r="O275" s="69"/>
      <c r="P275" s="171">
        <f>O275*H275</f>
        <v>0</v>
      </c>
      <c r="Q275" s="171">
        <v>0</v>
      </c>
      <c r="R275" s="171">
        <f>Q275*H275</f>
        <v>0</v>
      </c>
      <c r="S275" s="171">
        <v>0.062</v>
      </c>
      <c r="T275" s="172">
        <f>S275*H275</f>
        <v>0.241056</v>
      </c>
      <c r="U275" s="35"/>
      <c r="V275" s="35"/>
      <c r="W275" s="35"/>
      <c r="X275" s="35"/>
      <c r="Y275" s="35"/>
      <c r="Z275" s="35"/>
      <c r="AA275" s="35"/>
      <c r="AB275" s="35"/>
      <c r="AC275" s="35"/>
      <c r="AD275" s="35"/>
      <c r="AE275" s="35"/>
      <c r="AR275" s="173" t="s">
        <v>82</v>
      </c>
      <c r="AT275" s="173" t="s">
        <v>137</v>
      </c>
      <c r="AU275" s="173" t="s">
        <v>149</v>
      </c>
      <c r="AY275" s="16" t="s">
        <v>135</v>
      </c>
      <c r="BE275" s="174">
        <f>IF(N275="základní",J275,0)</f>
        <v>0</v>
      </c>
      <c r="BF275" s="174">
        <f>IF(N275="snížená",J275,0)</f>
        <v>0</v>
      </c>
      <c r="BG275" s="174">
        <f>IF(N275="zákl. přenesená",J275,0)</f>
        <v>0</v>
      </c>
      <c r="BH275" s="174">
        <f>IF(N275="sníž. přenesená",J275,0)</f>
        <v>0</v>
      </c>
      <c r="BI275" s="174">
        <f>IF(N275="nulová",J275,0)</f>
        <v>0</v>
      </c>
      <c r="BJ275" s="16" t="s">
        <v>15</v>
      </c>
      <c r="BK275" s="174">
        <f>ROUND(I275*H275,2)</f>
        <v>0</v>
      </c>
      <c r="BL275" s="16" t="s">
        <v>82</v>
      </c>
      <c r="BM275" s="173" t="s">
        <v>578</v>
      </c>
    </row>
    <row r="276" spans="1:47" s="2" customFormat="1" ht="12">
      <c r="A276" s="35"/>
      <c r="B276" s="36"/>
      <c r="C276" s="35"/>
      <c r="D276" s="175" t="s">
        <v>143</v>
      </c>
      <c r="E276" s="35"/>
      <c r="F276" s="176" t="s">
        <v>579</v>
      </c>
      <c r="G276" s="35"/>
      <c r="H276" s="35"/>
      <c r="I276" s="177"/>
      <c r="J276" s="35"/>
      <c r="K276" s="35"/>
      <c r="L276" s="36"/>
      <c r="M276" s="178"/>
      <c r="N276" s="179"/>
      <c r="O276" s="69"/>
      <c r="P276" s="69"/>
      <c r="Q276" s="69"/>
      <c r="R276" s="69"/>
      <c r="S276" s="69"/>
      <c r="T276" s="70"/>
      <c r="U276" s="35"/>
      <c r="V276" s="35"/>
      <c r="W276" s="35"/>
      <c r="X276" s="35"/>
      <c r="Y276" s="35"/>
      <c r="Z276" s="35"/>
      <c r="AA276" s="35"/>
      <c r="AB276" s="35"/>
      <c r="AC276" s="35"/>
      <c r="AD276" s="35"/>
      <c r="AE276" s="35"/>
      <c r="AT276" s="16" t="s">
        <v>143</v>
      </c>
      <c r="AU276" s="16" t="s">
        <v>149</v>
      </c>
    </row>
    <row r="277" spans="1:65" s="2" customFormat="1" ht="33" customHeight="1">
      <c r="A277" s="35"/>
      <c r="B277" s="161"/>
      <c r="C277" s="162" t="s">
        <v>489</v>
      </c>
      <c r="D277" s="162" t="s">
        <v>137</v>
      </c>
      <c r="E277" s="163" t="s">
        <v>580</v>
      </c>
      <c r="F277" s="164" t="s">
        <v>581</v>
      </c>
      <c r="G277" s="165" t="s">
        <v>140</v>
      </c>
      <c r="H277" s="166">
        <v>3.878</v>
      </c>
      <c r="I277" s="167"/>
      <c r="J277" s="168">
        <f>ROUND(I277*H277,2)</f>
        <v>0</v>
      </c>
      <c r="K277" s="164" t="s">
        <v>141</v>
      </c>
      <c r="L277" s="36"/>
      <c r="M277" s="169" t="s">
        <v>3</v>
      </c>
      <c r="N277" s="170" t="s">
        <v>42</v>
      </c>
      <c r="O277" s="69"/>
      <c r="P277" s="171">
        <f>O277*H277</f>
        <v>0</v>
      </c>
      <c r="Q277" s="171">
        <v>0</v>
      </c>
      <c r="R277" s="171">
        <f>Q277*H277</f>
        <v>0</v>
      </c>
      <c r="S277" s="171">
        <v>0.073</v>
      </c>
      <c r="T277" s="172">
        <f>S277*H277</f>
        <v>0.283094</v>
      </c>
      <c r="U277" s="35"/>
      <c r="V277" s="35"/>
      <c r="W277" s="35"/>
      <c r="X277" s="35"/>
      <c r="Y277" s="35"/>
      <c r="Z277" s="35"/>
      <c r="AA277" s="35"/>
      <c r="AB277" s="35"/>
      <c r="AC277" s="35"/>
      <c r="AD277" s="35"/>
      <c r="AE277" s="35"/>
      <c r="AR277" s="173" t="s">
        <v>82</v>
      </c>
      <c r="AT277" s="173" t="s">
        <v>137</v>
      </c>
      <c r="AU277" s="173" t="s">
        <v>149</v>
      </c>
      <c r="AY277" s="16" t="s">
        <v>135</v>
      </c>
      <c r="BE277" s="174">
        <f>IF(N277="základní",J277,0)</f>
        <v>0</v>
      </c>
      <c r="BF277" s="174">
        <f>IF(N277="snížená",J277,0)</f>
        <v>0</v>
      </c>
      <c r="BG277" s="174">
        <f>IF(N277="zákl. přenesená",J277,0)</f>
        <v>0</v>
      </c>
      <c r="BH277" s="174">
        <f>IF(N277="sníž. přenesená",J277,0)</f>
        <v>0</v>
      </c>
      <c r="BI277" s="174">
        <f>IF(N277="nulová",J277,0)</f>
        <v>0</v>
      </c>
      <c r="BJ277" s="16" t="s">
        <v>15</v>
      </c>
      <c r="BK277" s="174">
        <f>ROUND(I277*H277,2)</f>
        <v>0</v>
      </c>
      <c r="BL277" s="16" t="s">
        <v>82</v>
      </c>
      <c r="BM277" s="173" t="s">
        <v>582</v>
      </c>
    </row>
    <row r="278" spans="1:47" s="2" customFormat="1" ht="12">
      <c r="A278" s="35"/>
      <c r="B278" s="36"/>
      <c r="C278" s="35"/>
      <c r="D278" s="175" t="s">
        <v>143</v>
      </c>
      <c r="E278" s="35"/>
      <c r="F278" s="176" t="s">
        <v>583</v>
      </c>
      <c r="G278" s="35"/>
      <c r="H278" s="35"/>
      <c r="I278" s="177"/>
      <c r="J278" s="35"/>
      <c r="K278" s="35"/>
      <c r="L278" s="36"/>
      <c r="M278" s="178"/>
      <c r="N278" s="179"/>
      <c r="O278" s="69"/>
      <c r="P278" s="69"/>
      <c r="Q278" s="69"/>
      <c r="R278" s="69"/>
      <c r="S278" s="69"/>
      <c r="T278" s="70"/>
      <c r="U278" s="35"/>
      <c r="V278" s="35"/>
      <c r="W278" s="35"/>
      <c r="X278" s="35"/>
      <c r="Y278" s="35"/>
      <c r="Z278" s="35"/>
      <c r="AA278" s="35"/>
      <c r="AB278" s="35"/>
      <c r="AC278" s="35"/>
      <c r="AD278" s="35"/>
      <c r="AE278" s="35"/>
      <c r="AT278" s="16" t="s">
        <v>143</v>
      </c>
      <c r="AU278" s="16" t="s">
        <v>149</v>
      </c>
    </row>
    <row r="279" spans="1:65" s="2" customFormat="1" ht="33" customHeight="1">
      <c r="A279" s="35"/>
      <c r="B279" s="161"/>
      <c r="C279" s="162" t="s">
        <v>521</v>
      </c>
      <c r="D279" s="162" t="s">
        <v>137</v>
      </c>
      <c r="E279" s="163" t="s">
        <v>584</v>
      </c>
      <c r="F279" s="164" t="s">
        <v>585</v>
      </c>
      <c r="G279" s="165" t="s">
        <v>140</v>
      </c>
      <c r="H279" s="166">
        <v>1283.625</v>
      </c>
      <c r="I279" s="167"/>
      <c r="J279" s="168">
        <f>ROUND(I279*H279,2)</f>
        <v>0</v>
      </c>
      <c r="K279" s="164" t="s">
        <v>141</v>
      </c>
      <c r="L279" s="36"/>
      <c r="M279" s="169" t="s">
        <v>3</v>
      </c>
      <c r="N279" s="170" t="s">
        <v>42</v>
      </c>
      <c r="O279" s="69"/>
      <c r="P279" s="171">
        <f>O279*H279</f>
        <v>0</v>
      </c>
      <c r="Q279" s="171">
        <v>0</v>
      </c>
      <c r="R279" s="171">
        <f>Q279*H279</f>
        <v>0</v>
      </c>
      <c r="S279" s="171">
        <v>0.059</v>
      </c>
      <c r="T279" s="172">
        <f>S279*H279</f>
        <v>75.733875</v>
      </c>
      <c r="U279" s="35"/>
      <c r="V279" s="35"/>
      <c r="W279" s="35"/>
      <c r="X279" s="35"/>
      <c r="Y279" s="35"/>
      <c r="Z279" s="35"/>
      <c r="AA279" s="35"/>
      <c r="AB279" s="35"/>
      <c r="AC279" s="35"/>
      <c r="AD279" s="35"/>
      <c r="AE279" s="35"/>
      <c r="AR279" s="173" t="s">
        <v>82</v>
      </c>
      <c r="AT279" s="173" t="s">
        <v>137</v>
      </c>
      <c r="AU279" s="173" t="s">
        <v>149</v>
      </c>
      <c r="AY279" s="16" t="s">
        <v>135</v>
      </c>
      <c r="BE279" s="174">
        <f>IF(N279="základní",J279,0)</f>
        <v>0</v>
      </c>
      <c r="BF279" s="174">
        <f>IF(N279="snížená",J279,0)</f>
        <v>0</v>
      </c>
      <c r="BG279" s="174">
        <f>IF(N279="zákl. přenesená",J279,0)</f>
        <v>0</v>
      </c>
      <c r="BH279" s="174">
        <f>IF(N279="sníž. přenesená",J279,0)</f>
        <v>0</v>
      </c>
      <c r="BI279" s="174">
        <f>IF(N279="nulová",J279,0)</f>
        <v>0</v>
      </c>
      <c r="BJ279" s="16" t="s">
        <v>15</v>
      </c>
      <c r="BK279" s="174">
        <f>ROUND(I279*H279,2)</f>
        <v>0</v>
      </c>
      <c r="BL279" s="16" t="s">
        <v>82</v>
      </c>
      <c r="BM279" s="173" t="s">
        <v>586</v>
      </c>
    </row>
    <row r="280" spans="1:47" s="2" customFormat="1" ht="12">
      <c r="A280" s="35"/>
      <c r="B280" s="36"/>
      <c r="C280" s="35"/>
      <c r="D280" s="175" t="s">
        <v>143</v>
      </c>
      <c r="E280" s="35"/>
      <c r="F280" s="176" t="s">
        <v>587</v>
      </c>
      <c r="G280" s="35"/>
      <c r="H280" s="35"/>
      <c r="I280" s="177"/>
      <c r="J280" s="35"/>
      <c r="K280" s="35"/>
      <c r="L280" s="36"/>
      <c r="M280" s="178"/>
      <c r="N280" s="179"/>
      <c r="O280" s="69"/>
      <c r="P280" s="69"/>
      <c r="Q280" s="69"/>
      <c r="R280" s="69"/>
      <c r="S280" s="69"/>
      <c r="T280" s="70"/>
      <c r="U280" s="35"/>
      <c r="V280" s="35"/>
      <c r="W280" s="35"/>
      <c r="X280" s="35"/>
      <c r="Y280" s="35"/>
      <c r="Z280" s="35"/>
      <c r="AA280" s="35"/>
      <c r="AB280" s="35"/>
      <c r="AC280" s="35"/>
      <c r="AD280" s="35"/>
      <c r="AE280" s="35"/>
      <c r="AT280" s="16" t="s">
        <v>143</v>
      </c>
      <c r="AU280" s="16" t="s">
        <v>149</v>
      </c>
    </row>
    <row r="281" spans="1:65" s="2" customFormat="1" ht="33" customHeight="1">
      <c r="A281" s="35"/>
      <c r="B281" s="161"/>
      <c r="C281" s="162" t="s">
        <v>531</v>
      </c>
      <c r="D281" s="162" t="s">
        <v>137</v>
      </c>
      <c r="E281" s="163" t="s">
        <v>588</v>
      </c>
      <c r="F281" s="164" t="s">
        <v>589</v>
      </c>
      <c r="G281" s="165" t="s">
        <v>140</v>
      </c>
      <c r="H281" s="166">
        <v>1640.67</v>
      </c>
      <c r="I281" s="167"/>
      <c r="J281" s="168">
        <f>ROUND(I281*H281,2)</f>
        <v>0</v>
      </c>
      <c r="K281" s="164" t="s">
        <v>141</v>
      </c>
      <c r="L281" s="36"/>
      <c r="M281" s="169" t="s">
        <v>3</v>
      </c>
      <c r="N281" s="170" t="s">
        <v>42</v>
      </c>
      <c r="O281" s="69"/>
      <c r="P281" s="171">
        <f>O281*H281</f>
        <v>0</v>
      </c>
      <c r="Q281" s="171">
        <v>0</v>
      </c>
      <c r="R281" s="171">
        <f>Q281*H281</f>
        <v>0</v>
      </c>
      <c r="S281" s="171">
        <v>0.051</v>
      </c>
      <c r="T281" s="172">
        <f>S281*H281</f>
        <v>83.67417</v>
      </c>
      <c r="U281" s="35"/>
      <c r="V281" s="35"/>
      <c r="W281" s="35"/>
      <c r="X281" s="35"/>
      <c r="Y281" s="35"/>
      <c r="Z281" s="35"/>
      <c r="AA281" s="35"/>
      <c r="AB281" s="35"/>
      <c r="AC281" s="35"/>
      <c r="AD281" s="35"/>
      <c r="AE281" s="35"/>
      <c r="AR281" s="173" t="s">
        <v>82</v>
      </c>
      <c r="AT281" s="173" t="s">
        <v>137</v>
      </c>
      <c r="AU281" s="173" t="s">
        <v>149</v>
      </c>
      <c r="AY281" s="16" t="s">
        <v>135</v>
      </c>
      <c r="BE281" s="174">
        <f>IF(N281="základní",J281,0)</f>
        <v>0</v>
      </c>
      <c r="BF281" s="174">
        <f>IF(N281="snížená",J281,0)</f>
        <v>0</v>
      </c>
      <c r="BG281" s="174">
        <f>IF(N281="zákl. přenesená",J281,0)</f>
        <v>0</v>
      </c>
      <c r="BH281" s="174">
        <f>IF(N281="sníž. přenesená",J281,0)</f>
        <v>0</v>
      </c>
      <c r="BI281" s="174">
        <f>IF(N281="nulová",J281,0)</f>
        <v>0</v>
      </c>
      <c r="BJ281" s="16" t="s">
        <v>15</v>
      </c>
      <c r="BK281" s="174">
        <f>ROUND(I281*H281,2)</f>
        <v>0</v>
      </c>
      <c r="BL281" s="16" t="s">
        <v>82</v>
      </c>
      <c r="BM281" s="173" t="s">
        <v>590</v>
      </c>
    </row>
    <row r="282" spans="1:47" s="2" customFormat="1" ht="12">
      <c r="A282" s="35"/>
      <c r="B282" s="36"/>
      <c r="C282" s="35"/>
      <c r="D282" s="175" t="s">
        <v>143</v>
      </c>
      <c r="E282" s="35"/>
      <c r="F282" s="176" t="s">
        <v>591</v>
      </c>
      <c r="G282" s="35"/>
      <c r="H282" s="35"/>
      <c r="I282" s="177"/>
      <c r="J282" s="35"/>
      <c r="K282" s="35"/>
      <c r="L282" s="36"/>
      <c r="M282" s="178"/>
      <c r="N282" s="179"/>
      <c r="O282" s="69"/>
      <c r="P282" s="69"/>
      <c r="Q282" s="69"/>
      <c r="R282" s="69"/>
      <c r="S282" s="69"/>
      <c r="T282" s="70"/>
      <c r="U282" s="35"/>
      <c r="V282" s="35"/>
      <c r="W282" s="35"/>
      <c r="X282" s="35"/>
      <c r="Y282" s="35"/>
      <c r="Z282" s="35"/>
      <c r="AA282" s="35"/>
      <c r="AB282" s="35"/>
      <c r="AC282" s="35"/>
      <c r="AD282" s="35"/>
      <c r="AE282" s="35"/>
      <c r="AT282" s="16" t="s">
        <v>143</v>
      </c>
      <c r="AU282" s="16" t="s">
        <v>149</v>
      </c>
    </row>
    <row r="283" spans="1:65" s="2" customFormat="1" ht="16.5" customHeight="1">
      <c r="A283" s="35"/>
      <c r="B283" s="161"/>
      <c r="C283" s="162" t="s">
        <v>592</v>
      </c>
      <c r="D283" s="162" t="s">
        <v>137</v>
      </c>
      <c r="E283" s="163" t="s">
        <v>593</v>
      </c>
      <c r="F283" s="164" t="s">
        <v>594</v>
      </c>
      <c r="G283" s="165" t="s">
        <v>193</v>
      </c>
      <c r="H283" s="166">
        <v>368</v>
      </c>
      <c r="I283" s="167"/>
      <c r="J283" s="168">
        <f>ROUND(I283*H283,2)</f>
        <v>0</v>
      </c>
      <c r="K283" s="164" t="s">
        <v>3</v>
      </c>
      <c r="L283" s="36"/>
      <c r="M283" s="169" t="s">
        <v>3</v>
      </c>
      <c r="N283" s="170" t="s">
        <v>42</v>
      </c>
      <c r="O283" s="69"/>
      <c r="P283" s="171">
        <f>O283*H283</f>
        <v>0</v>
      </c>
      <c r="Q283" s="171">
        <v>0</v>
      </c>
      <c r="R283" s="171">
        <f>Q283*H283</f>
        <v>0</v>
      </c>
      <c r="S283" s="171">
        <v>0</v>
      </c>
      <c r="T283" s="172">
        <f>S283*H283</f>
        <v>0</v>
      </c>
      <c r="U283" s="35"/>
      <c r="V283" s="35"/>
      <c r="W283" s="35"/>
      <c r="X283" s="35"/>
      <c r="Y283" s="35"/>
      <c r="Z283" s="35"/>
      <c r="AA283" s="35"/>
      <c r="AB283" s="35"/>
      <c r="AC283" s="35"/>
      <c r="AD283" s="35"/>
      <c r="AE283" s="35"/>
      <c r="AR283" s="173" t="s">
        <v>82</v>
      </c>
      <c r="AT283" s="173" t="s">
        <v>137</v>
      </c>
      <c r="AU283" s="173" t="s">
        <v>149</v>
      </c>
      <c r="AY283" s="16" t="s">
        <v>135</v>
      </c>
      <c r="BE283" s="174">
        <f>IF(N283="základní",J283,0)</f>
        <v>0</v>
      </c>
      <c r="BF283" s="174">
        <f>IF(N283="snížená",J283,0)</f>
        <v>0</v>
      </c>
      <c r="BG283" s="174">
        <f>IF(N283="zákl. přenesená",J283,0)</f>
        <v>0</v>
      </c>
      <c r="BH283" s="174">
        <f>IF(N283="sníž. přenesená",J283,0)</f>
        <v>0</v>
      </c>
      <c r="BI283" s="174">
        <f>IF(N283="nulová",J283,0)</f>
        <v>0</v>
      </c>
      <c r="BJ283" s="16" t="s">
        <v>15</v>
      </c>
      <c r="BK283" s="174">
        <f>ROUND(I283*H283,2)</f>
        <v>0</v>
      </c>
      <c r="BL283" s="16" t="s">
        <v>82</v>
      </c>
      <c r="BM283" s="173" t="s">
        <v>595</v>
      </c>
    </row>
    <row r="284" spans="1:63" s="12" customFormat="1" ht="22.8" customHeight="1">
      <c r="A284" s="12"/>
      <c r="B284" s="148"/>
      <c r="C284" s="12"/>
      <c r="D284" s="149" t="s">
        <v>70</v>
      </c>
      <c r="E284" s="159" t="s">
        <v>596</v>
      </c>
      <c r="F284" s="159" t="s">
        <v>597</v>
      </c>
      <c r="G284" s="12"/>
      <c r="H284" s="12"/>
      <c r="I284" s="151"/>
      <c r="J284" s="160">
        <f>BK284</f>
        <v>0</v>
      </c>
      <c r="K284" s="12"/>
      <c r="L284" s="148"/>
      <c r="M284" s="153"/>
      <c r="N284" s="154"/>
      <c r="O284" s="154"/>
      <c r="P284" s="155">
        <f>SUM(P285:P292)</f>
        <v>0</v>
      </c>
      <c r="Q284" s="154"/>
      <c r="R284" s="155">
        <f>SUM(R285:R292)</f>
        <v>0</v>
      </c>
      <c r="S284" s="154"/>
      <c r="T284" s="156">
        <f>SUM(T285:T292)</f>
        <v>0</v>
      </c>
      <c r="U284" s="12"/>
      <c r="V284" s="12"/>
      <c r="W284" s="12"/>
      <c r="X284" s="12"/>
      <c r="Y284" s="12"/>
      <c r="Z284" s="12"/>
      <c r="AA284" s="12"/>
      <c r="AB284" s="12"/>
      <c r="AC284" s="12"/>
      <c r="AD284" s="12"/>
      <c r="AE284" s="12"/>
      <c r="AR284" s="149" t="s">
        <v>15</v>
      </c>
      <c r="AT284" s="157" t="s">
        <v>70</v>
      </c>
      <c r="AU284" s="157" t="s">
        <v>15</v>
      </c>
      <c r="AY284" s="149" t="s">
        <v>135</v>
      </c>
      <c r="BK284" s="158">
        <f>SUM(BK285:BK292)</f>
        <v>0</v>
      </c>
    </row>
    <row r="285" spans="1:65" s="2" customFormat="1" ht="44.25" customHeight="1">
      <c r="A285" s="35"/>
      <c r="B285" s="161"/>
      <c r="C285" s="162" t="s">
        <v>598</v>
      </c>
      <c r="D285" s="162" t="s">
        <v>137</v>
      </c>
      <c r="E285" s="163" t="s">
        <v>599</v>
      </c>
      <c r="F285" s="164" t="s">
        <v>600</v>
      </c>
      <c r="G285" s="165" t="s">
        <v>172</v>
      </c>
      <c r="H285" s="166">
        <v>635.302</v>
      </c>
      <c r="I285" s="167"/>
      <c r="J285" s="168">
        <f>ROUND(I285*H285,2)</f>
        <v>0</v>
      </c>
      <c r="K285" s="164" t="s">
        <v>141</v>
      </c>
      <c r="L285" s="36"/>
      <c r="M285" s="169" t="s">
        <v>3</v>
      </c>
      <c r="N285" s="170" t="s">
        <v>42</v>
      </c>
      <c r="O285" s="69"/>
      <c r="P285" s="171">
        <f>O285*H285</f>
        <v>0</v>
      </c>
      <c r="Q285" s="171">
        <v>0</v>
      </c>
      <c r="R285" s="171">
        <f>Q285*H285</f>
        <v>0</v>
      </c>
      <c r="S285" s="171">
        <v>0</v>
      </c>
      <c r="T285" s="172">
        <f>S285*H285</f>
        <v>0</v>
      </c>
      <c r="U285" s="35"/>
      <c r="V285" s="35"/>
      <c r="W285" s="35"/>
      <c r="X285" s="35"/>
      <c r="Y285" s="35"/>
      <c r="Z285" s="35"/>
      <c r="AA285" s="35"/>
      <c r="AB285" s="35"/>
      <c r="AC285" s="35"/>
      <c r="AD285" s="35"/>
      <c r="AE285" s="35"/>
      <c r="AR285" s="173" t="s">
        <v>82</v>
      </c>
      <c r="AT285" s="173" t="s">
        <v>137</v>
      </c>
      <c r="AU285" s="173" t="s">
        <v>79</v>
      </c>
      <c r="AY285" s="16" t="s">
        <v>135</v>
      </c>
      <c r="BE285" s="174">
        <f>IF(N285="základní",J285,0)</f>
        <v>0</v>
      </c>
      <c r="BF285" s="174">
        <f>IF(N285="snížená",J285,0)</f>
        <v>0</v>
      </c>
      <c r="BG285" s="174">
        <f>IF(N285="zákl. přenesená",J285,0)</f>
        <v>0</v>
      </c>
      <c r="BH285" s="174">
        <f>IF(N285="sníž. přenesená",J285,0)</f>
        <v>0</v>
      </c>
      <c r="BI285" s="174">
        <f>IF(N285="nulová",J285,0)</f>
        <v>0</v>
      </c>
      <c r="BJ285" s="16" t="s">
        <v>15</v>
      </c>
      <c r="BK285" s="174">
        <f>ROUND(I285*H285,2)</f>
        <v>0</v>
      </c>
      <c r="BL285" s="16" t="s">
        <v>82</v>
      </c>
      <c r="BM285" s="173" t="s">
        <v>601</v>
      </c>
    </row>
    <row r="286" spans="1:47" s="2" customFormat="1" ht="12">
      <c r="A286" s="35"/>
      <c r="B286" s="36"/>
      <c r="C286" s="35"/>
      <c r="D286" s="175" t="s">
        <v>143</v>
      </c>
      <c r="E286" s="35"/>
      <c r="F286" s="176" t="s">
        <v>602</v>
      </c>
      <c r="G286" s="35"/>
      <c r="H286" s="35"/>
      <c r="I286" s="177"/>
      <c r="J286" s="35"/>
      <c r="K286" s="35"/>
      <c r="L286" s="36"/>
      <c r="M286" s="178"/>
      <c r="N286" s="179"/>
      <c r="O286" s="69"/>
      <c r="P286" s="69"/>
      <c r="Q286" s="69"/>
      <c r="R286" s="69"/>
      <c r="S286" s="69"/>
      <c r="T286" s="70"/>
      <c r="U286" s="35"/>
      <c r="V286" s="35"/>
      <c r="W286" s="35"/>
      <c r="X286" s="35"/>
      <c r="Y286" s="35"/>
      <c r="Z286" s="35"/>
      <c r="AA286" s="35"/>
      <c r="AB286" s="35"/>
      <c r="AC286" s="35"/>
      <c r="AD286" s="35"/>
      <c r="AE286" s="35"/>
      <c r="AT286" s="16" t="s">
        <v>143</v>
      </c>
      <c r="AU286" s="16" t="s">
        <v>79</v>
      </c>
    </row>
    <row r="287" spans="1:65" s="2" customFormat="1" ht="33" customHeight="1">
      <c r="A287" s="35"/>
      <c r="B287" s="161"/>
      <c r="C287" s="162" t="s">
        <v>603</v>
      </c>
      <c r="D287" s="162" t="s">
        <v>137</v>
      </c>
      <c r="E287" s="163" t="s">
        <v>604</v>
      </c>
      <c r="F287" s="164" t="s">
        <v>605</v>
      </c>
      <c r="G287" s="165" t="s">
        <v>172</v>
      </c>
      <c r="H287" s="166">
        <v>635.302</v>
      </c>
      <c r="I287" s="167"/>
      <c r="J287" s="168">
        <f>ROUND(I287*H287,2)</f>
        <v>0</v>
      </c>
      <c r="K287" s="164" t="s">
        <v>141</v>
      </c>
      <c r="L287" s="36"/>
      <c r="M287" s="169" t="s">
        <v>3</v>
      </c>
      <c r="N287" s="170" t="s">
        <v>42</v>
      </c>
      <c r="O287" s="69"/>
      <c r="P287" s="171">
        <f>O287*H287</f>
        <v>0</v>
      </c>
      <c r="Q287" s="171">
        <v>0</v>
      </c>
      <c r="R287" s="171">
        <f>Q287*H287</f>
        <v>0</v>
      </c>
      <c r="S287" s="171">
        <v>0</v>
      </c>
      <c r="T287" s="172">
        <f>S287*H287</f>
        <v>0</v>
      </c>
      <c r="U287" s="35"/>
      <c r="V287" s="35"/>
      <c r="W287" s="35"/>
      <c r="X287" s="35"/>
      <c r="Y287" s="35"/>
      <c r="Z287" s="35"/>
      <c r="AA287" s="35"/>
      <c r="AB287" s="35"/>
      <c r="AC287" s="35"/>
      <c r="AD287" s="35"/>
      <c r="AE287" s="35"/>
      <c r="AR287" s="173" t="s">
        <v>82</v>
      </c>
      <c r="AT287" s="173" t="s">
        <v>137</v>
      </c>
      <c r="AU287" s="173" t="s">
        <v>79</v>
      </c>
      <c r="AY287" s="16" t="s">
        <v>135</v>
      </c>
      <c r="BE287" s="174">
        <f>IF(N287="základní",J287,0)</f>
        <v>0</v>
      </c>
      <c r="BF287" s="174">
        <f>IF(N287="snížená",J287,0)</f>
        <v>0</v>
      </c>
      <c r="BG287" s="174">
        <f>IF(N287="zákl. přenesená",J287,0)</f>
        <v>0</v>
      </c>
      <c r="BH287" s="174">
        <f>IF(N287="sníž. přenesená",J287,0)</f>
        <v>0</v>
      </c>
      <c r="BI287" s="174">
        <f>IF(N287="nulová",J287,0)</f>
        <v>0</v>
      </c>
      <c r="BJ287" s="16" t="s">
        <v>15</v>
      </c>
      <c r="BK287" s="174">
        <f>ROUND(I287*H287,2)</f>
        <v>0</v>
      </c>
      <c r="BL287" s="16" t="s">
        <v>82</v>
      </c>
      <c r="BM287" s="173" t="s">
        <v>606</v>
      </c>
    </row>
    <row r="288" spans="1:47" s="2" customFormat="1" ht="12">
      <c r="A288" s="35"/>
      <c r="B288" s="36"/>
      <c r="C288" s="35"/>
      <c r="D288" s="175" t="s">
        <v>143</v>
      </c>
      <c r="E288" s="35"/>
      <c r="F288" s="176" t="s">
        <v>607</v>
      </c>
      <c r="G288" s="35"/>
      <c r="H288" s="35"/>
      <c r="I288" s="177"/>
      <c r="J288" s="35"/>
      <c r="K288" s="35"/>
      <c r="L288" s="36"/>
      <c r="M288" s="178"/>
      <c r="N288" s="179"/>
      <c r="O288" s="69"/>
      <c r="P288" s="69"/>
      <c r="Q288" s="69"/>
      <c r="R288" s="69"/>
      <c r="S288" s="69"/>
      <c r="T288" s="70"/>
      <c r="U288" s="35"/>
      <c r="V288" s="35"/>
      <c r="W288" s="35"/>
      <c r="X288" s="35"/>
      <c r="Y288" s="35"/>
      <c r="Z288" s="35"/>
      <c r="AA288" s="35"/>
      <c r="AB288" s="35"/>
      <c r="AC288" s="35"/>
      <c r="AD288" s="35"/>
      <c r="AE288" s="35"/>
      <c r="AT288" s="16" t="s">
        <v>143</v>
      </c>
      <c r="AU288" s="16" t="s">
        <v>79</v>
      </c>
    </row>
    <row r="289" spans="1:65" s="2" customFormat="1" ht="44.25" customHeight="1">
      <c r="A289" s="35"/>
      <c r="B289" s="161"/>
      <c r="C289" s="162" t="s">
        <v>608</v>
      </c>
      <c r="D289" s="162" t="s">
        <v>137</v>
      </c>
      <c r="E289" s="163" t="s">
        <v>609</v>
      </c>
      <c r="F289" s="164" t="s">
        <v>610</v>
      </c>
      <c r="G289" s="165" t="s">
        <v>172</v>
      </c>
      <c r="H289" s="166">
        <v>12706.04</v>
      </c>
      <c r="I289" s="167"/>
      <c r="J289" s="168">
        <f>ROUND(I289*H289,2)</f>
        <v>0</v>
      </c>
      <c r="K289" s="164" t="s">
        <v>141</v>
      </c>
      <c r="L289" s="36"/>
      <c r="M289" s="169" t="s">
        <v>3</v>
      </c>
      <c r="N289" s="170" t="s">
        <v>42</v>
      </c>
      <c r="O289" s="69"/>
      <c r="P289" s="171">
        <f>O289*H289</f>
        <v>0</v>
      </c>
      <c r="Q289" s="171">
        <v>0</v>
      </c>
      <c r="R289" s="171">
        <f>Q289*H289</f>
        <v>0</v>
      </c>
      <c r="S289" s="171">
        <v>0</v>
      </c>
      <c r="T289" s="172">
        <f>S289*H289</f>
        <v>0</v>
      </c>
      <c r="U289" s="35"/>
      <c r="V289" s="35"/>
      <c r="W289" s="35"/>
      <c r="X289" s="35"/>
      <c r="Y289" s="35"/>
      <c r="Z289" s="35"/>
      <c r="AA289" s="35"/>
      <c r="AB289" s="35"/>
      <c r="AC289" s="35"/>
      <c r="AD289" s="35"/>
      <c r="AE289" s="35"/>
      <c r="AR289" s="173" t="s">
        <v>82</v>
      </c>
      <c r="AT289" s="173" t="s">
        <v>137</v>
      </c>
      <c r="AU289" s="173" t="s">
        <v>79</v>
      </c>
      <c r="AY289" s="16" t="s">
        <v>135</v>
      </c>
      <c r="BE289" s="174">
        <f>IF(N289="základní",J289,0)</f>
        <v>0</v>
      </c>
      <c r="BF289" s="174">
        <f>IF(N289="snížená",J289,0)</f>
        <v>0</v>
      </c>
      <c r="BG289" s="174">
        <f>IF(N289="zákl. přenesená",J289,0)</f>
        <v>0</v>
      </c>
      <c r="BH289" s="174">
        <f>IF(N289="sníž. přenesená",J289,0)</f>
        <v>0</v>
      </c>
      <c r="BI289" s="174">
        <f>IF(N289="nulová",J289,0)</f>
        <v>0</v>
      </c>
      <c r="BJ289" s="16" t="s">
        <v>15</v>
      </c>
      <c r="BK289" s="174">
        <f>ROUND(I289*H289,2)</f>
        <v>0</v>
      </c>
      <c r="BL289" s="16" t="s">
        <v>82</v>
      </c>
      <c r="BM289" s="173" t="s">
        <v>611</v>
      </c>
    </row>
    <row r="290" spans="1:47" s="2" customFormat="1" ht="12">
      <c r="A290" s="35"/>
      <c r="B290" s="36"/>
      <c r="C290" s="35"/>
      <c r="D290" s="175" t="s">
        <v>143</v>
      </c>
      <c r="E290" s="35"/>
      <c r="F290" s="176" t="s">
        <v>612</v>
      </c>
      <c r="G290" s="35"/>
      <c r="H290" s="35"/>
      <c r="I290" s="177"/>
      <c r="J290" s="35"/>
      <c r="K290" s="35"/>
      <c r="L290" s="36"/>
      <c r="M290" s="178"/>
      <c r="N290" s="179"/>
      <c r="O290" s="69"/>
      <c r="P290" s="69"/>
      <c r="Q290" s="69"/>
      <c r="R290" s="69"/>
      <c r="S290" s="69"/>
      <c r="T290" s="70"/>
      <c r="U290" s="35"/>
      <c r="V290" s="35"/>
      <c r="W290" s="35"/>
      <c r="X290" s="35"/>
      <c r="Y290" s="35"/>
      <c r="Z290" s="35"/>
      <c r="AA290" s="35"/>
      <c r="AB290" s="35"/>
      <c r="AC290" s="35"/>
      <c r="AD290" s="35"/>
      <c r="AE290" s="35"/>
      <c r="AT290" s="16" t="s">
        <v>143</v>
      </c>
      <c r="AU290" s="16" t="s">
        <v>79</v>
      </c>
    </row>
    <row r="291" spans="1:65" s="2" customFormat="1" ht="44.25" customHeight="1">
      <c r="A291" s="35"/>
      <c r="B291" s="161"/>
      <c r="C291" s="162" t="s">
        <v>613</v>
      </c>
      <c r="D291" s="162" t="s">
        <v>137</v>
      </c>
      <c r="E291" s="163" t="s">
        <v>614</v>
      </c>
      <c r="F291" s="164" t="s">
        <v>615</v>
      </c>
      <c r="G291" s="165" t="s">
        <v>172</v>
      </c>
      <c r="H291" s="166">
        <v>635.302</v>
      </c>
      <c r="I291" s="167"/>
      <c r="J291" s="168">
        <f>ROUND(I291*H291,2)</f>
        <v>0</v>
      </c>
      <c r="K291" s="164" t="s">
        <v>141</v>
      </c>
      <c r="L291" s="36"/>
      <c r="M291" s="169" t="s">
        <v>3</v>
      </c>
      <c r="N291" s="170" t="s">
        <v>42</v>
      </c>
      <c r="O291" s="69"/>
      <c r="P291" s="171">
        <f>O291*H291</f>
        <v>0</v>
      </c>
      <c r="Q291" s="171">
        <v>0</v>
      </c>
      <c r="R291" s="171">
        <f>Q291*H291</f>
        <v>0</v>
      </c>
      <c r="S291" s="171">
        <v>0</v>
      </c>
      <c r="T291" s="172">
        <f>S291*H291</f>
        <v>0</v>
      </c>
      <c r="U291" s="35"/>
      <c r="V291" s="35"/>
      <c r="W291" s="35"/>
      <c r="X291" s="35"/>
      <c r="Y291" s="35"/>
      <c r="Z291" s="35"/>
      <c r="AA291" s="35"/>
      <c r="AB291" s="35"/>
      <c r="AC291" s="35"/>
      <c r="AD291" s="35"/>
      <c r="AE291" s="35"/>
      <c r="AR291" s="173" t="s">
        <v>82</v>
      </c>
      <c r="AT291" s="173" t="s">
        <v>137</v>
      </c>
      <c r="AU291" s="173" t="s">
        <v>79</v>
      </c>
      <c r="AY291" s="16" t="s">
        <v>135</v>
      </c>
      <c r="BE291" s="174">
        <f>IF(N291="základní",J291,0)</f>
        <v>0</v>
      </c>
      <c r="BF291" s="174">
        <f>IF(N291="snížená",J291,0)</f>
        <v>0</v>
      </c>
      <c r="BG291" s="174">
        <f>IF(N291="zákl. přenesená",J291,0)</f>
        <v>0</v>
      </c>
      <c r="BH291" s="174">
        <f>IF(N291="sníž. přenesená",J291,0)</f>
        <v>0</v>
      </c>
      <c r="BI291" s="174">
        <f>IF(N291="nulová",J291,0)</f>
        <v>0</v>
      </c>
      <c r="BJ291" s="16" t="s">
        <v>15</v>
      </c>
      <c r="BK291" s="174">
        <f>ROUND(I291*H291,2)</f>
        <v>0</v>
      </c>
      <c r="BL291" s="16" t="s">
        <v>82</v>
      </c>
      <c r="BM291" s="173" t="s">
        <v>616</v>
      </c>
    </row>
    <row r="292" spans="1:47" s="2" customFormat="1" ht="12">
      <c r="A292" s="35"/>
      <c r="B292" s="36"/>
      <c r="C292" s="35"/>
      <c r="D292" s="175" t="s">
        <v>143</v>
      </c>
      <c r="E292" s="35"/>
      <c r="F292" s="176" t="s">
        <v>617</v>
      </c>
      <c r="G292" s="35"/>
      <c r="H292" s="35"/>
      <c r="I292" s="177"/>
      <c r="J292" s="35"/>
      <c r="K292" s="35"/>
      <c r="L292" s="36"/>
      <c r="M292" s="178"/>
      <c r="N292" s="179"/>
      <c r="O292" s="69"/>
      <c r="P292" s="69"/>
      <c r="Q292" s="69"/>
      <c r="R292" s="69"/>
      <c r="S292" s="69"/>
      <c r="T292" s="70"/>
      <c r="U292" s="35"/>
      <c r="V292" s="35"/>
      <c r="W292" s="35"/>
      <c r="X292" s="35"/>
      <c r="Y292" s="35"/>
      <c r="Z292" s="35"/>
      <c r="AA292" s="35"/>
      <c r="AB292" s="35"/>
      <c r="AC292" s="35"/>
      <c r="AD292" s="35"/>
      <c r="AE292" s="35"/>
      <c r="AT292" s="16" t="s">
        <v>143</v>
      </c>
      <c r="AU292" s="16" t="s">
        <v>79</v>
      </c>
    </row>
    <row r="293" spans="1:63" s="12" customFormat="1" ht="22.8" customHeight="1">
      <c r="A293" s="12"/>
      <c r="B293" s="148"/>
      <c r="C293" s="12"/>
      <c r="D293" s="149" t="s">
        <v>70</v>
      </c>
      <c r="E293" s="159" t="s">
        <v>618</v>
      </c>
      <c r="F293" s="159" t="s">
        <v>619</v>
      </c>
      <c r="G293" s="12"/>
      <c r="H293" s="12"/>
      <c r="I293" s="151"/>
      <c r="J293" s="160">
        <f>BK293</f>
        <v>0</v>
      </c>
      <c r="K293" s="12"/>
      <c r="L293" s="148"/>
      <c r="M293" s="153"/>
      <c r="N293" s="154"/>
      <c r="O293" s="154"/>
      <c r="P293" s="155">
        <f>SUM(P294:P295)</f>
        <v>0</v>
      </c>
      <c r="Q293" s="154"/>
      <c r="R293" s="155">
        <f>SUM(R294:R295)</f>
        <v>0</v>
      </c>
      <c r="S293" s="154"/>
      <c r="T293" s="156">
        <f>SUM(T294:T295)</f>
        <v>0</v>
      </c>
      <c r="U293" s="12"/>
      <c r="V293" s="12"/>
      <c r="W293" s="12"/>
      <c r="X293" s="12"/>
      <c r="Y293" s="12"/>
      <c r="Z293" s="12"/>
      <c r="AA293" s="12"/>
      <c r="AB293" s="12"/>
      <c r="AC293" s="12"/>
      <c r="AD293" s="12"/>
      <c r="AE293" s="12"/>
      <c r="AR293" s="149" t="s">
        <v>15</v>
      </c>
      <c r="AT293" s="157" t="s">
        <v>70</v>
      </c>
      <c r="AU293" s="157" t="s">
        <v>15</v>
      </c>
      <c r="AY293" s="149" t="s">
        <v>135</v>
      </c>
      <c r="BK293" s="158">
        <f>SUM(BK294:BK295)</f>
        <v>0</v>
      </c>
    </row>
    <row r="294" spans="1:65" s="2" customFormat="1" ht="55.5" customHeight="1">
      <c r="A294" s="35"/>
      <c r="B294" s="161"/>
      <c r="C294" s="162" t="s">
        <v>620</v>
      </c>
      <c r="D294" s="162" t="s">
        <v>137</v>
      </c>
      <c r="E294" s="163" t="s">
        <v>621</v>
      </c>
      <c r="F294" s="164" t="s">
        <v>622</v>
      </c>
      <c r="G294" s="165" t="s">
        <v>172</v>
      </c>
      <c r="H294" s="166">
        <v>1159.383</v>
      </c>
      <c r="I294" s="167"/>
      <c r="J294" s="168">
        <f>ROUND(I294*H294,2)</f>
        <v>0</v>
      </c>
      <c r="K294" s="164" t="s">
        <v>141</v>
      </c>
      <c r="L294" s="36"/>
      <c r="M294" s="169" t="s">
        <v>3</v>
      </c>
      <c r="N294" s="170" t="s">
        <v>42</v>
      </c>
      <c r="O294" s="69"/>
      <c r="P294" s="171">
        <f>O294*H294</f>
        <v>0</v>
      </c>
      <c r="Q294" s="171">
        <v>0</v>
      </c>
      <c r="R294" s="171">
        <f>Q294*H294</f>
        <v>0</v>
      </c>
      <c r="S294" s="171">
        <v>0</v>
      </c>
      <c r="T294" s="172">
        <f>S294*H294</f>
        <v>0</v>
      </c>
      <c r="U294" s="35"/>
      <c r="V294" s="35"/>
      <c r="W294" s="35"/>
      <c r="X294" s="35"/>
      <c r="Y294" s="35"/>
      <c r="Z294" s="35"/>
      <c r="AA294" s="35"/>
      <c r="AB294" s="35"/>
      <c r="AC294" s="35"/>
      <c r="AD294" s="35"/>
      <c r="AE294" s="35"/>
      <c r="AR294" s="173" t="s">
        <v>82</v>
      </c>
      <c r="AT294" s="173" t="s">
        <v>137</v>
      </c>
      <c r="AU294" s="173" t="s">
        <v>79</v>
      </c>
      <c r="AY294" s="16" t="s">
        <v>135</v>
      </c>
      <c r="BE294" s="174">
        <f>IF(N294="základní",J294,0)</f>
        <v>0</v>
      </c>
      <c r="BF294" s="174">
        <f>IF(N294="snížená",J294,0)</f>
        <v>0</v>
      </c>
      <c r="BG294" s="174">
        <f>IF(N294="zákl. přenesená",J294,0)</f>
        <v>0</v>
      </c>
      <c r="BH294" s="174">
        <f>IF(N294="sníž. přenesená",J294,0)</f>
        <v>0</v>
      </c>
      <c r="BI294" s="174">
        <f>IF(N294="nulová",J294,0)</f>
        <v>0</v>
      </c>
      <c r="BJ294" s="16" t="s">
        <v>15</v>
      </c>
      <c r="BK294" s="174">
        <f>ROUND(I294*H294,2)</f>
        <v>0</v>
      </c>
      <c r="BL294" s="16" t="s">
        <v>82</v>
      </c>
      <c r="BM294" s="173" t="s">
        <v>623</v>
      </c>
    </row>
    <row r="295" spans="1:47" s="2" customFormat="1" ht="12">
      <c r="A295" s="35"/>
      <c r="B295" s="36"/>
      <c r="C295" s="35"/>
      <c r="D295" s="175" t="s">
        <v>143</v>
      </c>
      <c r="E295" s="35"/>
      <c r="F295" s="176" t="s">
        <v>624</v>
      </c>
      <c r="G295" s="35"/>
      <c r="H295" s="35"/>
      <c r="I295" s="177"/>
      <c r="J295" s="35"/>
      <c r="K295" s="35"/>
      <c r="L295" s="36"/>
      <c r="M295" s="178"/>
      <c r="N295" s="179"/>
      <c r="O295" s="69"/>
      <c r="P295" s="69"/>
      <c r="Q295" s="69"/>
      <c r="R295" s="69"/>
      <c r="S295" s="69"/>
      <c r="T295" s="70"/>
      <c r="U295" s="35"/>
      <c r="V295" s="35"/>
      <c r="W295" s="35"/>
      <c r="X295" s="35"/>
      <c r="Y295" s="35"/>
      <c r="Z295" s="35"/>
      <c r="AA295" s="35"/>
      <c r="AB295" s="35"/>
      <c r="AC295" s="35"/>
      <c r="AD295" s="35"/>
      <c r="AE295" s="35"/>
      <c r="AT295" s="16" t="s">
        <v>143</v>
      </c>
      <c r="AU295" s="16" t="s">
        <v>79</v>
      </c>
    </row>
    <row r="296" spans="1:63" s="12" customFormat="1" ht="25.9" customHeight="1">
      <c r="A296" s="12"/>
      <c r="B296" s="148"/>
      <c r="C296" s="12"/>
      <c r="D296" s="149" t="s">
        <v>70</v>
      </c>
      <c r="E296" s="150" t="s">
        <v>625</v>
      </c>
      <c r="F296" s="150" t="s">
        <v>626</v>
      </c>
      <c r="G296" s="12"/>
      <c r="H296" s="12"/>
      <c r="I296" s="151"/>
      <c r="J296" s="152">
        <f>BK296</f>
        <v>0</v>
      </c>
      <c r="K296" s="12"/>
      <c r="L296" s="148"/>
      <c r="M296" s="153"/>
      <c r="N296" s="154"/>
      <c r="O296" s="154"/>
      <c r="P296" s="155">
        <f>P297+P304+P313+P317+P320+P340+P365+P389+P418+P420</f>
        <v>0</v>
      </c>
      <c r="Q296" s="154"/>
      <c r="R296" s="155">
        <f>R297+R304+R313+R317+R320+R340+R365+R389+R418+R420</f>
        <v>34.351392</v>
      </c>
      <c r="S296" s="154"/>
      <c r="T296" s="156">
        <f>T297+T304+T313+T317+T320+T340+T365+T389+T418+T420</f>
        <v>143.448432</v>
      </c>
      <c r="U296" s="12"/>
      <c r="V296" s="12"/>
      <c r="W296" s="12"/>
      <c r="X296" s="12"/>
      <c r="Y296" s="12"/>
      <c r="Z296" s="12"/>
      <c r="AA296" s="12"/>
      <c r="AB296" s="12"/>
      <c r="AC296" s="12"/>
      <c r="AD296" s="12"/>
      <c r="AE296" s="12"/>
      <c r="AR296" s="149" t="s">
        <v>79</v>
      </c>
      <c r="AT296" s="157" t="s">
        <v>70</v>
      </c>
      <c r="AU296" s="157" t="s">
        <v>71</v>
      </c>
      <c r="AY296" s="149" t="s">
        <v>135</v>
      </c>
      <c r="BK296" s="158">
        <f>BK297+BK304+BK313+BK317+BK320+BK340+BK365+BK389+BK418+BK420</f>
        <v>0</v>
      </c>
    </row>
    <row r="297" spans="1:63" s="12" customFormat="1" ht="22.8" customHeight="1">
      <c r="A297" s="12"/>
      <c r="B297" s="148"/>
      <c r="C297" s="12"/>
      <c r="D297" s="149" t="s">
        <v>70</v>
      </c>
      <c r="E297" s="159" t="s">
        <v>627</v>
      </c>
      <c r="F297" s="159" t="s">
        <v>628</v>
      </c>
      <c r="G297" s="12"/>
      <c r="H297" s="12"/>
      <c r="I297" s="151"/>
      <c r="J297" s="160">
        <f>BK297</f>
        <v>0</v>
      </c>
      <c r="K297" s="12"/>
      <c r="L297" s="148"/>
      <c r="M297" s="153"/>
      <c r="N297" s="154"/>
      <c r="O297" s="154"/>
      <c r="P297" s="155">
        <f>SUM(P298:P303)</f>
        <v>0</v>
      </c>
      <c r="Q297" s="154"/>
      <c r="R297" s="155">
        <f>SUM(R298:R303)</f>
        <v>0.29200000000000004</v>
      </c>
      <c r="S297" s="154"/>
      <c r="T297" s="156">
        <f>SUM(T298:T303)</f>
        <v>0</v>
      </c>
      <c r="U297" s="12"/>
      <c r="V297" s="12"/>
      <c r="W297" s="12"/>
      <c r="X297" s="12"/>
      <c r="Y297" s="12"/>
      <c r="Z297" s="12"/>
      <c r="AA297" s="12"/>
      <c r="AB297" s="12"/>
      <c r="AC297" s="12"/>
      <c r="AD297" s="12"/>
      <c r="AE297" s="12"/>
      <c r="AR297" s="149" t="s">
        <v>79</v>
      </c>
      <c r="AT297" s="157" t="s">
        <v>70</v>
      </c>
      <c r="AU297" s="157" t="s">
        <v>15</v>
      </c>
      <c r="AY297" s="149" t="s">
        <v>135</v>
      </c>
      <c r="BK297" s="158">
        <f>SUM(BK298:BK303)</f>
        <v>0</v>
      </c>
    </row>
    <row r="298" spans="1:65" s="2" customFormat="1" ht="44.25" customHeight="1">
      <c r="A298" s="35"/>
      <c r="B298" s="161"/>
      <c r="C298" s="162" t="s">
        <v>629</v>
      </c>
      <c r="D298" s="162" t="s">
        <v>137</v>
      </c>
      <c r="E298" s="163" t="s">
        <v>630</v>
      </c>
      <c r="F298" s="164" t="s">
        <v>631</v>
      </c>
      <c r="G298" s="165" t="s">
        <v>140</v>
      </c>
      <c r="H298" s="166">
        <v>300</v>
      </c>
      <c r="I298" s="167"/>
      <c r="J298" s="168">
        <f>ROUND(I298*H298,2)</f>
        <v>0</v>
      </c>
      <c r="K298" s="164" t="s">
        <v>141</v>
      </c>
      <c r="L298" s="36"/>
      <c r="M298" s="169" t="s">
        <v>3</v>
      </c>
      <c r="N298" s="170" t="s">
        <v>42</v>
      </c>
      <c r="O298" s="69"/>
      <c r="P298" s="171">
        <f>O298*H298</f>
        <v>0</v>
      </c>
      <c r="Q298" s="171">
        <v>0.0008</v>
      </c>
      <c r="R298" s="171">
        <f>Q298*H298</f>
        <v>0.24000000000000002</v>
      </c>
      <c r="S298" s="171">
        <v>0</v>
      </c>
      <c r="T298" s="172">
        <f>S298*H298</f>
        <v>0</v>
      </c>
      <c r="U298" s="35"/>
      <c r="V298" s="35"/>
      <c r="W298" s="35"/>
      <c r="X298" s="35"/>
      <c r="Y298" s="35"/>
      <c r="Z298" s="35"/>
      <c r="AA298" s="35"/>
      <c r="AB298" s="35"/>
      <c r="AC298" s="35"/>
      <c r="AD298" s="35"/>
      <c r="AE298" s="35"/>
      <c r="AR298" s="173" t="s">
        <v>214</v>
      </c>
      <c r="AT298" s="173" t="s">
        <v>137</v>
      </c>
      <c r="AU298" s="173" t="s">
        <v>79</v>
      </c>
      <c r="AY298" s="16" t="s">
        <v>135</v>
      </c>
      <c r="BE298" s="174">
        <f>IF(N298="základní",J298,0)</f>
        <v>0</v>
      </c>
      <c r="BF298" s="174">
        <f>IF(N298="snížená",J298,0)</f>
        <v>0</v>
      </c>
      <c r="BG298" s="174">
        <f>IF(N298="zákl. přenesená",J298,0)</f>
        <v>0</v>
      </c>
      <c r="BH298" s="174">
        <f>IF(N298="sníž. přenesená",J298,0)</f>
        <v>0</v>
      </c>
      <c r="BI298" s="174">
        <f>IF(N298="nulová",J298,0)</f>
        <v>0</v>
      </c>
      <c r="BJ298" s="16" t="s">
        <v>15</v>
      </c>
      <c r="BK298" s="174">
        <f>ROUND(I298*H298,2)</f>
        <v>0</v>
      </c>
      <c r="BL298" s="16" t="s">
        <v>214</v>
      </c>
      <c r="BM298" s="173" t="s">
        <v>632</v>
      </c>
    </row>
    <row r="299" spans="1:47" s="2" customFormat="1" ht="12">
      <c r="A299" s="35"/>
      <c r="B299" s="36"/>
      <c r="C299" s="35"/>
      <c r="D299" s="175" t="s">
        <v>143</v>
      </c>
      <c r="E299" s="35"/>
      <c r="F299" s="176" t="s">
        <v>633</v>
      </c>
      <c r="G299" s="35"/>
      <c r="H299" s="35"/>
      <c r="I299" s="177"/>
      <c r="J299" s="35"/>
      <c r="K299" s="35"/>
      <c r="L299" s="36"/>
      <c r="M299" s="178"/>
      <c r="N299" s="179"/>
      <c r="O299" s="69"/>
      <c r="P299" s="69"/>
      <c r="Q299" s="69"/>
      <c r="R299" s="69"/>
      <c r="S299" s="69"/>
      <c r="T299" s="70"/>
      <c r="U299" s="35"/>
      <c r="V299" s="35"/>
      <c r="W299" s="35"/>
      <c r="X299" s="35"/>
      <c r="Y299" s="35"/>
      <c r="Z299" s="35"/>
      <c r="AA299" s="35"/>
      <c r="AB299" s="35"/>
      <c r="AC299" s="35"/>
      <c r="AD299" s="35"/>
      <c r="AE299" s="35"/>
      <c r="AT299" s="16" t="s">
        <v>143</v>
      </c>
      <c r="AU299" s="16" t="s">
        <v>79</v>
      </c>
    </row>
    <row r="300" spans="1:65" s="2" customFormat="1" ht="33" customHeight="1">
      <c r="A300" s="35"/>
      <c r="B300" s="161"/>
      <c r="C300" s="162" t="s">
        <v>634</v>
      </c>
      <c r="D300" s="162" t="s">
        <v>137</v>
      </c>
      <c r="E300" s="163" t="s">
        <v>635</v>
      </c>
      <c r="F300" s="164" t="s">
        <v>636</v>
      </c>
      <c r="G300" s="165" t="s">
        <v>227</v>
      </c>
      <c r="H300" s="166">
        <v>325</v>
      </c>
      <c r="I300" s="167"/>
      <c r="J300" s="168">
        <f>ROUND(I300*H300,2)</f>
        <v>0</v>
      </c>
      <c r="K300" s="164" t="s">
        <v>141</v>
      </c>
      <c r="L300" s="36"/>
      <c r="M300" s="169" t="s">
        <v>3</v>
      </c>
      <c r="N300" s="170" t="s">
        <v>42</v>
      </c>
      <c r="O300" s="69"/>
      <c r="P300" s="171">
        <f>O300*H300</f>
        <v>0</v>
      </c>
      <c r="Q300" s="171">
        <v>0.00016</v>
      </c>
      <c r="R300" s="171">
        <f>Q300*H300</f>
        <v>0.052000000000000005</v>
      </c>
      <c r="S300" s="171">
        <v>0</v>
      </c>
      <c r="T300" s="172">
        <f>S300*H300</f>
        <v>0</v>
      </c>
      <c r="U300" s="35"/>
      <c r="V300" s="35"/>
      <c r="W300" s="35"/>
      <c r="X300" s="35"/>
      <c r="Y300" s="35"/>
      <c r="Z300" s="35"/>
      <c r="AA300" s="35"/>
      <c r="AB300" s="35"/>
      <c r="AC300" s="35"/>
      <c r="AD300" s="35"/>
      <c r="AE300" s="35"/>
      <c r="AR300" s="173" t="s">
        <v>214</v>
      </c>
      <c r="AT300" s="173" t="s">
        <v>137</v>
      </c>
      <c r="AU300" s="173" t="s">
        <v>79</v>
      </c>
      <c r="AY300" s="16" t="s">
        <v>135</v>
      </c>
      <c r="BE300" s="174">
        <f>IF(N300="základní",J300,0)</f>
        <v>0</v>
      </c>
      <c r="BF300" s="174">
        <f>IF(N300="snížená",J300,0)</f>
        <v>0</v>
      </c>
      <c r="BG300" s="174">
        <f>IF(N300="zákl. přenesená",J300,0)</f>
        <v>0</v>
      </c>
      <c r="BH300" s="174">
        <f>IF(N300="sníž. přenesená",J300,0)</f>
        <v>0</v>
      </c>
      <c r="BI300" s="174">
        <f>IF(N300="nulová",J300,0)</f>
        <v>0</v>
      </c>
      <c r="BJ300" s="16" t="s">
        <v>15</v>
      </c>
      <c r="BK300" s="174">
        <f>ROUND(I300*H300,2)</f>
        <v>0</v>
      </c>
      <c r="BL300" s="16" t="s">
        <v>214</v>
      </c>
      <c r="BM300" s="173" t="s">
        <v>637</v>
      </c>
    </row>
    <row r="301" spans="1:47" s="2" customFormat="1" ht="12">
      <c r="A301" s="35"/>
      <c r="B301" s="36"/>
      <c r="C301" s="35"/>
      <c r="D301" s="175" t="s">
        <v>143</v>
      </c>
      <c r="E301" s="35"/>
      <c r="F301" s="176" t="s">
        <v>638</v>
      </c>
      <c r="G301" s="35"/>
      <c r="H301" s="35"/>
      <c r="I301" s="177"/>
      <c r="J301" s="35"/>
      <c r="K301" s="35"/>
      <c r="L301" s="36"/>
      <c r="M301" s="178"/>
      <c r="N301" s="179"/>
      <c r="O301" s="69"/>
      <c r="P301" s="69"/>
      <c r="Q301" s="69"/>
      <c r="R301" s="69"/>
      <c r="S301" s="69"/>
      <c r="T301" s="70"/>
      <c r="U301" s="35"/>
      <c r="V301" s="35"/>
      <c r="W301" s="35"/>
      <c r="X301" s="35"/>
      <c r="Y301" s="35"/>
      <c r="Z301" s="35"/>
      <c r="AA301" s="35"/>
      <c r="AB301" s="35"/>
      <c r="AC301" s="35"/>
      <c r="AD301" s="35"/>
      <c r="AE301" s="35"/>
      <c r="AT301" s="16" t="s">
        <v>143</v>
      </c>
      <c r="AU301" s="16" t="s">
        <v>79</v>
      </c>
    </row>
    <row r="302" spans="1:65" s="2" customFormat="1" ht="49.05" customHeight="1">
      <c r="A302" s="35"/>
      <c r="B302" s="161"/>
      <c r="C302" s="162" t="s">
        <v>639</v>
      </c>
      <c r="D302" s="162" t="s">
        <v>137</v>
      </c>
      <c r="E302" s="163" t="s">
        <v>640</v>
      </c>
      <c r="F302" s="164" t="s">
        <v>641</v>
      </c>
      <c r="G302" s="165" t="s">
        <v>642</v>
      </c>
      <c r="H302" s="190"/>
      <c r="I302" s="167"/>
      <c r="J302" s="168">
        <f>ROUND(I302*H302,2)</f>
        <v>0</v>
      </c>
      <c r="K302" s="164" t="s">
        <v>141</v>
      </c>
      <c r="L302" s="36"/>
      <c r="M302" s="169" t="s">
        <v>3</v>
      </c>
      <c r="N302" s="170" t="s">
        <v>42</v>
      </c>
      <c r="O302" s="69"/>
      <c r="P302" s="171">
        <f>O302*H302</f>
        <v>0</v>
      </c>
      <c r="Q302" s="171">
        <v>0</v>
      </c>
      <c r="R302" s="171">
        <f>Q302*H302</f>
        <v>0</v>
      </c>
      <c r="S302" s="171">
        <v>0</v>
      </c>
      <c r="T302" s="172">
        <f>S302*H302</f>
        <v>0</v>
      </c>
      <c r="U302" s="35"/>
      <c r="V302" s="35"/>
      <c r="W302" s="35"/>
      <c r="X302" s="35"/>
      <c r="Y302" s="35"/>
      <c r="Z302" s="35"/>
      <c r="AA302" s="35"/>
      <c r="AB302" s="35"/>
      <c r="AC302" s="35"/>
      <c r="AD302" s="35"/>
      <c r="AE302" s="35"/>
      <c r="AR302" s="173" t="s">
        <v>214</v>
      </c>
      <c r="AT302" s="173" t="s">
        <v>137</v>
      </c>
      <c r="AU302" s="173" t="s">
        <v>79</v>
      </c>
      <c r="AY302" s="16" t="s">
        <v>135</v>
      </c>
      <c r="BE302" s="174">
        <f>IF(N302="základní",J302,0)</f>
        <v>0</v>
      </c>
      <c r="BF302" s="174">
        <f>IF(N302="snížená",J302,0)</f>
        <v>0</v>
      </c>
      <c r="BG302" s="174">
        <f>IF(N302="zákl. přenesená",J302,0)</f>
        <v>0</v>
      </c>
      <c r="BH302" s="174">
        <f>IF(N302="sníž. přenesená",J302,0)</f>
        <v>0</v>
      </c>
      <c r="BI302" s="174">
        <f>IF(N302="nulová",J302,0)</f>
        <v>0</v>
      </c>
      <c r="BJ302" s="16" t="s">
        <v>15</v>
      </c>
      <c r="BK302" s="174">
        <f>ROUND(I302*H302,2)</f>
        <v>0</v>
      </c>
      <c r="BL302" s="16" t="s">
        <v>214</v>
      </c>
      <c r="BM302" s="173" t="s">
        <v>643</v>
      </c>
    </row>
    <row r="303" spans="1:47" s="2" customFormat="1" ht="12">
      <c r="A303" s="35"/>
      <c r="B303" s="36"/>
      <c r="C303" s="35"/>
      <c r="D303" s="175" t="s">
        <v>143</v>
      </c>
      <c r="E303" s="35"/>
      <c r="F303" s="176" t="s">
        <v>644</v>
      </c>
      <c r="G303" s="35"/>
      <c r="H303" s="35"/>
      <c r="I303" s="177"/>
      <c r="J303" s="35"/>
      <c r="K303" s="35"/>
      <c r="L303" s="36"/>
      <c r="M303" s="178"/>
      <c r="N303" s="179"/>
      <c r="O303" s="69"/>
      <c r="P303" s="69"/>
      <c r="Q303" s="69"/>
      <c r="R303" s="69"/>
      <c r="S303" s="69"/>
      <c r="T303" s="70"/>
      <c r="U303" s="35"/>
      <c r="V303" s="35"/>
      <c r="W303" s="35"/>
      <c r="X303" s="35"/>
      <c r="Y303" s="35"/>
      <c r="Z303" s="35"/>
      <c r="AA303" s="35"/>
      <c r="AB303" s="35"/>
      <c r="AC303" s="35"/>
      <c r="AD303" s="35"/>
      <c r="AE303" s="35"/>
      <c r="AT303" s="16" t="s">
        <v>143</v>
      </c>
      <c r="AU303" s="16" t="s">
        <v>79</v>
      </c>
    </row>
    <row r="304" spans="1:63" s="12" customFormat="1" ht="22.8" customHeight="1">
      <c r="A304" s="12"/>
      <c r="B304" s="148"/>
      <c r="C304" s="12"/>
      <c r="D304" s="149" t="s">
        <v>70</v>
      </c>
      <c r="E304" s="159" t="s">
        <v>645</v>
      </c>
      <c r="F304" s="159" t="s">
        <v>646</v>
      </c>
      <c r="G304" s="12"/>
      <c r="H304" s="12"/>
      <c r="I304" s="151"/>
      <c r="J304" s="160">
        <f>BK304</f>
        <v>0</v>
      </c>
      <c r="K304" s="12"/>
      <c r="L304" s="148"/>
      <c r="M304" s="153"/>
      <c r="N304" s="154"/>
      <c r="O304" s="154"/>
      <c r="P304" s="155">
        <f>SUM(P305:P312)</f>
        <v>0</v>
      </c>
      <c r="Q304" s="154"/>
      <c r="R304" s="155">
        <f>SUM(R305:R312)</f>
        <v>4.321350000000001</v>
      </c>
      <c r="S304" s="154"/>
      <c r="T304" s="156">
        <f>SUM(T305:T312)</f>
        <v>0</v>
      </c>
      <c r="U304" s="12"/>
      <c r="V304" s="12"/>
      <c r="W304" s="12"/>
      <c r="X304" s="12"/>
      <c r="Y304" s="12"/>
      <c r="Z304" s="12"/>
      <c r="AA304" s="12"/>
      <c r="AB304" s="12"/>
      <c r="AC304" s="12"/>
      <c r="AD304" s="12"/>
      <c r="AE304" s="12"/>
      <c r="AR304" s="149" t="s">
        <v>79</v>
      </c>
      <c r="AT304" s="157" t="s">
        <v>70</v>
      </c>
      <c r="AU304" s="157" t="s">
        <v>15</v>
      </c>
      <c r="AY304" s="149" t="s">
        <v>135</v>
      </c>
      <c r="BK304" s="158">
        <f>SUM(BK305:BK312)</f>
        <v>0</v>
      </c>
    </row>
    <row r="305" spans="1:65" s="2" customFormat="1" ht="37.8" customHeight="1">
      <c r="A305" s="35"/>
      <c r="B305" s="161"/>
      <c r="C305" s="162" t="s">
        <v>647</v>
      </c>
      <c r="D305" s="162" t="s">
        <v>137</v>
      </c>
      <c r="E305" s="163" t="s">
        <v>648</v>
      </c>
      <c r="F305" s="164" t="s">
        <v>649</v>
      </c>
      <c r="G305" s="165" t="s">
        <v>140</v>
      </c>
      <c r="H305" s="166">
        <v>890</v>
      </c>
      <c r="I305" s="167"/>
      <c r="J305" s="168">
        <f>ROUND(I305*H305,2)</f>
        <v>0</v>
      </c>
      <c r="K305" s="164" t="s">
        <v>141</v>
      </c>
      <c r="L305" s="36"/>
      <c r="M305" s="169" t="s">
        <v>3</v>
      </c>
      <c r="N305" s="170" t="s">
        <v>42</v>
      </c>
      <c r="O305" s="69"/>
      <c r="P305" s="171">
        <f>O305*H305</f>
        <v>0</v>
      </c>
      <c r="Q305" s="171">
        <v>0</v>
      </c>
      <c r="R305" s="171">
        <f>Q305*H305</f>
        <v>0</v>
      </c>
      <c r="S305" s="171">
        <v>0</v>
      </c>
      <c r="T305" s="172">
        <f>S305*H305</f>
        <v>0</v>
      </c>
      <c r="U305" s="35"/>
      <c r="V305" s="35"/>
      <c r="W305" s="35"/>
      <c r="X305" s="35"/>
      <c r="Y305" s="35"/>
      <c r="Z305" s="35"/>
      <c r="AA305" s="35"/>
      <c r="AB305" s="35"/>
      <c r="AC305" s="35"/>
      <c r="AD305" s="35"/>
      <c r="AE305" s="35"/>
      <c r="AR305" s="173" t="s">
        <v>214</v>
      </c>
      <c r="AT305" s="173" t="s">
        <v>137</v>
      </c>
      <c r="AU305" s="173" t="s">
        <v>79</v>
      </c>
      <c r="AY305" s="16" t="s">
        <v>135</v>
      </c>
      <c r="BE305" s="174">
        <f>IF(N305="základní",J305,0)</f>
        <v>0</v>
      </c>
      <c r="BF305" s="174">
        <f>IF(N305="snížená",J305,0)</f>
        <v>0</v>
      </c>
      <c r="BG305" s="174">
        <f>IF(N305="zákl. přenesená",J305,0)</f>
        <v>0</v>
      </c>
      <c r="BH305" s="174">
        <f>IF(N305="sníž. přenesená",J305,0)</f>
        <v>0</v>
      </c>
      <c r="BI305" s="174">
        <f>IF(N305="nulová",J305,0)</f>
        <v>0</v>
      </c>
      <c r="BJ305" s="16" t="s">
        <v>15</v>
      </c>
      <c r="BK305" s="174">
        <f>ROUND(I305*H305,2)</f>
        <v>0</v>
      </c>
      <c r="BL305" s="16" t="s">
        <v>214</v>
      </c>
      <c r="BM305" s="173" t="s">
        <v>650</v>
      </c>
    </row>
    <row r="306" spans="1:47" s="2" customFormat="1" ht="12">
      <c r="A306" s="35"/>
      <c r="B306" s="36"/>
      <c r="C306" s="35"/>
      <c r="D306" s="175" t="s">
        <v>143</v>
      </c>
      <c r="E306" s="35"/>
      <c r="F306" s="176" t="s">
        <v>651</v>
      </c>
      <c r="G306" s="35"/>
      <c r="H306" s="35"/>
      <c r="I306" s="177"/>
      <c r="J306" s="35"/>
      <c r="K306" s="35"/>
      <c r="L306" s="36"/>
      <c r="M306" s="178"/>
      <c r="N306" s="179"/>
      <c r="O306" s="69"/>
      <c r="P306" s="69"/>
      <c r="Q306" s="69"/>
      <c r="R306" s="69"/>
      <c r="S306" s="69"/>
      <c r="T306" s="70"/>
      <c r="U306" s="35"/>
      <c r="V306" s="35"/>
      <c r="W306" s="35"/>
      <c r="X306" s="35"/>
      <c r="Y306" s="35"/>
      <c r="Z306" s="35"/>
      <c r="AA306" s="35"/>
      <c r="AB306" s="35"/>
      <c r="AC306" s="35"/>
      <c r="AD306" s="35"/>
      <c r="AE306" s="35"/>
      <c r="AT306" s="16" t="s">
        <v>143</v>
      </c>
      <c r="AU306" s="16" t="s">
        <v>79</v>
      </c>
    </row>
    <row r="307" spans="1:65" s="2" customFormat="1" ht="24.15" customHeight="1">
      <c r="A307" s="35"/>
      <c r="B307" s="161"/>
      <c r="C307" s="180" t="s">
        <v>652</v>
      </c>
      <c r="D307" s="180" t="s">
        <v>181</v>
      </c>
      <c r="E307" s="181" t="s">
        <v>653</v>
      </c>
      <c r="F307" s="182" t="s">
        <v>654</v>
      </c>
      <c r="G307" s="183" t="s">
        <v>140</v>
      </c>
      <c r="H307" s="184">
        <v>934.5</v>
      </c>
      <c r="I307" s="185"/>
      <c r="J307" s="186">
        <f>ROUND(I307*H307,2)</f>
        <v>0</v>
      </c>
      <c r="K307" s="182" t="s">
        <v>141</v>
      </c>
      <c r="L307" s="187"/>
      <c r="M307" s="188" t="s">
        <v>3</v>
      </c>
      <c r="N307" s="189" t="s">
        <v>42</v>
      </c>
      <c r="O307" s="69"/>
      <c r="P307" s="171">
        <f>O307*H307</f>
        <v>0</v>
      </c>
      <c r="Q307" s="171">
        <v>0.0015</v>
      </c>
      <c r="R307" s="171">
        <f>Q307*H307</f>
        <v>1.40175</v>
      </c>
      <c r="S307" s="171">
        <v>0</v>
      </c>
      <c r="T307" s="172">
        <f>S307*H307</f>
        <v>0</v>
      </c>
      <c r="U307" s="35"/>
      <c r="V307" s="35"/>
      <c r="W307" s="35"/>
      <c r="X307" s="35"/>
      <c r="Y307" s="35"/>
      <c r="Z307" s="35"/>
      <c r="AA307" s="35"/>
      <c r="AB307" s="35"/>
      <c r="AC307" s="35"/>
      <c r="AD307" s="35"/>
      <c r="AE307" s="35"/>
      <c r="AR307" s="173" t="s">
        <v>300</v>
      </c>
      <c r="AT307" s="173" t="s">
        <v>181</v>
      </c>
      <c r="AU307" s="173" t="s">
        <v>79</v>
      </c>
      <c r="AY307" s="16" t="s">
        <v>135</v>
      </c>
      <c r="BE307" s="174">
        <f>IF(N307="základní",J307,0)</f>
        <v>0</v>
      </c>
      <c r="BF307" s="174">
        <f>IF(N307="snížená",J307,0)</f>
        <v>0</v>
      </c>
      <c r="BG307" s="174">
        <f>IF(N307="zákl. přenesená",J307,0)</f>
        <v>0</v>
      </c>
      <c r="BH307" s="174">
        <f>IF(N307="sníž. přenesená",J307,0)</f>
        <v>0</v>
      </c>
      <c r="BI307" s="174">
        <f>IF(N307="nulová",J307,0)</f>
        <v>0</v>
      </c>
      <c r="BJ307" s="16" t="s">
        <v>15</v>
      </c>
      <c r="BK307" s="174">
        <f>ROUND(I307*H307,2)</f>
        <v>0</v>
      </c>
      <c r="BL307" s="16" t="s">
        <v>214</v>
      </c>
      <c r="BM307" s="173" t="s">
        <v>655</v>
      </c>
    </row>
    <row r="308" spans="1:65" s="2" customFormat="1" ht="44.25" customHeight="1">
      <c r="A308" s="35"/>
      <c r="B308" s="161"/>
      <c r="C308" s="162" t="s">
        <v>656</v>
      </c>
      <c r="D308" s="162" t="s">
        <v>137</v>
      </c>
      <c r="E308" s="163" t="s">
        <v>657</v>
      </c>
      <c r="F308" s="164" t="s">
        <v>658</v>
      </c>
      <c r="G308" s="165" t="s">
        <v>140</v>
      </c>
      <c r="H308" s="166">
        <v>300</v>
      </c>
      <c r="I308" s="167"/>
      <c r="J308" s="168">
        <f>ROUND(I308*H308,2)</f>
        <v>0</v>
      </c>
      <c r="K308" s="164" t="s">
        <v>141</v>
      </c>
      <c r="L308" s="36"/>
      <c r="M308" s="169" t="s">
        <v>3</v>
      </c>
      <c r="N308" s="170" t="s">
        <v>42</v>
      </c>
      <c r="O308" s="69"/>
      <c r="P308" s="171">
        <f>O308*H308</f>
        <v>0</v>
      </c>
      <c r="Q308" s="171">
        <v>0.00606</v>
      </c>
      <c r="R308" s="171">
        <f>Q308*H308</f>
        <v>1.818</v>
      </c>
      <c r="S308" s="171">
        <v>0</v>
      </c>
      <c r="T308" s="172">
        <f>S308*H308</f>
        <v>0</v>
      </c>
      <c r="U308" s="35"/>
      <c r="V308" s="35"/>
      <c r="W308" s="35"/>
      <c r="X308" s="35"/>
      <c r="Y308" s="35"/>
      <c r="Z308" s="35"/>
      <c r="AA308" s="35"/>
      <c r="AB308" s="35"/>
      <c r="AC308" s="35"/>
      <c r="AD308" s="35"/>
      <c r="AE308" s="35"/>
      <c r="AR308" s="173" t="s">
        <v>214</v>
      </c>
      <c r="AT308" s="173" t="s">
        <v>137</v>
      </c>
      <c r="AU308" s="173" t="s">
        <v>79</v>
      </c>
      <c r="AY308" s="16" t="s">
        <v>135</v>
      </c>
      <c r="BE308" s="174">
        <f>IF(N308="základní",J308,0)</f>
        <v>0</v>
      </c>
      <c r="BF308" s="174">
        <f>IF(N308="snížená",J308,0)</f>
        <v>0</v>
      </c>
      <c r="BG308" s="174">
        <f>IF(N308="zákl. přenesená",J308,0)</f>
        <v>0</v>
      </c>
      <c r="BH308" s="174">
        <f>IF(N308="sníž. přenesená",J308,0)</f>
        <v>0</v>
      </c>
      <c r="BI308" s="174">
        <f>IF(N308="nulová",J308,0)</f>
        <v>0</v>
      </c>
      <c r="BJ308" s="16" t="s">
        <v>15</v>
      </c>
      <c r="BK308" s="174">
        <f>ROUND(I308*H308,2)</f>
        <v>0</v>
      </c>
      <c r="BL308" s="16" t="s">
        <v>214</v>
      </c>
      <c r="BM308" s="173" t="s">
        <v>659</v>
      </c>
    </row>
    <row r="309" spans="1:47" s="2" customFormat="1" ht="12">
      <c r="A309" s="35"/>
      <c r="B309" s="36"/>
      <c r="C309" s="35"/>
      <c r="D309" s="175" t="s">
        <v>143</v>
      </c>
      <c r="E309" s="35"/>
      <c r="F309" s="176" t="s">
        <v>660</v>
      </c>
      <c r="G309" s="35"/>
      <c r="H309" s="35"/>
      <c r="I309" s="177"/>
      <c r="J309" s="35"/>
      <c r="K309" s="35"/>
      <c r="L309" s="36"/>
      <c r="M309" s="178"/>
      <c r="N309" s="179"/>
      <c r="O309" s="69"/>
      <c r="P309" s="69"/>
      <c r="Q309" s="69"/>
      <c r="R309" s="69"/>
      <c r="S309" s="69"/>
      <c r="T309" s="70"/>
      <c r="U309" s="35"/>
      <c r="V309" s="35"/>
      <c r="W309" s="35"/>
      <c r="X309" s="35"/>
      <c r="Y309" s="35"/>
      <c r="Z309" s="35"/>
      <c r="AA309" s="35"/>
      <c r="AB309" s="35"/>
      <c r="AC309" s="35"/>
      <c r="AD309" s="35"/>
      <c r="AE309" s="35"/>
      <c r="AT309" s="16" t="s">
        <v>143</v>
      </c>
      <c r="AU309" s="16" t="s">
        <v>79</v>
      </c>
    </row>
    <row r="310" spans="1:65" s="2" customFormat="1" ht="24.15" customHeight="1">
      <c r="A310" s="35"/>
      <c r="B310" s="161"/>
      <c r="C310" s="180" t="s">
        <v>661</v>
      </c>
      <c r="D310" s="180" t="s">
        <v>181</v>
      </c>
      <c r="E310" s="181" t="s">
        <v>662</v>
      </c>
      <c r="F310" s="182" t="s">
        <v>351</v>
      </c>
      <c r="G310" s="183" t="s">
        <v>140</v>
      </c>
      <c r="H310" s="184">
        <v>306</v>
      </c>
      <c r="I310" s="185"/>
      <c r="J310" s="186">
        <f>ROUND(I310*H310,2)</f>
        <v>0</v>
      </c>
      <c r="K310" s="182" t="s">
        <v>141</v>
      </c>
      <c r="L310" s="187"/>
      <c r="M310" s="188" t="s">
        <v>3</v>
      </c>
      <c r="N310" s="189" t="s">
        <v>42</v>
      </c>
      <c r="O310" s="69"/>
      <c r="P310" s="171">
        <f>O310*H310</f>
        <v>0</v>
      </c>
      <c r="Q310" s="171">
        <v>0.0036</v>
      </c>
      <c r="R310" s="171">
        <f>Q310*H310</f>
        <v>1.1016</v>
      </c>
      <c r="S310" s="171">
        <v>0</v>
      </c>
      <c r="T310" s="172">
        <f>S310*H310</f>
        <v>0</v>
      </c>
      <c r="U310" s="35"/>
      <c r="V310" s="35"/>
      <c r="W310" s="35"/>
      <c r="X310" s="35"/>
      <c r="Y310" s="35"/>
      <c r="Z310" s="35"/>
      <c r="AA310" s="35"/>
      <c r="AB310" s="35"/>
      <c r="AC310" s="35"/>
      <c r="AD310" s="35"/>
      <c r="AE310" s="35"/>
      <c r="AR310" s="173" t="s">
        <v>300</v>
      </c>
      <c r="AT310" s="173" t="s">
        <v>181</v>
      </c>
      <c r="AU310" s="173" t="s">
        <v>79</v>
      </c>
      <c r="AY310" s="16" t="s">
        <v>135</v>
      </c>
      <c r="BE310" s="174">
        <f>IF(N310="základní",J310,0)</f>
        <v>0</v>
      </c>
      <c r="BF310" s="174">
        <f>IF(N310="snížená",J310,0)</f>
        <v>0</v>
      </c>
      <c r="BG310" s="174">
        <f>IF(N310="zákl. přenesená",J310,0)</f>
        <v>0</v>
      </c>
      <c r="BH310" s="174">
        <f>IF(N310="sníž. přenesená",J310,0)</f>
        <v>0</v>
      </c>
      <c r="BI310" s="174">
        <f>IF(N310="nulová",J310,0)</f>
        <v>0</v>
      </c>
      <c r="BJ310" s="16" t="s">
        <v>15</v>
      </c>
      <c r="BK310" s="174">
        <f>ROUND(I310*H310,2)</f>
        <v>0</v>
      </c>
      <c r="BL310" s="16" t="s">
        <v>214</v>
      </c>
      <c r="BM310" s="173" t="s">
        <v>663</v>
      </c>
    </row>
    <row r="311" spans="1:65" s="2" customFormat="1" ht="44.25" customHeight="1">
      <c r="A311" s="35"/>
      <c r="B311" s="161"/>
      <c r="C311" s="162" t="s">
        <v>664</v>
      </c>
      <c r="D311" s="162" t="s">
        <v>137</v>
      </c>
      <c r="E311" s="163" t="s">
        <v>665</v>
      </c>
      <c r="F311" s="164" t="s">
        <v>666</v>
      </c>
      <c r="G311" s="165" t="s">
        <v>642</v>
      </c>
      <c r="H311" s="190"/>
      <c r="I311" s="167"/>
      <c r="J311" s="168">
        <f>ROUND(I311*H311,2)</f>
        <v>0</v>
      </c>
      <c r="K311" s="164" t="s">
        <v>141</v>
      </c>
      <c r="L311" s="36"/>
      <c r="M311" s="169" t="s">
        <v>3</v>
      </c>
      <c r="N311" s="170" t="s">
        <v>42</v>
      </c>
      <c r="O311" s="69"/>
      <c r="P311" s="171">
        <f>O311*H311</f>
        <v>0</v>
      </c>
      <c r="Q311" s="171">
        <v>0</v>
      </c>
      <c r="R311" s="171">
        <f>Q311*H311</f>
        <v>0</v>
      </c>
      <c r="S311" s="171">
        <v>0</v>
      </c>
      <c r="T311" s="172">
        <f>S311*H311</f>
        <v>0</v>
      </c>
      <c r="U311" s="35"/>
      <c r="V311" s="35"/>
      <c r="W311" s="35"/>
      <c r="X311" s="35"/>
      <c r="Y311" s="35"/>
      <c r="Z311" s="35"/>
      <c r="AA311" s="35"/>
      <c r="AB311" s="35"/>
      <c r="AC311" s="35"/>
      <c r="AD311" s="35"/>
      <c r="AE311" s="35"/>
      <c r="AR311" s="173" t="s">
        <v>214</v>
      </c>
      <c r="AT311" s="173" t="s">
        <v>137</v>
      </c>
      <c r="AU311" s="173" t="s">
        <v>79</v>
      </c>
      <c r="AY311" s="16" t="s">
        <v>135</v>
      </c>
      <c r="BE311" s="174">
        <f>IF(N311="základní",J311,0)</f>
        <v>0</v>
      </c>
      <c r="BF311" s="174">
        <f>IF(N311="snížená",J311,0)</f>
        <v>0</v>
      </c>
      <c r="BG311" s="174">
        <f>IF(N311="zákl. přenesená",J311,0)</f>
        <v>0</v>
      </c>
      <c r="BH311" s="174">
        <f>IF(N311="sníž. přenesená",J311,0)</f>
        <v>0</v>
      </c>
      <c r="BI311" s="174">
        <f>IF(N311="nulová",J311,0)</f>
        <v>0</v>
      </c>
      <c r="BJ311" s="16" t="s">
        <v>15</v>
      </c>
      <c r="BK311" s="174">
        <f>ROUND(I311*H311,2)</f>
        <v>0</v>
      </c>
      <c r="BL311" s="16" t="s">
        <v>214</v>
      </c>
      <c r="BM311" s="173" t="s">
        <v>667</v>
      </c>
    </row>
    <row r="312" spans="1:47" s="2" customFormat="1" ht="12">
      <c r="A312" s="35"/>
      <c r="B312" s="36"/>
      <c r="C312" s="35"/>
      <c r="D312" s="175" t="s">
        <v>143</v>
      </c>
      <c r="E312" s="35"/>
      <c r="F312" s="176" t="s">
        <v>668</v>
      </c>
      <c r="G312" s="35"/>
      <c r="H312" s="35"/>
      <c r="I312" s="177"/>
      <c r="J312" s="35"/>
      <c r="K312" s="35"/>
      <c r="L312" s="36"/>
      <c r="M312" s="178"/>
      <c r="N312" s="179"/>
      <c r="O312" s="69"/>
      <c r="P312" s="69"/>
      <c r="Q312" s="69"/>
      <c r="R312" s="69"/>
      <c r="S312" s="69"/>
      <c r="T312" s="70"/>
      <c r="U312" s="35"/>
      <c r="V312" s="35"/>
      <c r="W312" s="35"/>
      <c r="X312" s="35"/>
      <c r="Y312" s="35"/>
      <c r="Z312" s="35"/>
      <c r="AA312" s="35"/>
      <c r="AB312" s="35"/>
      <c r="AC312" s="35"/>
      <c r="AD312" s="35"/>
      <c r="AE312" s="35"/>
      <c r="AT312" s="16" t="s">
        <v>143</v>
      </c>
      <c r="AU312" s="16" t="s">
        <v>79</v>
      </c>
    </row>
    <row r="313" spans="1:63" s="12" customFormat="1" ht="22.8" customHeight="1">
      <c r="A313" s="12"/>
      <c r="B313" s="148"/>
      <c r="C313" s="12"/>
      <c r="D313" s="149" t="s">
        <v>70</v>
      </c>
      <c r="E313" s="159" t="s">
        <v>669</v>
      </c>
      <c r="F313" s="159" t="s">
        <v>670</v>
      </c>
      <c r="G313" s="12"/>
      <c r="H313" s="12"/>
      <c r="I313" s="151"/>
      <c r="J313" s="160">
        <f>BK313</f>
        <v>0</v>
      </c>
      <c r="K313" s="12"/>
      <c r="L313" s="148"/>
      <c r="M313" s="153"/>
      <c r="N313" s="154"/>
      <c r="O313" s="154"/>
      <c r="P313" s="155">
        <f>SUM(P314:P316)</f>
        <v>0</v>
      </c>
      <c r="Q313" s="154"/>
      <c r="R313" s="155">
        <f>SUM(R314:R316)</f>
        <v>0</v>
      </c>
      <c r="S313" s="154"/>
      <c r="T313" s="156">
        <f>SUM(T314:T316)</f>
        <v>0</v>
      </c>
      <c r="U313" s="12"/>
      <c r="V313" s="12"/>
      <c r="W313" s="12"/>
      <c r="X313" s="12"/>
      <c r="Y313" s="12"/>
      <c r="Z313" s="12"/>
      <c r="AA313" s="12"/>
      <c r="AB313" s="12"/>
      <c r="AC313" s="12"/>
      <c r="AD313" s="12"/>
      <c r="AE313" s="12"/>
      <c r="AR313" s="149" t="s">
        <v>79</v>
      </c>
      <c r="AT313" s="157" t="s">
        <v>70</v>
      </c>
      <c r="AU313" s="157" t="s">
        <v>15</v>
      </c>
      <c r="AY313" s="149" t="s">
        <v>135</v>
      </c>
      <c r="BK313" s="158">
        <f>SUM(BK314:BK316)</f>
        <v>0</v>
      </c>
    </row>
    <row r="314" spans="1:65" s="2" customFormat="1" ht="16.5" customHeight="1">
      <c r="A314" s="35"/>
      <c r="B314" s="161"/>
      <c r="C314" s="162" t="s">
        <v>671</v>
      </c>
      <c r="D314" s="162" t="s">
        <v>137</v>
      </c>
      <c r="E314" s="163" t="s">
        <v>672</v>
      </c>
      <c r="F314" s="164" t="s">
        <v>673</v>
      </c>
      <c r="G314" s="165" t="s">
        <v>188</v>
      </c>
      <c r="H314" s="166">
        <v>1</v>
      </c>
      <c r="I314" s="167"/>
      <c r="J314" s="168">
        <f>ROUND(I314*H314,2)</f>
        <v>0</v>
      </c>
      <c r="K314" s="164" t="s">
        <v>3</v>
      </c>
      <c r="L314" s="36"/>
      <c r="M314" s="169" t="s">
        <v>3</v>
      </c>
      <c r="N314" s="170" t="s">
        <v>42</v>
      </c>
      <c r="O314" s="69"/>
      <c r="P314" s="171">
        <f>O314*H314</f>
        <v>0</v>
      </c>
      <c r="Q314" s="171">
        <v>0</v>
      </c>
      <c r="R314" s="171">
        <f>Q314*H314</f>
        <v>0</v>
      </c>
      <c r="S314" s="171">
        <v>0</v>
      </c>
      <c r="T314" s="172">
        <f>S314*H314</f>
        <v>0</v>
      </c>
      <c r="U314" s="35"/>
      <c r="V314" s="35"/>
      <c r="W314" s="35"/>
      <c r="X314" s="35"/>
      <c r="Y314" s="35"/>
      <c r="Z314" s="35"/>
      <c r="AA314" s="35"/>
      <c r="AB314" s="35"/>
      <c r="AC314" s="35"/>
      <c r="AD314" s="35"/>
      <c r="AE314" s="35"/>
      <c r="AR314" s="173" t="s">
        <v>214</v>
      </c>
      <c r="AT314" s="173" t="s">
        <v>137</v>
      </c>
      <c r="AU314" s="173" t="s">
        <v>79</v>
      </c>
      <c r="AY314" s="16" t="s">
        <v>135</v>
      </c>
      <c r="BE314" s="174">
        <f>IF(N314="základní",J314,0)</f>
        <v>0</v>
      </c>
      <c r="BF314" s="174">
        <f>IF(N314="snížená",J314,0)</f>
        <v>0</v>
      </c>
      <c r="BG314" s="174">
        <f>IF(N314="zákl. přenesená",J314,0)</f>
        <v>0</v>
      </c>
      <c r="BH314" s="174">
        <f>IF(N314="sníž. přenesená",J314,0)</f>
        <v>0</v>
      </c>
      <c r="BI314" s="174">
        <f>IF(N314="nulová",J314,0)</f>
        <v>0</v>
      </c>
      <c r="BJ314" s="16" t="s">
        <v>15</v>
      </c>
      <c r="BK314" s="174">
        <f>ROUND(I314*H314,2)</f>
        <v>0</v>
      </c>
      <c r="BL314" s="16" t="s">
        <v>214</v>
      </c>
      <c r="BM314" s="173" t="s">
        <v>674</v>
      </c>
    </row>
    <row r="315" spans="1:65" s="2" customFormat="1" ht="16.5" customHeight="1">
      <c r="A315" s="35"/>
      <c r="B315" s="161"/>
      <c r="C315" s="162" t="s">
        <v>675</v>
      </c>
      <c r="D315" s="162" t="s">
        <v>137</v>
      </c>
      <c r="E315" s="163" t="s">
        <v>676</v>
      </c>
      <c r="F315" s="164" t="s">
        <v>677</v>
      </c>
      <c r="G315" s="165" t="s">
        <v>193</v>
      </c>
      <c r="H315" s="166">
        <v>600</v>
      </c>
      <c r="I315" s="167"/>
      <c r="J315" s="168">
        <f>ROUND(I315*H315,2)</f>
        <v>0</v>
      </c>
      <c r="K315" s="164" t="s">
        <v>3</v>
      </c>
      <c r="L315" s="36"/>
      <c r="M315" s="169" t="s">
        <v>3</v>
      </c>
      <c r="N315" s="170" t="s">
        <v>42</v>
      </c>
      <c r="O315" s="69"/>
      <c r="P315" s="171">
        <f>O315*H315</f>
        <v>0</v>
      </c>
      <c r="Q315" s="171">
        <v>0</v>
      </c>
      <c r="R315" s="171">
        <f>Q315*H315</f>
        <v>0</v>
      </c>
      <c r="S315" s="171">
        <v>0</v>
      </c>
      <c r="T315" s="172">
        <f>S315*H315</f>
        <v>0</v>
      </c>
      <c r="U315" s="35"/>
      <c r="V315" s="35"/>
      <c r="W315" s="35"/>
      <c r="X315" s="35"/>
      <c r="Y315" s="35"/>
      <c r="Z315" s="35"/>
      <c r="AA315" s="35"/>
      <c r="AB315" s="35"/>
      <c r="AC315" s="35"/>
      <c r="AD315" s="35"/>
      <c r="AE315" s="35"/>
      <c r="AR315" s="173" t="s">
        <v>214</v>
      </c>
      <c r="AT315" s="173" t="s">
        <v>137</v>
      </c>
      <c r="AU315" s="173" t="s">
        <v>79</v>
      </c>
      <c r="AY315" s="16" t="s">
        <v>135</v>
      </c>
      <c r="BE315" s="174">
        <f>IF(N315="základní",J315,0)</f>
        <v>0</v>
      </c>
      <c r="BF315" s="174">
        <f>IF(N315="snížená",J315,0)</f>
        <v>0</v>
      </c>
      <c r="BG315" s="174">
        <f>IF(N315="zákl. přenesená",J315,0)</f>
        <v>0</v>
      </c>
      <c r="BH315" s="174">
        <f>IF(N315="sníž. přenesená",J315,0)</f>
        <v>0</v>
      </c>
      <c r="BI315" s="174">
        <f>IF(N315="nulová",J315,0)</f>
        <v>0</v>
      </c>
      <c r="BJ315" s="16" t="s">
        <v>15</v>
      </c>
      <c r="BK315" s="174">
        <f>ROUND(I315*H315,2)</f>
        <v>0</v>
      </c>
      <c r="BL315" s="16" t="s">
        <v>214</v>
      </c>
      <c r="BM315" s="173" t="s">
        <v>678</v>
      </c>
    </row>
    <row r="316" spans="1:65" s="2" customFormat="1" ht="16.5" customHeight="1">
      <c r="A316" s="35"/>
      <c r="B316" s="161"/>
      <c r="C316" s="162" t="s">
        <v>679</v>
      </c>
      <c r="D316" s="162" t="s">
        <v>137</v>
      </c>
      <c r="E316" s="163" t="s">
        <v>680</v>
      </c>
      <c r="F316" s="164" t="s">
        <v>681</v>
      </c>
      <c r="G316" s="165" t="s">
        <v>193</v>
      </c>
      <c r="H316" s="166">
        <v>600</v>
      </c>
      <c r="I316" s="167"/>
      <c r="J316" s="168">
        <f>ROUND(I316*H316,2)</f>
        <v>0</v>
      </c>
      <c r="K316" s="164" t="s">
        <v>3</v>
      </c>
      <c r="L316" s="36"/>
      <c r="M316" s="169" t="s">
        <v>3</v>
      </c>
      <c r="N316" s="170" t="s">
        <v>42</v>
      </c>
      <c r="O316" s="69"/>
      <c r="P316" s="171">
        <f>O316*H316</f>
        <v>0</v>
      </c>
      <c r="Q316" s="171">
        <v>0</v>
      </c>
      <c r="R316" s="171">
        <f>Q316*H316</f>
        <v>0</v>
      </c>
      <c r="S316" s="171">
        <v>0</v>
      </c>
      <c r="T316" s="172">
        <f>S316*H316</f>
        <v>0</v>
      </c>
      <c r="U316" s="35"/>
      <c r="V316" s="35"/>
      <c r="W316" s="35"/>
      <c r="X316" s="35"/>
      <c r="Y316" s="35"/>
      <c r="Z316" s="35"/>
      <c r="AA316" s="35"/>
      <c r="AB316" s="35"/>
      <c r="AC316" s="35"/>
      <c r="AD316" s="35"/>
      <c r="AE316" s="35"/>
      <c r="AR316" s="173" t="s">
        <v>214</v>
      </c>
      <c r="AT316" s="173" t="s">
        <v>137</v>
      </c>
      <c r="AU316" s="173" t="s">
        <v>79</v>
      </c>
      <c r="AY316" s="16" t="s">
        <v>135</v>
      </c>
      <c r="BE316" s="174">
        <f>IF(N316="základní",J316,0)</f>
        <v>0</v>
      </c>
      <c r="BF316" s="174">
        <f>IF(N316="snížená",J316,0)</f>
        <v>0</v>
      </c>
      <c r="BG316" s="174">
        <f>IF(N316="zákl. přenesená",J316,0)</f>
        <v>0</v>
      </c>
      <c r="BH316" s="174">
        <f>IF(N316="sníž. přenesená",J316,0)</f>
        <v>0</v>
      </c>
      <c r="BI316" s="174">
        <f>IF(N316="nulová",J316,0)</f>
        <v>0</v>
      </c>
      <c r="BJ316" s="16" t="s">
        <v>15</v>
      </c>
      <c r="BK316" s="174">
        <f>ROUND(I316*H316,2)</f>
        <v>0</v>
      </c>
      <c r="BL316" s="16" t="s">
        <v>214</v>
      </c>
      <c r="BM316" s="173" t="s">
        <v>682</v>
      </c>
    </row>
    <row r="317" spans="1:63" s="12" customFormat="1" ht="22.8" customHeight="1">
      <c r="A317" s="12"/>
      <c r="B317" s="148"/>
      <c r="C317" s="12"/>
      <c r="D317" s="149" t="s">
        <v>70</v>
      </c>
      <c r="E317" s="159" t="s">
        <v>683</v>
      </c>
      <c r="F317" s="159" t="s">
        <v>684</v>
      </c>
      <c r="G317" s="12"/>
      <c r="H317" s="12"/>
      <c r="I317" s="151"/>
      <c r="J317" s="160">
        <f>BK317</f>
        <v>0</v>
      </c>
      <c r="K317" s="12"/>
      <c r="L317" s="148"/>
      <c r="M317" s="153"/>
      <c r="N317" s="154"/>
      <c r="O317" s="154"/>
      <c r="P317" s="155">
        <f>SUM(P318:P319)</f>
        <v>0</v>
      </c>
      <c r="Q317" s="154"/>
      <c r="R317" s="155">
        <f>SUM(R318:R319)</f>
        <v>0</v>
      </c>
      <c r="S317" s="154"/>
      <c r="T317" s="156">
        <f>SUM(T318:T319)</f>
        <v>0</v>
      </c>
      <c r="U317" s="12"/>
      <c r="V317" s="12"/>
      <c r="W317" s="12"/>
      <c r="X317" s="12"/>
      <c r="Y317" s="12"/>
      <c r="Z317" s="12"/>
      <c r="AA317" s="12"/>
      <c r="AB317" s="12"/>
      <c r="AC317" s="12"/>
      <c r="AD317" s="12"/>
      <c r="AE317" s="12"/>
      <c r="AR317" s="149" t="s">
        <v>79</v>
      </c>
      <c r="AT317" s="157" t="s">
        <v>70</v>
      </c>
      <c r="AU317" s="157" t="s">
        <v>15</v>
      </c>
      <c r="AY317" s="149" t="s">
        <v>135</v>
      </c>
      <c r="BK317" s="158">
        <f>SUM(BK318:BK319)</f>
        <v>0</v>
      </c>
    </row>
    <row r="318" spans="1:65" s="2" customFormat="1" ht="24.15" customHeight="1">
      <c r="A318" s="35"/>
      <c r="B318" s="161"/>
      <c r="C318" s="162" t="s">
        <v>685</v>
      </c>
      <c r="D318" s="162" t="s">
        <v>137</v>
      </c>
      <c r="E318" s="163" t="s">
        <v>686</v>
      </c>
      <c r="F318" s="164" t="s">
        <v>687</v>
      </c>
      <c r="G318" s="165" t="s">
        <v>193</v>
      </c>
      <c r="H318" s="166">
        <v>5</v>
      </c>
      <c r="I318" s="167"/>
      <c r="J318" s="168">
        <f>ROUND(I318*H318,2)</f>
        <v>0</v>
      </c>
      <c r="K318" s="164" t="s">
        <v>3</v>
      </c>
      <c r="L318" s="36"/>
      <c r="M318" s="169" t="s">
        <v>3</v>
      </c>
      <c r="N318" s="170" t="s">
        <v>42</v>
      </c>
      <c r="O318" s="69"/>
      <c r="P318" s="171">
        <f>O318*H318</f>
        <v>0</v>
      </c>
      <c r="Q318" s="171">
        <v>0</v>
      </c>
      <c r="R318" s="171">
        <f>Q318*H318</f>
        <v>0</v>
      </c>
      <c r="S318" s="171">
        <v>0</v>
      </c>
      <c r="T318" s="172">
        <f>S318*H318</f>
        <v>0</v>
      </c>
      <c r="U318" s="35"/>
      <c r="V318" s="35"/>
      <c r="W318" s="35"/>
      <c r="X318" s="35"/>
      <c r="Y318" s="35"/>
      <c r="Z318" s="35"/>
      <c r="AA318" s="35"/>
      <c r="AB318" s="35"/>
      <c r="AC318" s="35"/>
      <c r="AD318" s="35"/>
      <c r="AE318" s="35"/>
      <c r="AR318" s="173" t="s">
        <v>214</v>
      </c>
      <c r="AT318" s="173" t="s">
        <v>137</v>
      </c>
      <c r="AU318" s="173" t="s">
        <v>79</v>
      </c>
      <c r="AY318" s="16" t="s">
        <v>135</v>
      </c>
      <c r="BE318" s="174">
        <f>IF(N318="základní",J318,0)</f>
        <v>0</v>
      </c>
      <c r="BF318" s="174">
        <f>IF(N318="snížená",J318,0)</f>
        <v>0</v>
      </c>
      <c r="BG318" s="174">
        <f>IF(N318="zákl. přenesená",J318,0)</f>
        <v>0</v>
      </c>
      <c r="BH318" s="174">
        <f>IF(N318="sníž. přenesená",J318,0)</f>
        <v>0</v>
      </c>
      <c r="BI318" s="174">
        <f>IF(N318="nulová",J318,0)</f>
        <v>0</v>
      </c>
      <c r="BJ318" s="16" t="s">
        <v>15</v>
      </c>
      <c r="BK318" s="174">
        <f>ROUND(I318*H318,2)</f>
        <v>0</v>
      </c>
      <c r="BL318" s="16" t="s">
        <v>214</v>
      </c>
      <c r="BM318" s="173" t="s">
        <v>688</v>
      </c>
    </row>
    <row r="319" spans="1:65" s="2" customFormat="1" ht="24.15" customHeight="1">
      <c r="A319" s="35"/>
      <c r="B319" s="161"/>
      <c r="C319" s="162" t="s">
        <v>689</v>
      </c>
      <c r="D319" s="162" t="s">
        <v>137</v>
      </c>
      <c r="E319" s="163" t="s">
        <v>690</v>
      </c>
      <c r="F319" s="164" t="s">
        <v>691</v>
      </c>
      <c r="G319" s="165" t="s">
        <v>193</v>
      </c>
      <c r="H319" s="166">
        <v>5</v>
      </c>
      <c r="I319" s="167"/>
      <c r="J319" s="168">
        <f>ROUND(I319*H319,2)</f>
        <v>0</v>
      </c>
      <c r="K319" s="164" t="s">
        <v>3</v>
      </c>
      <c r="L319" s="36"/>
      <c r="M319" s="169" t="s">
        <v>3</v>
      </c>
      <c r="N319" s="170" t="s">
        <v>42</v>
      </c>
      <c r="O319" s="69"/>
      <c r="P319" s="171">
        <f>O319*H319</f>
        <v>0</v>
      </c>
      <c r="Q319" s="171">
        <v>0</v>
      </c>
      <c r="R319" s="171">
        <f>Q319*H319</f>
        <v>0</v>
      </c>
      <c r="S319" s="171">
        <v>0</v>
      </c>
      <c r="T319" s="172">
        <f>S319*H319</f>
        <v>0</v>
      </c>
      <c r="U319" s="35"/>
      <c r="V319" s="35"/>
      <c r="W319" s="35"/>
      <c r="X319" s="35"/>
      <c r="Y319" s="35"/>
      <c r="Z319" s="35"/>
      <c r="AA319" s="35"/>
      <c r="AB319" s="35"/>
      <c r="AC319" s="35"/>
      <c r="AD319" s="35"/>
      <c r="AE319" s="35"/>
      <c r="AR319" s="173" t="s">
        <v>214</v>
      </c>
      <c r="AT319" s="173" t="s">
        <v>137</v>
      </c>
      <c r="AU319" s="173" t="s">
        <v>79</v>
      </c>
      <c r="AY319" s="16" t="s">
        <v>135</v>
      </c>
      <c r="BE319" s="174">
        <f>IF(N319="základní",J319,0)</f>
        <v>0</v>
      </c>
      <c r="BF319" s="174">
        <f>IF(N319="snížená",J319,0)</f>
        <v>0</v>
      </c>
      <c r="BG319" s="174">
        <f>IF(N319="zákl. přenesená",J319,0)</f>
        <v>0</v>
      </c>
      <c r="BH319" s="174">
        <f>IF(N319="sníž. přenesená",J319,0)</f>
        <v>0</v>
      </c>
      <c r="BI319" s="174">
        <f>IF(N319="nulová",J319,0)</f>
        <v>0</v>
      </c>
      <c r="BJ319" s="16" t="s">
        <v>15</v>
      </c>
      <c r="BK319" s="174">
        <f>ROUND(I319*H319,2)</f>
        <v>0</v>
      </c>
      <c r="BL319" s="16" t="s">
        <v>214</v>
      </c>
      <c r="BM319" s="173" t="s">
        <v>692</v>
      </c>
    </row>
    <row r="320" spans="1:63" s="12" customFormat="1" ht="22.8" customHeight="1">
      <c r="A320" s="12"/>
      <c r="B320" s="148"/>
      <c r="C320" s="12"/>
      <c r="D320" s="149" t="s">
        <v>70</v>
      </c>
      <c r="E320" s="159" t="s">
        <v>693</v>
      </c>
      <c r="F320" s="159" t="s">
        <v>694</v>
      </c>
      <c r="G320" s="12"/>
      <c r="H320" s="12"/>
      <c r="I320" s="151"/>
      <c r="J320" s="160">
        <f>BK320</f>
        <v>0</v>
      </c>
      <c r="K320" s="12"/>
      <c r="L320" s="148"/>
      <c r="M320" s="153"/>
      <c r="N320" s="154"/>
      <c r="O320" s="154"/>
      <c r="P320" s="155">
        <f>SUM(P321:P339)</f>
        <v>0</v>
      </c>
      <c r="Q320" s="154"/>
      <c r="R320" s="155">
        <f>SUM(R321:R339)</f>
        <v>4.103656</v>
      </c>
      <c r="S320" s="154"/>
      <c r="T320" s="156">
        <f>SUM(T321:T339)</f>
        <v>3.593432</v>
      </c>
      <c r="U320" s="12"/>
      <c r="V320" s="12"/>
      <c r="W320" s="12"/>
      <c r="X320" s="12"/>
      <c r="Y320" s="12"/>
      <c r="Z320" s="12"/>
      <c r="AA320" s="12"/>
      <c r="AB320" s="12"/>
      <c r="AC320" s="12"/>
      <c r="AD320" s="12"/>
      <c r="AE320" s="12"/>
      <c r="AR320" s="149" t="s">
        <v>79</v>
      </c>
      <c r="AT320" s="157" t="s">
        <v>70</v>
      </c>
      <c r="AU320" s="157" t="s">
        <v>15</v>
      </c>
      <c r="AY320" s="149" t="s">
        <v>135</v>
      </c>
      <c r="BK320" s="158">
        <f>SUM(BK321:BK339)</f>
        <v>0</v>
      </c>
    </row>
    <row r="321" spans="1:65" s="2" customFormat="1" ht="24.15" customHeight="1">
      <c r="A321" s="35"/>
      <c r="B321" s="161"/>
      <c r="C321" s="162" t="s">
        <v>695</v>
      </c>
      <c r="D321" s="162" t="s">
        <v>137</v>
      </c>
      <c r="E321" s="163" t="s">
        <v>696</v>
      </c>
      <c r="F321" s="164" t="s">
        <v>697</v>
      </c>
      <c r="G321" s="165" t="s">
        <v>227</v>
      </c>
      <c r="H321" s="166">
        <v>1120</v>
      </c>
      <c r="I321" s="167"/>
      <c r="J321" s="168">
        <f>ROUND(I321*H321,2)</f>
        <v>0</v>
      </c>
      <c r="K321" s="164" t="s">
        <v>141</v>
      </c>
      <c r="L321" s="36"/>
      <c r="M321" s="169" t="s">
        <v>3</v>
      </c>
      <c r="N321" s="170" t="s">
        <v>42</v>
      </c>
      <c r="O321" s="69"/>
      <c r="P321" s="171">
        <f>O321*H321</f>
        <v>0</v>
      </c>
      <c r="Q321" s="171">
        <v>0</v>
      </c>
      <c r="R321" s="171">
        <f>Q321*H321</f>
        <v>0</v>
      </c>
      <c r="S321" s="171">
        <v>0.00167</v>
      </c>
      <c r="T321" s="172">
        <f>S321*H321</f>
        <v>1.8704</v>
      </c>
      <c r="U321" s="35"/>
      <c r="V321" s="35"/>
      <c r="W321" s="35"/>
      <c r="X321" s="35"/>
      <c r="Y321" s="35"/>
      <c r="Z321" s="35"/>
      <c r="AA321" s="35"/>
      <c r="AB321" s="35"/>
      <c r="AC321" s="35"/>
      <c r="AD321" s="35"/>
      <c r="AE321" s="35"/>
      <c r="AR321" s="173" t="s">
        <v>214</v>
      </c>
      <c r="AT321" s="173" t="s">
        <v>137</v>
      </c>
      <c r="AU321" s="173" t="s">
        <v>79</v>
      </c>
      <c r="AY321" s="16" t="s">
        <v>135</v>
      </c>
      <c r="BE321" s="174">
        <f>IF(N321="základní",J321,0)</f>
        <v>0</v>
      </c>
      <c r="BF321" s="174">
        <f>IF(N321="snížená",J321,0)</f>
        <v>0</v>
      </c>
      <c r="BG321" s="174">
        <f>IF(N321="zákl. přenesená",J321,0)</f>
        <v>0</v>
      </c>
      <c r="BH321" s="174">
        <f>IF(N321="sníž. přenesená",J321,0)</f>
        <v>0</v>
      </c>
      <c r="BI321" s="174">
        <f>IF(N321="nulová",J321,0)</f>
        <v>0</v>
      </c>
      <c r="BJ321" s="16" t="s">
        <v>15</v>
      </c>
      <c r="BK321" s="174">
        <f>ROUND(I321*H321,2)</f>
        <v>0</v>
      </c>
      <c r="BL321" s="16" t="s">
        <v>214</v>
      </c>
      <c r="BM321" s="173" t="s">
        <v>698</v>
      </c>
    </row>
    <row r="322" spans="1:47" s="2" customFormat="1" ht="12">
      <c r="A322" s="35"/>
      <c r="B322" s="36"/>
      <c r="C322" s="35"/>
      <c r="D322" s="175" t="s">
        <v>143</v>
      </c>
      <c r="E322" s="35"/>
      <c r="F322" s="176" t="s">
        <v>699</v>
      </c>
      <c r="G322" s="35"/>
      <c r="H322" s="35"/>
      <c r="I322" s="177"/>
      <c r="J322" s="35"/>
      <c r="K322" s="35"/>
      <c r="L322" s="36"/>
      <c r="M322" s="178"/>
      <c r="N322" s="179"/>
      <c r="O322" s="69"/>
      <c r="P322" s="69"/>
      <c r="Q322" s="69"/>
      <c r="R322" s="69"/>
      <c r="S322" s="69"/>
      <c r="T322" s="70"/>
      <c r="U322" s="35"/>
      <c r="V322" s="35"/>
      <c r="W322" s="35"/>
      <c r="X322" s="35"/>
      <c r="Y322" s="35"/>
      <c r="Z322" s="35"/>
      <c r="AA322" s="35"/>
      <c r="AB322" s="35"/>
      <c r="AC322" s="35"/>
      <c r="AD322" s="35"/>
      <c r="AE322" s="35"/>
      <c r="AT322" s="16" t="s">
        <v>143</v>
      </c>
      <c r="AU322" s="16" t="s">
        <v>79</v>
      </c>
    </row>
    <row r="323" spans="1:65" s="2" customFormat="1" ht="24.15" customHeight="1">
      <c r="A323" s="35"/>
      <c r="B323" s="161"/>
      <c r="C323" s="162" t="s">
        <v>700</v>
      </c>
      <c r="D323" s="162" t="s">
        <v>137</v>
      </c>
      <c r="E323" s="163" t="s">
        <v>701</v>
      </c>
      <c r="F323" s="164" t="s">
        <v>702</v>
      </c>
      <c r="G323" s="165" t="s">
        <v>227</v>
      </c>
      <c r="H323" s="166">
        <v>45</v>
      </c>
      <c r="I323" s="167"/>
      <c r="J323" s="168">
        <f>ROUND(I323*H323,2)</f>
        <v>0</v>
      </c>
      <c r="K323" s="164" t="s">
        <v>141</v>
      </c>
      <c r="L323" s="36"/>
      <c r="M323" s="169" t="s">
        <v>3</v>
      </c>
      <c r="N323" s="170" t="s">
        <v>42</v>
      </c>
      <c r="O323" s="69"/>
      <c r="P323" s="171">
        <f>O323*H323</f>
        <v>0</v>
      </c>
      <c r="Q323" s="171">
        <v>0</v>
      </c>
      <c r="R323" s="171">
        <f>Q323*H323</f>
        <v>0</v>
      </c>
      <c r="S323" s="171">
        <v>0.0026</v>
      </c>
      <c r="T323" s="172">
        <f>S323*H323</f>
        <v>0.11699999999999999</v>
      </c>
      <c r="U323" s="35"/>
      <c r="V323" s="35"/>
      <c r="W323" s="35"/>
      <c r="X323" s="35"/>
      <c r="Y323" s="35"/>
      <c r="Z323" s="35"/>
      <c r="AA323" s="35"/>
      <c r="AB323" s="35"/>
      <c r="AC323" s="35"/>
      <c r="AD323" s="35"/>
      <c r="AE323" s="35"/>
      <c r="AR323" s="173" t="s">
        <v>214</v>
      </c>
      <c r="AT323" s="173" t="s">
        <v>137</v>
      </c>
      <c r="AU323" s="173" t="s">
        <v>79</v>
      </c>
      <c r="AY323" s="16" t="s">
        <v>135</v>
      </c>
      <c r="BE323" s="174">
        <f>IF(N323="základní",J323,0)</f>
        <v>0</v>
      </c>
      <c r="BF323" s="174">
        <f>IF(N323="snížená",J323,0)</f>
        <v>0</v>
      </c>
      <c r="BG323" s="174">
        <f>IF(N323="zákl. přenesená",J323,0)</f>
        <v>0</v>
      </c>
      <c r="BH323" s="174">
        <f>IF(N323="sníž. přenesená",J323,0)</f>
        <v>0</v>
      </c>
      <c r="BI323" s="174">
        <f>IF(N323="nulová",J323,0)</f>
        <v>0</v>
      </c>
      <c r="BJ323" s="16" t="s">
        <v>15</v>
      </c>
      <c r="BK323" s="174">
        <f>ROUND(I323*H323,2)</f>
        <v>0</v>
      </c>
      <c r="BL323" s="16" t="s">
        <v>214</v>
      </c>
      <c r="BM323" s="173" t="s">
        <v>703</v>
      </c>
    </row>
    <row r="324" spans="1:47" s="2" customFormat="1" ht="12">
      <c r="A324" s="35"/>
      <c r="B324" s="36"/>
      <c r="C324" s="35"/>
      <c r="D324" s="175" t="s">
        <v>143</v>
      </c>
      <c r="E324" s="35"/>
      <c r="F324" s="176" t="s">
        <v>704</v>
      </c>
      <c r="G324" s="35"/>
      <c r="H324" s="35"/>
      <c r="I324" s="177"/>
      <c r="J324" s="35"/>
      <c r="K324" s="35"/>
      <c r="L324" s="36"/>
      <c r="M324" s="178"/>
      <c r="N324" s="179"/>
      <c r="O324" s="69"/>
      <c r="P324" s="69"/>
      <c r="Q324" s="69"/>
      <c r="R324" s="69"/>
      <c r="S324" s="69"/>
      <c r="T324" s="70"/>
      <c r="U324" s="35"/>
      <c r="V324" s="35"/>
      <c r="W324" s="35"/>
      <c r="X324" s="35"/>
      <c r="Y324" s="35"/>
      <c r="Z324" s="35"/>
      <c r="AA324" s="35"/>
      <c r="AB324" s="35"/>
      <c r="AC324" s="35"/>
      <c r="AD324" s="35"/>
      <c r="AE324" s="35"/>
      <c r="AT324" s="16" t="s">
        <v>143</v>
      </c>
      <c r="AU324" s="16" t="s">
        <v>79</v>
      </c>
    </row>
    <row r="325" spans="1:65" s="2" customFormat="1" ht="16.5" customHeight="1">
      <c r="A325" s="35"/>
      <c r="B325" s="161"/>
      <c r="C325" s="162" t="s">
        <v>705</v>
      </c>
      <c r="D325" s="162" t="s">
        <v>137</v>
      </c>
      <c r="E325" s="163" t="s">
        <v>706</v>
      </c>
      <c r="F325" s="164" t="s">
        <v>707</v>
      </c>
      <c r="G325" s="165" t="s">
        <v>227</v>
      </c>
      <c r="H325" s="166">
        <v>7.8</v>
      </c>
      <c r="I325" s="167"/>
      <c r="J325" s="168">
        <f>ROUND(I325*H325,2)</f>
        <v>0</v>
      </c>
      <c r="K325" s="164" t="s">
        <v>141</v>
      </c>
      <c r="L325" s="36"/>
      <c r="M325" s="169" t="s">
        <v>3</v>
      </c>
      <c r="N325" s="170" t="s">
        <v>42</v>
      </c>
      <c r="O325" s="69"/>
      <c r="P325" s="171">
        <f>O325*H325</f>
        <v>0</v>
      </c>
      <c r="Q325" s="171">
        <v>0</v>
      </c>
      <c r="R325" s="171">
        <f>Q325*H325</f>
        <v>0</v>
      </c>
      <c r="S325" s="171">
        <v>0.00394</v>
      </c>
      <c r="T325" s="172">
        <f>S325*H325</f>
        <v>0.030732</v>
      </c>
      <c r="U325" s="35"/>
      <c r="V325" s="35"/>
      <c r="W325" s="35"/>
      <c r="X325" s="35"/>
      <c r="Y325" s="35"/>
      <c r="Z325" s="35"/>
      <c r="AA325" s="35"/>
      <c r="AB325" s="35"/>
      <c r="AC325" s="35"/>
      <c r="AD325" s="35"/>
      <c r="AE325" s="35"/>
      <c r="AR325" s="173" t="s">
        <v>214</v>
      </c>
      <c r="AT325" s="173" t="s">
        <v>137</v>
      </c>
      <c r="AU325" s="173" t="s">
        <v>79</v>
      </c>
      <c r="AY325" s="16" t="s">
        <v>135</v>
      </c>
      <c r="BE325" s="174">
        <f>IF(N325="základní",J325,0)</f>
        <v>0</v>
      </c>
      <c r="BF325" s="174">
        <f>IF(N325="snížená",J325,0)</f>
        <v>0</v>
      </c>
      <c r="BG325" s="174">
        <f>IF(N325="zákl. přenesená",J325,0)</f>
        <v>0</v>
      </c>
      <c r="BH325" s="174">
        <f>IF(N325="sníž. přenesená",J325,0)</f>
        <v>0</v>
      </c>
      <c r="BI325" s="174">
        <f>IF(N325="nulová",J325,0)</f>
        <v>0</v>
      </c>
      <c r="BJ325" s="16" t="s">
        <v>15</v>
      </c>
      <c r="BK325" s="174">
        <f>ROUND(I325*H325,2)</f>
        <v>0</v>
      </c>
      <c r="BL325" s="16" t="s">
        <v>214</v>
      </c>
      <c r="BM325" s="173" t="s">
        <v>708</v>
      </c>
    </row>
    <row r="326" spans="1:47" s="2" customFormat="1" ht="12">
      <c r="A326" s="35"/>
      <c r="B326" s="36"/>
      <c r="C326" s="35"/>
      <c r="D326" s="175" t="s">
        <v>143</v>
      </c>
      <c r="E326" s="35"/>
      <c r="F326" s="176" t="s">
        <v>709</v>
      </c>
      <c r="G326" s="35"/>
      <c r="H326" s="35"/>
      <c r="I326" s="177"/>
      <c r="J326" s="35"/>
      <c r="K326" s="35"/>
      <c r="L326" s="36"/>
      <c r="M326" s="178"/>
      <c r="N326" s="179"/>
      <c r="O326" s="69"/>
      <c r="P326" s="69"/>
      <c r="Q326" s="69"/>
      <c r="R326" s="69"/>
      <c r="S326" s="69"/>
      <c r="T326" s="70"/>
      <c r="U326" s="35"/>
      <c r="V326" s="35"/>
      <c r="W326" s="35"/>
      <c r="X326" s="35"/>
      <c r="Y326" s="35"/>
      <c r="Z326" s="35"/>
      <c r="AA326" s="35"/>
      <c r="AB326" s="35"/>
      <c r="AC326" s="35"/>
      <c r="AD326" s="35"/>
      <c r="AE326" s="35"/>
      <c r="AT326" s="16" t="s">
        <v>143</v>
      </c>
      <c r="AU326" s="16" t="s">
        <v>79</v>
      </c>
    </row>
    <row r="327" spans="1:65" s="2" customFormat="1" ht="24.15" customHeight="1">
      <c r="A327" s="35"/>
      <c r="B327" s="161"/>
      <c r="C327" s="162" t="s">
        <v>710</v>
      </c>
      <c r="D327" s="162" t="s">
        <v>137</v>
      </c>
      <c r="E327" s="163" t="s">
        <v>711</v>
      </c>
      <c r="F327" s="164" t="s">
        <v>712</v>
      </c>
      <c r="G327" s="165" t="s">
        <v>227</v>
      </c>
      <c r="H327" s="166">
        <v>890</v>
      </c>
      <c r="I327" s="167"/>
      <c r="J327" s="168">
        <f>ROUND(I327*H327,2)</f>
        <v>0</v>
      </c>
      <c r="K327" s="164" t="s">
        <v>3</v>
      </c>
      <c r="L327" s="36"/>
      <c r="M327" s="169" t="s">
        <v>3</v>
      </c>
      <c r="N327" s="170" t="s">
        <v>42</v>
      </c>
      <c r="O327" s="69"/>
      <c r="P327" s="171">
        <f>O327*H327</f>
        <v>0</v>
      </c>
      <c r="Q327" s="171">
        <v>0</v>
      </c>
      <c r="R327" s="171">
        <f>Q327*H327</f>
        <v>0</v>
      </c>
      <c r="S327" s="171">
        <v>0.00177</v>
      </c>
      <c r="T327" s="172">
        <f>S327*H327</f>
        <v>1.5753000000000001</v>
      </c>
      <c r="U327" s="35"/>
      <c r="V327" s="35"/>
      <c r="W327" s="35"/>
      <c r="X327" s="35"/>
      <c r="Y327" s="35"/>
      <c r="Z327" s="35"/>
      <c r="AA327" s="35"/>
      <c r="AB327" s="35"/>
      <c r="AC327" s="35"/>
      <c r="AD327" s="35"/>
      <c r="AE327" s="35"/>
      <c r="AR327" s="173" t="s">
        <v>214</v>
      </c>
      <c r="AT327" s="173" t="s">
        <v>137</v>
      </c>
      <c r="AU327" s="173" t="s">
        <v>79</v>
      </c>
      <c r="AY327" s="16" t="s">
        <v>135</v>
      </c>
      <c r="BE327" s="174">
        <f>IF(N327="základní",J327,0)</f>
        <v>0</v>
      </c>
      <c r="BF327" s="174">
        <f>IF(N327="snížená",J327,0)</f>
        <v>0</v>
      </c>
      <c r="BG327" s="174">
        <f>IF(N327="zákl. přenesená",J327,0)</f>
        <v>0</v>
      </c>
      <c r="BH327" s="174">
        <f>IF(N327="sníž. přenesená",J327,0)</f>
        <v>0</v>
      </c>
      <c r="BI327" s="174">
        <f>IF(N327="nulová",J327,0)</f>
        <v>0</v>
      </c>
      <c r="BJ327" s="16" t="s">
        <v>15</v>
      </c>
      <c r="BK327" s="174">
        <f>ROUND(I327*H327,2)</f>
        <v>0</v>
      </c>
      <c r="BL327" s="16" t="s">
        <v>214</v>
      </c>
      <c r="BM327" s="173" t="s">
        <v>713</v>
      </c>
    </row>
    <row r="328" spans="1:65" s="2" customFormat="1" ht="37.8" customHeight="1">
      <c r="A328" s="35"/>
      <c r="B328" s="161"/>
      <c r="C328" s="162" t="s">
        <v>714</v>
      </c>
      <c r="D328" s="162" t="s">
        <v>137</v>
      </c>
      <c r="E328" s="163" t="s">
        <v>715</v>
      </c>
      <c r="F328" s="164" t="s">
        <v>716</v>
      </c>
      <c r="G328" s="165" t="s">
        <v>227</v>
      </c>
      <c r="H328" s="166">
        <v>1120</v>
      </c>
      <c r="I328" s="167"/>
      <c r="J328" s="168">
        <f>ROUND(I328*H328,2)</f>
        <v>0</v>
      </c>
      <c r="K328" s="164" t="s">
        <v>141</v>
      </c>
      <c r="L328" s="36"/>
      <c r="M328" s="169" t="s">
        <v>3</v>
      </c>
      <c r="N328" s="170" t="s">
        <v>42</v>
      </c>
      <c r="O328" s="69"/>
      <c r="P328" s="171">
        <f>O328*H328</f>
        <v>0</v>
      </c>
      <c r="Q328" s="171">
        <v>0.00358</v>
      </c>
      <c r="R328" s="171">
        <f>Q328*H328</f>
        <v>4.0096</v>
      </c>
      <c r="S328" s="171">
        <v>0</v>
      </c>
      <c r="T328" s="172">
        <f>S328*H328</f>
        <v>0</v>
      </c>
      <c r="U328" s="35"/>
      <c r="V328" s="35"/>
      <c r="W328" s="35"/>
      <c r="X328" s="35"/>
      <c r="Y328" s="35"/>
      <c r="Z328" s="35"/>
      <c r="AA328" s="35"/>
      <c r="AB328" s="35"/>
      <c r="AC328" s="35"/>
      <c r="AD328" s="35"/>
      <c r="AE328" s="35"/>
      <c r="AR328" s="173" t="s">
        <v>214</v>
      </c>
      <c r="AT328" s="173" t="s">
        <v>137</v>
      </c>
      <c r="AU328" s="173" t="s">
        <v>79</v>
      </c>
      <c r="AY328" s="16" t="s">
        <v>135</v>
      </c>
      <c r="BE328" s="174">
        <f>IF(N328="základní",J328,0)</f>
        <v>0</v>
      </c>
      <c r="BF328" s="174">
        <f>IF(N328="snížená",J328,0)</f>
        <v>0</v>
      </c>
      <c r="BG328" s="174">
        <f>IF(N328="zákl. přenesená",J328,0)</f>
        <v>0</v>
      </c>
      <c r="BH328" s="174">
        <f>IF(N328="sníž. přenesená",J328,0)</f>
        <v>0</v>
      </c>
      <c r="BI328" s="174">
        <f>IF(N328="nulová",J328,0)</f>
        <v>0</v>
      </c>
      <c r="BJ328" s="16" t="s">
        <v>15</v>
      </c>
      <c r="BK328" s="174">
        <f>ROUND(I328*H328,2)</f>
        <v>0</v>
      </c>
      <c r="BL328" s="16" t="s">
        <v>214</v>
      </c>
      <c r="BM328" s="173" t="s">
        <v>717</v>
      </c>
    </row>
    <row r="329" spans="1:47" s="2" customFormat="1" ht="12">
      <c r="A329" s="35"/>
      <c r="B329" s="36"/>
      <c r="C329" s="35"/>
      <c r="D329" s="175" t="s">
        <v>143</v>
      </c>
      <c r="E329" s="35"/>
      <c r="F329" s="176" t="s">
        <v>718</v>
      </c>
      <c r="G329" s="35"/>
      <c r="H329" s="35"/>
      <c r="I329" s="177"/>
      <c r="J329" s="35"/>
      <c r="K329" s="35"/>
      <c r="L329" s="36"/>
      <c r="M329" s="178"/>
      <c r="N329" s="179"/>
      <c r="O329" s="69"/>
      <c r="P329" s="69"/>
      <c r="Q329" s="69"/>
      <c r="R329" s="69"/>
      <c r="S329" s="69"/>
      <c r="T329" s="70"/>
      <c r="U329" s="35"/>
      <c r="V329" s="35"/>
      <c r="W329" s="35"/>
      <c r="X329" s="35"/>
      <c r="Y329" s="35"/>
      <c r="Z329" s="35"/>
      <c r="AA329" s="35"/>
      <c r="AB329" s="35"/>
      <c r="AC329" s="35"/>
      <c r="AD329" s="35"/>
      <c r="AE329" s="35"/>
      <c r="AT329" s="16" t="s">
        <v>143</v>
      </c>
      <c r="AU329" s="16" t="s">
        <v>79</v>
      </c>
    </row>
    <row r="330" spans="1:65" s="2" customFormat="1" ht="33" customHeight="1">
      <c r="A330" s="35"/>
      <c r="B330" s="161"/>
      <c r="C330" s="162" t="s">
        <v>719</v>
      </c>
      <c r="D330" s="162" t="s">
        <v>137</v>
      </c>
      <c r="E330" s="163" t="s">
        <v>720</v>
      </c>
      <c r="F330" s="164" t="s">
        <v>721</v>
      </c>
      <c r="G330" s="165" t="s">
        <v>227</v>
      </c>
      <c r="H330" s="166">
        <v>45</v>
      </c>
      <c r="I330" s="167"/>
      <c r="J330" s="168">
        <f>ROUND(I330*H330,2)</f>
        <v>0</v>
      </c>
      <c r="K330" s="164" t="s">
        <v>141</v>
      </c>
      <c r="L330" s="36"/>
      <c r="M330" s="169" t="s">
        <v>3</v>
      </c>
      <c r="N330" s="170" t="s">
        <v>42</v>
      </c>
      <c r="O330" s="69"/>
      <c r="P330" s="171">
        <f>O330*H330</f>
        <v>0</v>
      </c>
      <c r="Q330" s="171">
        <v>0.00169</v>
      </c>
      <c r="R330" s="171">
        <f>Q330*H330</f>
        <v>0.07605</v>
      </c>
      <c r="S330" s="171">
        <v>0</v>
      </c>
      <c r="T330" s="172">
        <f>S330*H330</f>
        <v>0</v>
      </c>
      <c r="U330" s="35"/>
      <c r="V330" s="35"/>
      <c r="W330" s="35"/>
      <c r="X330" s="35"/>
      <c r="Y330" s="35"/>
      <c r="Z330" s="35"/>
      <c r="AA330" s="35"/>
      <c r="AB330" s="35"/>
      <c r="AC330" s="35"/>
      <c r="AD330" s="35"/>
      <c r="AE330" s="35"/>
      <c r="AR330" s="173" t="s">
        <v>214</v>
      </c>
      <c r="AT330" s="173" t="s">
        <v>137</v>
      </c>
      <c r="AU330" s="173" t="s">
        <v>79</v>
      </c>
      <c r="AY330" s="16" t="s">
        <v>135</v>
      </c>
      <c r="BE330" s="174">
        <f>IF(N330="základní",J330,0)</f>
        <v>0</v>
      </c>
      <c r="BF330" s="174">
        <f>IF(N330="snížená",J330,0)</f>
        <v>0</v>
      </c>
      <c r="BG330" s="174">
        <f>IF(N330="zákl. přenesená",J330,0)</f>
        <v>0</v>
      </c>
      <c r="BH330" s="174">
        <f>IF(N330="sníž. přenesená",J330,0)</f>
        <v>0</v>
      </c>
      <c r="BI330" s="174">
        <f>IF(N330="nulová",J330,0)</f>
        <v>0</v>
      </c>
      <c r="BJ330" s="16" t="s">
        <v>15</v>
      </c>
      <c r="BK330" s="174">
        <f>ROUND(I330*H330,2)</f>
        <v>0</v>
      </c>
      <c r="BL330" s="16" t="s">
        <v>214</v>
      </c>
      <c r="BM330" s="173" t="s">
        <v>722</v>
      </c>
    </row>
    <row r="331" spans="1:47" s="2" customFormat="1" ht="12">
      <c r="A331" s="35"/>
      <c r="B331" s="36"/>
      <c r="C331" s="35"/>
      <c r="D331" s="175" t="s">
        <v>143</v>
      </c>
      <c r="E331" s="35"/>
      <c r="F331" s="176" t="s">
        <v>723</v>
      </c>
      <c r="G331" s="35"/>
      <c r="H331" s="35"/>
      <c r="I331" s="177"/>
      <c r="J331" s="35"/>
      <c r="K331" s="35"/>
      <c r="L331" s="36"/>
      <c r="M331" s="178"/>
      <c r="N331" s="179"/>
      <c r="O331" s="69"/>
      <c r="P331" s="69"/>
      <c r="Q331" s="69"/>
      <c r="R331" s="69"/>
      <c r="S331" s="69"/>
      <c r="T331" s="70"/>
      <c r="U331" s="35"/>
      <c r="V331" s="35"/>
      <c r="W331" s="35"/>
      <c r="X331" s="35"/>
      <c r="Y331" s="35"/>
      <c r="Z331" s="35"/>
      <c r="AA331" s="35"/>
      <c r="AB331" s="35"/>
      <c r="AC331" s="35"/>
      <c r="AD331" s="35"/>
      <c r="AE331" s="35"/>
      <c r="AT331" s="16" t="s">
        <v>143</v>
      </c>
      <c r="AU331" s="16" t="s">
        <v>79</v>
      </c>
    </row>
    <row r="332" spans="1:65" s="2" customFormat="1" ht="44.25" customHeight="1">
      <c r="A332" s="35"/>
      <c r="B332" s="161"/>
      <c r="C332" s="162" t="s">
        <v>724</v>
      </c>
      <c r="D332" s="162" t="s">
        <v>137</v>
      </c>
      <c r="E332" s="163" t="s">
        <v>725</v>
      </c>
      <c r="F332" s="164" t="s">
        <v>726</v>
      </c>
      <c r="G332" s="165" t="s">
        <v>193</v>
      </c>
      <c r="H332" s="166">
        <v>3</v>
      </c>
      <c r="I332" s="167"/>
      <c r="J332" s="168">
        <f>ROUND(I332*H332,2)</f>
        <v>0</v>
      </c>
      <c r="K332" s="164" t="s">
        <v>141</v>
      </c>
      <c r="L332" s="36"/>
      <c r="M332" s="169" t="s">
        <v>3</v>
      </c>
      <c r="N332" s="170" t="s">
        <v>42</v>
      </c>
      <c r="O332" s="69"/>
      <c r="P332" s="171">
        <f>O332*H332</f>
        <v>0</v>
      </c>
      <c r="Q332" s="171">
        <v>0.00036</v>
      </c>
      <c r="R332" s="171">
        <f>Q332*H332</f>
        <v>0.00108</v>
      </c>
      <c r="S332" s="171">
        <v>0</v>
      </c>
      <c r="T332" s="172">
        <f>S332*H332</f>
        <v>0</v>
      </c>
      <c r="U332" s="35"/>
      <c r="V332" s="35"/>
      <c r="W332" s="35"/>
      <c r="X332" s="35"/>
      <c r="Y332" s="35"/>
      <c r="Z332" s="35"/>
      <c r="AA332" s="35"/>
      <c r="AB332" s="35"/>
      <c r="AC332" s="35"/>
      <c r="AD332" s="35"/>
      <c r="AE332" s="35"/>
      <c r="AR332" s="173" t="s">
        <v>214</v>
      </c>
      <c r="AT332" s="173" t="s">
        <v>137</v>
      </c>
      <c r="AU332" s="173" t="s">
        <v>79</v>
      </c>
      <c r="AY332" s="16" t="s">
        <v>135</v>
      </c>
      <c r="BE332" s="174">
        <f>IF(N332="základní",J332,0)</f>
        <v>0</v>
      </c>
      <c r="BF332" s="174">
        <f>IF(N332="snížená",J332,0)</f>
        <v>0</v>
      </c>
      <c r="BG332" s="174">
        <f>IF(N332="zákl. přenesená",J332,0)</f>
        <v>0</v>
      </c>
      <c r="BH332" s="174">
        <f>IF(N332="sníž. přenesená",J332,0)</f>
        <v>0</v>
      </c>
      <c r="BI332" s="174">
        <f>IF(N332="nulová",J332,0)</f>
        <v>0</v>
      </c>
      <c r="BJ332" s="16" t="s">
        <v>15</v>
      </c>
      <c r="BK332" s="174">
        <f>ROUND(I332*H332,2)</f>
        <v>0</v>
      </c>
      <c r="BL332" s="16" t="s">
        <v>214</v>
      </c>
      <c r="BM332" s="173" t="s">
        <v>727</v>
      </c>
    </row>
    <row r="333" spans="1:47" s="2" customFormat="1" ht="12">
      <c r="A333" s="35"/>
      <c r="B333" s="36"/>
      <c r="C333" s="35"/>
      <c r="D333" s="175" t="s">
        <v>143</v>
      </c>
      <c r="E333" s="35"/>
      <c r="F333" s="176" t="s">
        <v>728</v>
      </c>
      <c r="G333" s="35"/>
      <c r="H333" s="35"/>
      <c r="I333" s="177"/>
      <c r="J333" s="35"/>
      <c r="K333" s="35"/>
      <c r="L333" s="36"/>
      <c r="M333" s="178"/>
      <c r="N333" s="179"/>
      <c r="O333" s="69"/>
      <c r="P333" s="69"/>
      <c r="Q333" s="69"/>
      <c r="R333" s="69"/>
      <c r="S333" s="69"/>
      <c r="T333" s="70"/>
      <c r="U333" s="35"/>
      <c r="V333" s="35"/>
      <c r="W333" s="35"/>
      <c r="X333" s="35"/>
      <c r="Y333" s="35"/>
      <c r="Z333" s="35"/>
      <c r="AA333" s="35"/>
      <c r="AB333" s="35"/>
      <c r="AC333" s="35"/>
      <c r="AD333" s="35"/>
      <c r="AE333" s="35"/>
      <c r="AT333" s="16" t="s">
        <v>143</v>
      </c>
      <c r="AU333" s="16" t="s">
        <v>79</v>
      </c>
    </row>
    <row r="334" spans="1:65" s="2" customFormat="1" ht="37.8" customHeight="1">
      <c r="A334" s="35"/>
      <c r="B334" s="161"/>
      <c r="C334" s="162" t="s">
        <v>729</v>
      </c>
      <c r="D334" s="162" t="s">
        <v>137</v>
      </c>
      <c r="E334" s="163" t="s">
        <v>730</v>
      </c>
      <c r="F334" s="164" t="s">
        <v>731</v>
      </c>
      <c r="G334" s="165" t="s">
        <v>227</v>
      </c>
      <c r="H334" s="166">
        <v>7.8</v>
      </c>
      <c r="I334" s="167"/>
      <c r="J334" s="168">
        <f>ROUND(I334*H334,2)</f>
        <v>0</v>
      </c>
      <c r="K334" s="164" t="s">
        <v>141</v>
      </c>
      <c r="L334" s="36"/>
      <c r="M334" s="169" t="s">
        <v>3</v>
      </c>
      <c r="N334" s="170" t="s">
        <v>42</v>
      </c>
      <c r="O334" s="69"/>
      <c r="P334" s="171">
        <f>O334*H334</f>
        <v>0</v>
      </c>
      <c r="Q334" s="171">
        <v>0.00217</v>
      </c>
      <c r="R334" s="171">
        <f>Q334*H334</f>
        <v>0.016926</v>
      </c>
      <c r="S334" s="171">
        <v>0</v>
      </c>
      <c r="T334" s="172">
        <f>S334*H334</f>
        <v>0</v>
      </c>
      <c r="U334" s="35"/>
      <c r="V334" s="35"/>
      <c r="W334" s="35"/>
      <c r="X334" s="35"/>
      <c r="Y334" s="35"/>
      <c r="Z334" s="35"/>
      <c r="AA334" s="35"/>
      <c r="AB334" s="35"/>
      <c r="AC334" s="35"/>
      <c r="AD334" s="35"/>
      <c r="AE334" s="35"/>
      <c r="AR334" s="173" t="s">
        <v>214</v>
      </c>
      <c r="AT334" s="173" t="s">
        <v>137</v>
      </c>
      <c r="AU334" s="173" t="s">
        <v>79</v>
      </c>
      <c r="AY334" s="16" t="s">
        <v>135</v>
      </c>
      <c r="BE334" s="174">
        <f>IF(N334="základní",J334,0)</f>
        <v>0</v>
      </c>
      <c r="BF334" s="174">
        <f>IF(N334="snížená",J334,0)</f>
        <v>0</v>
      </c>
      <c r="BG334" s="174">
        <f>IF(N334="zákl. přenesená",J334,0)</f>
        <v>0</v>
      </c>
      <c r="BH334" s="174">
        <f>IF(N334="sníž. přenesená",J334,0)</f>
        <v>0</v>
      </c>
      <c r="BI334" s="174">
        <f>IF(N334="nulová",J334,0)</f>
        <v>0</v>
      </c>
      <c r="BJ334" s="16" t="s">
        <v>15</v>
      </c>
      <c r="BK334" s="174">
        <f>ROUND(I334*H334,2)</f>
        <v>0</v>
      </c>
      <c r="BL334" s="16" t="s">
        <v>214</v>
      </c>
      <c r="BM334" s="173" t="s">
        <v>732</v>
      </c>
    </row>
    <row r="335" spans="1:47" s="2" customFormat="1" ht="12">
      <c r="A335" s="35"/>
      <c r="B335" s="36"/>
      <c r="C335" s="35"/>
      <c r="D335" s="175" t="s">
        <v>143</v>
      </c>
      <c r="E335" s="35"/>
      <c r="F335" s="176" t="s">
        <v>733</v>
      </c>
      <c r="G335" s="35"/>
      <c r="H335" s="35"/>
      <c r="I335" s="177"/>
      <c r="J335" s="35"/>
      <c r="K335" s="35"/>
      <c r="L335" s="36"/>
      <c r="M335" s="178"/>
      <c r="N335" s="179"/>
      <c r="O335" s="69"/>
      <c r="P335" s="69"/>
      <c r="Q335" s="69"/>
      <c r="R335" s="69"/>
      <c r="S335" s="69"/>
      <c r="T335" s="70"/>
      <c r="U335" s="35"/>
      <c r="V335" s="35"/>
      <c r="W335" s="35"/>
      <c r="X335" s="35"/>
      <c r="Y335" s="35"/>
      <c r="Z335" s="35"/>
      <c r="AA335" s="35"/>
      <c r="AB335" s="35"/>
      <c r="AC335" s="35"/>
      <c r="AD335" s="35"/>
      <c r="AE335" s="35"/>
      <c r="AT335" s="16" t="s">
        <v>143</v>
      </c>
      <c r="AU335" s="16" t="s">
        <v>79</v>
      </c>
    </row>
    <row r="336" spans="1:65" s="2" customFormat="1" ht="16.5" customHeight="1">
      <c r="A336" s="35"/>
      <c r="B336" s="161"/>
      <c r="C336" s="162" t="s">
        <v>734</v>
      </c>
      <c r="D336" s="162" t="s">
        <v>137</v>
      </c>
      <c r="E336" s="163" t="s">
        <v>735</v>
      </c>
      <c r="F336" s="164" t="s">
        <v>736</v>
      </c>
      <c r="G336" s="165" t="s">
        <v>227</v>
      </c>
      <c r="H336" s="166">
        <v>890</v>
      </c>
      <c r="I336" s="167"/>
      <c r="J336" s="168">
        <f>ROUND(I336*H336,2)</f>
        <v>0</v>
      </c>
      <c r="K336" s="164" t="s">
        <v>3</v>
      </c>
      <c r="L336" s="36"/>
      <c r="M336" s="169" t="s">
        <v>3</v>
      </c>
      <c r="N336" s="170" t="s">
        <v>42</v>
      </c>
      <c r="O336" s="69"/>
      <c r="P336" s="171">
        <f>O336*H336</f>
        <v>0</v>
      </c>
      <c r="Q336" s="171">
        <v>0</v>
      </c>
      <c r="R336" s="171">
        <f>Q336*H336</f>
        <v>0</v>
      </c>
      <c r="S336" s="171">
        <v>0</v>
      </c>
      <c r="T336" s="172">
        <f>S336*H336</f>
        <v>0</v>
      </c>
      <c r="U336" s="35"/>
      <c r="V336" s="35"/>
      <c r="W336" s="35"/>
      <c r="X336" s="35"/>
      <c r="Y336" s="35"/>
      <c r="Z336" s="35"/>
      <c r="AA336" s="35"/>
      <c r="AB336" s="35"/>
      <c r="AC336" s="35"/>
      <c r="AD336" s="35"/>
      <c r="AE336" s="35"/>
      <c r="AR336" s="173" t="s">
        <v>214</v>
      </c>
      <c r="AT336" s="173" t="s">
        <v>137</v>
      </c>
      <c r="AU336" s="173" t="s">
        <v>79</v>
      </c>
      <c r="AY336" s="16" t="s">
        <v>135</v>
      </c>
      <c r="BE336" s="174">
        <f>IF(N336="základní",J336,0)</f>
        <v>0</v>
      </c>
      <c r="BF336" s="174">
        <f>IF(N336="snížená",J336,0)</f>
        <v>0</v>
      </c>
      <c r="BG336" s="174">
        <f>IF(N336="zákl. přenesená",J336,0)</f>
        <v>0</v>
      </c>
      <c r="BH336" s="174">
        <f>IF(N336="sníž. přenesená",J336,0)</f>
        <v>0</v>
      </c>
      <c r="BI336" s="174">
        <f>IF(N336="nulová",J336,0)</f>
        <v>0</v>
      </c>
      <c r="BJ336" s="16" t="s">
        <v>15</v>
      </c>
      <c r="BK336" s="174">
        <f>ROUND(I336*H336,2)</f>
        <v>0</v>
      </c>
      <c r="BL336" s="16" t="s">
        <v>214</v>
      </c>
      <c r="BM336" s="173" t="s">
        <v>737</v>
      </c>
    </row>
    <row r="337" spans="1:65" s="2" customFormat="1" ht="16.5" customHeight="1">
      <c r="A337" s="35"/>
      <c r="B337" s="161"/>
      <c r="C337" s="162" t="s">
        <v>738</v>
      </c>
      <c r="D337" s="162" t="s">
        <v>137</v>
      </c>
      <c r="E337" s="163" t="s">
        <v>739</v>
      </c>
      <c r="F337" s="164" t="s">
        <v>740</v>
      </c>
      <c r="G337" s="165" t="s">
        <v>227</v>
      </c>
      <c r="H337" s="166">
        <v>325</v>
      </c>
      <c r="I337" s="167"/>
      <c r="J337" s="168">
        <f>ROUND(I337*H337,2)</f>
        <v>0</v>
      </c>
      <c r="K337" s="164" t="s">
        <v>3</v>
      </c>
      <c r="L337" s="36"/>
      <c r="M337" s="169" t="s">
        <v>3</v>
      </c>
      <c r="N337" s="170" t="s">
        <v>42</v>
      </c>
      <c r="O337" s="69"/>
      <c r="P337" s="171">
        <f>O337*H337</f>
        <v>0</v>
      </c>
      <c r="Q337" s="171">
        <v>0</v>
      </c>
      <c r="R337" s="171">
        <f>Q337*H337</f>
        <v>0</v>
      </c>
      <c r="S337" s="171">
        <v>0</v>
      </c>
      <c r="T337" s="172">
        <f>S337*H337</f>
        <v>0</v>
      </c>
      <c r="U337" s="35"/>
      <c r="V337" s="35"/>
      <c r="W337" s="35"/>
      <c r="X337" s="35"/>
      <c r="Y337" s="35"/>
      <c r="Z337" s="35"/>
      <c r="AA337" s="35"/>
      <c r="AB337" s="35"/>
      <c r="AC337" s="35"/>
      <c r="AD337" s="35"/>
      <c r="AE337" s="35"/>
      <c r="AR337" s="173" t="s">
        <v>214</v>
      </c>
      <c r="AT337" s="173" t="s">
        <v>137</v>
      </c>
      <c r="AU337" s="173" t="s">
        <v>79</v>
      </c>
      <c r="AY337" s="16" t="s">
        <v>135</v>
      </c>
      <c r="BE337" s="174">
        <f>IF(N337="základní",J337,0)</f>
        <v>0</v>
      </c>
      <c r="BF337" s="174">
        <f>IF(N337="snížená",J337,0)</f>
        <v>0</v>
      </c>
      <c r="BG337" s="174">
        <f>IF(N337="zákl. přenesená",J337,0)</f>
        <v>0</v>
      </c>
      <c r="BH337" s="174">
        <f>IF(N337="sníž. přenesená",J337,0)</f>
        <v>0</v>
      </c>
      <c r="BI337" s="174">
        <f>IF(N337="nulová",J337,0)</f>
        <v>0</v>
      </c>
      <c r="BJ337" s="16" t="s">
        <v>15</v>
      </c>
      <c r="BK337" s="174">
        <f>ROUND(I337*H337,2)</f>
        <v>0</v>
      </c>
      <c r="BL337" s="16" t="s">
        <v>214</v>
      </c>
      <c r="BM337" s="173" t="s">
        <v>741</v>
      </c>
    </row>
    <row r="338" spans="1:65" s="2" customFormat="1" ht="49.05" customHeight="1">
      <c r="A338" s="35"/>
      <c r="B338" s="161"/>
      <c r="C338" s="162" t="s">
        <v>742</v>
      </c>
      <c r="D338" s="162" t="s">
        <v>137</v>
      </c>
      <c r="E338" s="163" t="s">
        <v>743</v>
      </c>
      <c r="F338" s="164" t="s">
        <v>744</v>
      </c>
      <c r="G338" s="165" t="s">
        <v>172</v>
      </c>
      <c r="H338" s="166">
        <v>4.104</v>
      </c>
      <c r="I338" s="167"/>
      <c r="J338" s="168">
        <f>ROUND(I338*H338,2)</f>
        <v>0</v>
      </c>
      <c r="K338" s="164" t="s">
        <v>141</v>
      </c>
      <c r="L338" s="36"/>
      <c r="M338" s="169" t="s">
        <v>3</v>
      </c>
      <c r="N338" s="170" t="s">
        <v>42</v>
      </c>
      <c r="O338" s="69"/>
      <c r="P338" s="171">
        <f>O338*H338</f>
        <v>0</v>
      </c>
      <c r="Q338" s="171">
        <v>0</v>
      </c>
      <c r="R338" s="171">
        <f>Q338*H338</f>
        <v>0</v>
      </c>
      <c r="S338" s="171">
        <v>0</v>
      </c>
      <c r="T338" s="172">
        <f>S338*H338</f>
        <v>0</v>
      </c>
      <c r="U338" s="35"/>
      <c r="V338" s="35"/>
      <c r="W338" s="35"/>
      <c r="X338" s="35"/>
      <c r="Y338" s="35"/>
      <c r="Z338" s="35"/>
      <c r="AA338" s="35"/>
      <c r="AB338" s="35"/>
      <c r="AC338" s="35"/>
      <c r="AD338" s="35"/>
      <c r="AE338" s="35"/>
      <c r="AR338" s="173" t="s">
        <v>214</v>
      </c>
      <c r="AT338" s="173" t="s">
        <v>137</v>
      </c>
      <c r="AU338" s="173" t="s">
        <v>79</v>
      </c>
      <c r="AY338" s="16" t="s">
        <v>135</v>
      </c>
      <c r="BE338" s="174">
        <f>IF(N338="základní",J338,0)</f>
        <v>0</v>
      </c>
      <c r="BF338" s="174">
        <f>IF(N338="snížená",J338,0)</f>
        <v>0</v>
      </c>
      <c r="BG338" s="174">
        <f>IF(N338="zákl. přenesená",J338,0)</f>
        <v>0</v>
      </c>
      <c r="BH338" s="174">
        <f>IF(N338="sníž. přenesená",J338,0)</f>
        <v>0</v>
      </c>
      <c r="BI338" s="174">
        <f>IF(N338="nulová",J338,0)</f>
        <v>0</v>
      </c>
      <c r="BJ338" s="16" t="s">
        <v>15</v>
      </c>
      <c r="BK338" s="174">
        <f>ROUND(I338*H338,2)</f>
        <v>0</v>
      </c>
      <c r="BL338" s="16" t="s">
        <v>214</v>
      </c>
      <c r="BM338" s="173" t="s">
        <v>745</v>
      </c>
    </row>
    <row r="339" spans="1:47" s="2" customFormat="1" ht="12">
      <c r="A339" s="35"/>
      <c r="B339" s="36"/>
      <c r="C339" s="35"/>
      <c r="D339" s="175" t="s">
        <v>143</v>
      </c>
      <c r="E339" s="35"/>
      <c r="F339" s="176" t="s">
        <v>746</v>
      </c>
      <c r="G339" s="35"/>
      <c r="H339" s="35"/>
      <c r="I339" s="177"/>
      <c r="J339" s="35"/>
      <c r="K339" s="35"/>
      <c r="L339" s="36"/>
      <c r="M339" s="178"/>
      <c r="N339" s="179"/>
      <c r="O339" s="69"/>
      <c r="P339" s="69"/>
      <c r="Q339" s="69"/>
      <c r="R339" s="69"/>
      <c r="S339" s="69"/>
      <c r="T339" s="70"/>
      <c r="U339" s="35"/>
      <c r="V339" s="35"/>
      <c r="W339" s="35"/>
      <c r="X339" s="35"/>
      <c r="Y339" s="35"/>
      <c r="Z339" s="35"/>
      <c r="AA339" s="35"/>
      <c r="AB339" s="35"/>
      <c r="AC339" s="35"/>
      <c r="AD339" s="35"/>
      <c r="AE339" s="35"/>
      <c r="AT339" s="16" t="s">
        <v>143</v>
      </c>
      <c r="AU339" s="16" t="s">
        <v>79</v>
      </c>
    </row>
    <row r="340" spans="1:63" s="12" customFormat="1" ht="22.8" customHeight="1">
      <c r="A340" s="12"/>
      <c r="B340" s="148"/>
      <c r="C340" s="12"/>
      <c r="D340" s="149" t="s">
        <v>70</v>
      </c>
      <c r="E340" s="159" t="s">
        <v>747</v>
      </c>
      <c r="F340" s="159" t="s">
        <v>748</v>
      </c>
      <c r="G340" s="12"/>
      <c r="H340" s="12"/>
      <c r="I340" s="151"/>
      <c r="J340" s="160">
        <f>BK340</f>
        <v>0</v>
      </c>
      <c r="K340" s="12"/>
      <c r="L340" s="148"/>
      <c r="M340" s="153"/>
      <c r="N340" s="154"/>
      <c r="O340" s="154"/>
      <c r="P340" s="155">
        <f>SUM(P341:P364)</f>
        <v>0</v>
      </c>
      <c r="Q340" s="154"/>
      <c r="R340" s="155">
        <f>SUM(R341:R364)</f>
        <v>0</v>
      </c>
      <c r="S340" s="154"/>
      <c r="T340" s="156">
        <f>SUM(T341:T364)</f>
        <v>7.108300000000001</v>
      </c>
      <c r="U340" s="12"/>
      <c r="V340" s="12"/>
      <c r="W340" s="12"/>
      <c r="X340" s="12"/>
      <c r="Y340" s="12"/>
      <c r="Z340" s="12"/>
      <c r="AA340" s="12"/>
      <c r="AB340" s="12"/>
      <c r="AC340" s="12"/>
      <c r="AD340" s="12"/>
      <c r="AE340" s="12"/>
      <c r="AR340" s="149" t="s">
        <v>79</v>
      </c>
      <c r="AT340" s="157" t="s">
        <v>70</v>
      </c>
      <c r="AU340" s="157" t="s">
        <v>15</v>
      </c>
      <c r="AY340" s="149" t="s">
        <v>135</v>
      </c>
      <c r="BK340" s="158">
        <f>SUM(BK341:BK364)</f>
        <v>0</v>
      </c>
    </row>
    <row r="341" spans="1:65" s="2" customFormat="1" ht="24.15" customHeight="1">
      <c r="A341" s="35"/>
      <c r="B341" s="161"/>
      <c r="C341" s="162" t="s">
        <v>749</v>
      </c>
      <c r="D341" s="162" t="s">
        <v>137</v>
      </c>
      <c r="E341" s="163" t="s">
        <v>750</v>
      </c>
      <c r="F341" s="164" t="s">
        <v>751</v>
      </c>
      <c r="G341" s="165" t="s">
        <v>227</v>
      </c>
      <c r="H341" s="166">
        <v>1421.66</v>
      </c>
      <c r="I341" s="167"/>
      <c r="J341" s="168">
        <f>ROUND(I341*H341,2)</f>
        <v>0</v>
      </c>
      <c r="K341" s="164" t="s">
        <v>3</v>
      </c>
      <c r="L341" s="36"/>
      <c r="M341" s="169" t="s">
        <v>3</v>
      </c>
      <c r="N341" s="170" t="s">
        <v>42</v>
      </c>
      <c r="O341" s="69"/>
      <c r="P341" s="171">
        <f>O341*H341</f>
        <v>0</v>
      </c>
      <c r="Q341" s="171">
        <v>0</v>
      </c>
      <c r="R341" s="171">
        <f>Q341*H341</f>
        <v>0</v>
      </c>
      <c r="S341" s="171">
        <v>0.005</v>
      </c>
      <c r="T341" s="172">
        <f>S341*H341</f>
        <v>7.108300000000001</v>
      </c>
      <c r="U341" s="35"/>
      <c r="V341" s="35"/>
      <c r="W341" s="35"/>
      <c r="X341" s="35"/>
      <c r="Y341" s="35"/>
      <c r="Z341" s="35"/>
      <c r="AA341" s="35"/>
      <c r="AB341" s="35"/>
      <c r="AC341" s="35"/>
      <c r="AD341" s="35"/>
      <c r="AE341" s="35"/>
      <c r="AR341" s="173" t="s">
        <v>214</v>
      </c>
      <c r="AT341" s="173" t="s">
        <v>137</v>
      </c>
      <c r="AU341" s="173" t="s">
        <v>79</v>
      </c>
      <c r="AY341" s="16" t="s">
        <v>135</v>
      </c>
      <c r="BE341" s="174">
        <f>IF(N341="základní",J341,0)</f>
        <v>0</v>
      </c>
      <c r="BF341" s="174">
        <f>IF(N341="snížená",J341,0)</f>
        <v>0</v>
      </c>
      <c r="BG341" s="174">
        <f>IF(N341="zákl. přenesená",J341,0)</f>
        <v>0</v>
      </c>
      <c r="BH341" s="174">
        <f>IF(N341="sníž. přenesená",J341,0)</f>
        <v>0</v>
      </c>
      <c r="BI341" s="174">
        <f>IF(N341="nulová",J341,0)</f>
        <v>0</v>
      </c>
      <c r="BJ341" s="16" t="s">
        <v>15</v>
      </c>
      <c r="BK341" s="174">
        <f>ROUND(I341*H341,2)</f>
        <v>0</v>
      </c>
      <c r="BL341" s="16" t="s">
        <v>214</v>
      </c>
      <c r="BM341" s="173" t="s">
        <v>752</v>
      </c>
    </row>
    <row r="342" spans="1:65" s="2" customFormat="1" ht="16.5" customHeight="1">
      <c r="A342" s="35"/>
      <c r="B342" s="161"/>
      <c r="C342" s="162" t="s">
        <v>753</v>
      </c>
      <c r="D342" s="162" t="s">
        <v>137</v>
      </c>
      <c r="E342" s="163" t="s">
        <v>754</v>
      </c>
      <c r="F342" s="164" t="s">
        <v>755</v>
      </c>
      <c r="G342" s="165" t="s">
        <v>227</v>
      </c>
      <c r="H342" s="166">
        <v>1421.66</v>
      </c>
      <c r="I342" s="167"/>
      <c r="J342" s="168">
        <f>ROUND(I342*H342,2)</f>
        <v>0</v>
      </c>
      <c r="K342" s="164" t="s">
        <v>3</v>
      </c>
      <c r="L342" s="36"/>
      <c r="M342" s="169" t="s">
        <v>3</v>
      </c>
      <c r="N342" s="170" t="s">
        <v>42</v>
      </c>
      <c r="O342" s="69"/>
      <c r="P342" s="171">
        <f>O342*H342</f>
        <v>0</v>
      </c>
      <c r="Q342" s="171">
        <v>0</v>
      </c>
      <c r="R342" s="171">
        <f>Q342*H342</f>
        <v>0</v>
      </c>
      <c r="S342" s="171">
        <v>0</v>
      </c>
      <c r="T342" s="172">
        <f>S342*H342</f>
        <v>0</v>
      </c>
      <c r="U342" s="35"/>
      <c r="V342" s="35"/>
      <c r="W342" s="35"/>
      <c r="X342" s="35"/>
      <c r="Y342" s="35"/>
      <c r="Z342" s="35"/>
      <c r="AA342" s="35"/>
      <c r="AB342" s="35"/>
      <c r="AC342" s="35"/>
      <c r="AD342" s="35"/>
      <c r="AE342" s="35"/>
      <c r="AR342" s="173" t="s">
        <v>214</v>
      </c>
      <c r="AT342" s="173" t="s">
        <v>137</v>
      </c>
      <c r="AU342" s="173" t="s">
        <v>79</v>
      </c>
      <c r="AY342" s="16" t="s">
        <v>135</v>
      </c>
      <c r="BE342" s="174">
        <f>IF(N342="základní",J342,0)</f>
        <v>0</v>
      </c>
      <c r="BF342" s="174">
        <f>IF(N342="snížená",J342,0)</f>
        <v>0</v>
      </c>
      <c r="BG342" s="174">
        <f>IF(N342="zákl. přenesená",J342,0)</f>
        <v>0</v>
      </c>
      <c r="BH342" s="174">
        <f>IF(N342="sníž. přenesená",J342,0)</f>
        <v>0</v>
      </c>
      <c r="BI342" s="174">
        <f>IF(N342="nulová",J342,0)</f>
        <v>0</v>
      </c>
      <c r="BJ342" s="16" t="s">
        <v>15</v>
      </c>
      <c r="BK342" s="174">
        <f>ROUND(I342*H342,2)</f>
        <v>0</v>
      </c>
      <c r="BL342" s="16" t="s">
        <v>214</v>
      </c>
      <c r="BM342" s="173" t="s">
        <v>756</v>
      </c>
    </row>
    <row r="343" spans="1:65" s="2" customFormat="1" ht="37.8" customHeight="1">
      <c r="A343" s="35"/>
      <c r="B343" s="161"/>
      <c r="C343" s="162" t="s">
        <v>757</v>
      </c>
      <c r="D343" s="162" t="s">
        <v>137</v>
      </c>
      <c r="E343" s="163" t="s">
        <v>758</v>
      </c>
      <c r="F343" s="164" t="s">
        <v>759</v>
      </c>
      <c r="G343" s="165" t="s">
        <v>193</v>
      </c>
      <c r="H343" s="166">
        <v>1</v>
      </c>
      <c r="I343" s="167"/>
      <c r="J343" s="168">
        <f>ROUND(I343*H343,2)</f>
        <v>0</v>
      </c>
      <c r="K343" s="164" t="s">
        <v>3</v>
      </c>
      <c r="L343" s="36"/>
      <c r="M343" s="169" t="s">
        <v>3</v>
      </c>
      <c r="N343" s="170" t="s">
        <v>42</v>
      </c>
      <c r="O343" s="69"/>
      <c r="P343" s="171">
        <f>O343*H343</f>
        <v>0</v>
      </c>
      <c r="Q343" s="171">
        <v>0</v>
      </c>
      <c r="R343" s="171">
        <f>Q343*H343</f>
        <v>0</v>
      </c>
      <c r="S343" s="171">
        <v>0</v>
      </c>
      <c r="T343" s="172">
        <f>S343*H343</f>
        <v>0</v>
      </c>
      <c r="U343" s="35"/>
      <c r="V343" s="35"/>
      <c r="W343" s="35"/>
      <c r="X343" s="35"/>
      <c r="Y343" s="35"/>
      <c r="Z343" s="35"/>
      <c r="AA343" s="35"/>
      <c r="AB343" s="35"/>
      <c r="AC343" s="35"/>
      <c r="AD343" s="35"/>
      <c r="AE343" s="35"/>
      <c r="AR343" s="173" t="s">
        <v>214</v>
      </c>
      <c r="AT343" s="173" t="s">
        <v>137</v>
      </c>
      <c r="AU343" s="173" t="s">
        <v>79</v>
      </c>
      <c r="AY343" s="16" t="s">
        <v>135</v>
      </c>
      <c r="BE343" s="174">
        <f>IF(N343="základní",J343,0)</f>
        <v>0</v>
      </c>
      <c r="BF343" s="174">
        <f>IF(N343="snížená",J343,0)</f>
        <v>0</v>
      </c>
      <c r="BG343" s="174">
        <f>IF(N343="zákl. přenesená",J343,0)</f>
        <v>0</v>
      </c>
      <c r="BH343" s="174">
        <f>IF(N343="sníž. přenesená",J343,0)</f>
        <v>0</v>
      </c>
      <c r="BI343" s="174">
        <f>IF(N343="nulová",J343,0)</f>
        <v>0</v>
      </c>
      <c r="BJ343" s="16" t="s">
        <v>15</v>
      </c>
      <c r="BK343" s="174">
        <f>ROUND(I343*H343,2)</f>
        <v>0</v>
      </c>
      <c r="BL343" s="16" t="s">
        <v>214</v>
      </c>
      <c r="BM343" s="173" t="s">
        <v>760</v>
      </c>
    </row>
    <row r="344" spans="1:65" s="2" customFormat="1" ht="55.5" customHeight="1">
      <c r="A344" s="35"/>
      <c r="B344" s="161"/>
      <c r="C344" s="162" t="s">
        <v>761</v>
      </c>
      <c r="D344" s="162" t="s">
        <v>137</v>
      </c>
      <c r="E344" s="163" t="s">
        <v>762</v>
      </c>
      <c r="F344" s="164" t="s">
        <v>763</v>
      </c>
      <c r="G344" s="165" t="s">
        <v>193</v>
      </c>
      <c r="H344" s="166">
        <v>4</v>
      </c>
      <c r="I344" s="167"/>
      <c r="J344" s="168">
        <f>ROUND(I344*H344,2)</f>
        <v>0</v>
      </c>
      <c r="K344" s="164" t="s">
        <v>3</v>
      </c>
      <c r="L344" s="36"/>
      <c r="M344" s="169" t="s">
        <v>3</v>
      </c>
      <c r="N344" s="170" t="s">
        <v>42</v>
      </c>
      <c r="O344" s="69"/>
      <c r="P344" s="171">
        <f>O344*H344</f>
        <v>0</v>
      </c>
      <c r="Q344" s="171">
        <v>0</v>
      </c>
      <c r="R344" s="171">
        <f>Q344*H344</f>
        <v>0</v>
      </c>
      <c r="S344" s="171">
        <v>0</v>
      </c>
      <c r="T344" s="172">
        <f>S344*H344</f>
        <v>0</v>
      </c>
      <c r="U344" s="35"/>
      <c r="V344" s="35"/>
      <c r="W344" s="35"/>
      <c r="X344" s="35"/>
      <c r="Y344" s="35"/>
      <c r="Z344" s="35"/>
      <c r="AA344" s="35"/>
      <c r="AB344" s="35"/>
      <c r="AC344" s="35"/>
      <c r="AD344" s="35"/>
      <c r="AE344" s="35"/>
      <c r="AR344" s="173" t="s">
        <v>214</v>
      </c>
      <c r="AT344" s="173" t="s">
        <v>137</v>
      </c>
      <c r="AU344" s="173" t="s">
        <v>79</v>
      </c>
      <c r="AY344" s="16" t="s">
        <v>135</v>
      </c>
      <c r="BE344" s="174">
        <f>IF(N344="základní",J344,0)</f>
        <v>0</v>
      </c>
      <c r="BF344" s="174">
        <f>IF(N344="snížená",J344,0)</f>
        <v>0</v>
      </c>
      <c r="BG344" s="174">
        <f>IF(N344="zákl. přenesená",J344,0)</f>
        <v>0</v>
      </c>
      <c r="BH344" s="174">
        <f>IF(N344="sníž. přenesená",J344,0)</f>
        <v>0</v>
      </c>
      <c r="BI344" s="174">
        <f>IF(N344="nulová",J344,0)</f>
        <v>0</v>
      </c>
      <c r="BJ344" s="16" t="s">
        <v>15</v>
      </c>
      <c r="BK344" s="174">
        <f>ROUND(I344*H344,2)</f>
        <v>0</v>
      </c>
      <c r="BL344" s="16" t="s">
        <v>214</v>
      </c>
      <c r="BM344" s="173" t="s">
        <v>764</v>
      </c>
    </row>
    <row r="345" spans="1:65" s="2" customFormat="1" ht="37.8" customHeight="1">
      <c r="A345" s="35"/>
      <c r="B345" s="161"/>
      <c r="C345" s="162" t="s">
        <v>765</v>
      </c>
      <c r="D345" s="162" t="s">
        <v>137</v>
      </c>
      <c r="E345" s="163" t="s">
        <v>766</v>
      </c>
      <c r="F345" s="164" t="s">
        <v>767</v>
      </c>
      <c r="G345" s="165" t="s">
        <v>193</v>
      </c>
      <c r="H345" s="166">
        <v>2</v>
      </c>
      <c r="I345" s="167"/>
      <c r="J345" s="168">
        <f>ROUND(I345*H345,2)</f>
        <v>0</v>
      </c>
      <c r="K345" s="164" t="s">
        <v>3</v>
      </c>
      <c r="L345" s="36"/>
      <c r="M345" s="169" t="s">
        <v>3</v>
      </c>
      <c r="N345" s="170" t="s">
        <v>42</v>
      </c>
      <c r="O345" s="69"/>
      <c r="P345" s="171">
        <f>O345*H345</f>
        <v>0</v>
      </c>
      <c r="Q345" s="171">
        <v>0</v>
      </c>
      <c r="R345" s="171">
        <f>Q345*H345</f>
        <v>0</v>
      </c>
      <c r="S345" s="171">
        <v>0</v>
      </c>
      <c r="T345" s="172">
        <f>S345*H345</f>
        <v>0</v>
      </c>
      <c r="U345" s="35"/>
      <c r="V345" s="35"/>
      <c r="W345" s="35"/>
      <c r="X345" s="35"/>
      <c r="Y345" s="35"/>
      <c r="Z345" s="35"/>
      <c r="AA345" s="35"/>
      <c r="AB345" s="35"/>
      <c r="AC345" s="35"/>
      <c r="AD345" s="35"/>
      <c r="AE345" s="35"/>
      <c r="AR345" s="173" t="s">
        <v>214</v>
      </c>
      <c r="AT345" s="173" t="s">
        <v>137</v>
      </c>
      <c r="AU345" s="173" t="s">
        <v>79</v>
      </c>
      <c r="AY345" s="16" t="s">
        <v>135</v>
      </c>
      <c r="BE345" s="174">
        <f>IF(N345="základní",J345,0)</f>
        <v>0</v>
      </c>
      <c r="BF345" s="174">
        <f>IF(N345="snížená",J345,0)</f>
        <v>0</v>
      </c>
      <c r="BG345" s="174">
        <f>IF(N345="zákl. přenesená",J345,0)</f>
        <v>0</v>
      </c>
      <c r="BH345" s="174">
        <f>IF(N345="sníž. přenesená",J345,0)</f>
        <v>0</v>
      </c>
      <c r="BI345" s="174">
        <f>IF(N345="nulová",J345,0)</f>
        <v>0</v>
      </c>
      <c r="BJ345" s="16" t="s">
        <v>15</v>
      </c>
      <c r="BK345" s="174">
        <f>ROUND(I345*H345,2)</f>
        <v>0</v>
      </c>
      <c r="BL345" s="16" t="s">
        <v>214</v>
      </c>
      <c r="BM345" s="173" t="s">
        <v>768</v>
      </c>
    </row>
    <row r="346" spans="1:65" s="2" customFormat="1" ht="44.25" customHeight="1">
      <c r="A346" s="35"/>
      <c r="B346" s="161"/>
      <c r="C346" s="162" t="s">
        <v>769</v>
      </c>
      <c r="D346" s="162" t="s">
        <v>137</v>
      </c>
      <c r="E346" s="163" t="s">
        <v>770</v>
      </c>
      <c r="F346" s="164" t="s">
        <v>771</v>
      </c>
      <c r="G346" s="165" t="s">
        <v>193</v>
      </c>
      <c r="H346" s="166">
        <v>1</v>
      </c>
      <c r="I346" s="167"/>
      <c r="J346" s="168">
        <f>ROUND(I346*H346,2)</f>
        <v>0</v>
      </c>
      <c r="K346" s="164" t="s">
        <v>3</v>
      </c>
      <c r="L346" s="36"/>
      <c r="M346" s="169" t="s">
        <v>3</v>
      </c>
      <c r="N346" s="170" t="s">
        <v>42</v>
      </c>
      <c r="O346" s="69"/>
      <c r="P346" s="171">
        <f>O346*H346</f>
        <v>0</v>
      </c>
      <c r="Q346" s="171">
        <v>0</v>
      </c>
      <c r="R346" s="171">
        <f>Q346*H346</f>
        <v>0</v>
      </c>
      <c r="S346" s="171">
        <v>0</v>
      </c>
      <c r="T346" s="172">
        <f>S346*H346</f>
        <v>0</v>
      </c>
      <c r="U346" s="35"/>
      <c r="V346" s="35"/>
      <c r="W346" s="35"/>
      <c r="X346" s="35"/>
      <c r="Y346" s="35"/>
      <c r="Z346" s="35"/>
      <c r="AA346" s="35"/>
      <c r="AB346" s="35"/>
      <c r="AC346" s="35"/>
      <c r="AD346" s="35"/>
      <c r="AE346" s="35"/>
      <c r="AR346" s="173" t="s">
        <v>214</v>
      </c>
      <c r="AT346" s="173" t="s">
        <v>137</v>
      </c>
      <c r="AU346" s="173" t="s">
        <v>79</v>
      </c>
      <c r="AY346" s="16" t="s">
        <v>135</v>
      </c>
      <c r="BE346" s="174">
        <f>IF(N346="základní",J346,0)</f>
        <v>0</v>
      </c>
      <c r="BF346" s="174">
        <f>IF(N346="snížená",J346,0)</f>
        <v>0</v>
      </c>
      <c r="BG346" s="174">
        <f>IF(N346="zákl. přenesená",J346,0)</f>
        <v>0</v>
      </c>
      <c r="BH346" s="174">
        <f>IF(N346="sníž. přenesená",J346,0)</f>
        <v>0</v>
      </c>
      <c r="BI346" s="174">
        <f>IF(N346="nulová",J346,0)</f>
        <v>0</v>
      </c>
      <c r="BJ346" s="16" t="s">
        <v>15</v>
      </c>
      <c r="BK346" s="174">
        <f>ROUND(I346*H346,2)</f>
        <v>0</v>
      </c>
      <c r="BL346" s="16" t="s">
        <v>214</v>
      </c>
      <c r="BM346" s="173" t="s">
        <v>772</v>
      </c>
    </row>
    <row r="347" spans="1:65" s="2" customFormat="1" ht="49.05" customHeight="1">
      <c r="A347" s="35"/>
      <c r="B347" s="161"/>
      <c r="C347" s="162" t="s">
        <v>773</v>
      </c>
      <c r="D347" s="162" t="s">
        <v>137</v>
      </c>
      <c r="E347" s="163" t="s">
        <v>774</v>
      </c>
      <c r="F347" s="164" t="s">
        <v>775</v>
      </c>
      <c r="G347" s="165" t="s">
        <v>193</v>
      </c>
      <c r="H347" s="166">
        <v>1</v>
      </c>
      <c r="I347" s="167"/>
      <c r="J347" s="168">
        <f>ROUND(I347*H347,2)</f>
        <v>0</v>
      </c>
      <c r="K347" s="164" t="s">
        <v>3</v>
      </c>
      <c r="L347" s="36"/>
      <c r="M347" s="169" t="s">
        <v>3</v>
      </c>
      <c r="N347" s="170" t="s">
        <v>42</v>
      </c>
      <c r="O347" s="69"/>
      <c r="P347" s="171">
        <f>O347*H347</f>
        <v>0</v>
      </c>
      <c r="Q347" s="171">
        <v>0</v>
      </c>
      <c r="R347" s="171">
        <f>Q347*H347</f>
        <v>0</v>
      </c>
      <c r="S347" s="171">
        <v>0</v>
      </c>
      <c r="T347" s="172">
        <f>S347*H347</f>
        <v>0</v>
      </c>
      <c r="U347" s="35"/>
      <c r="V347" s="35"/>
      <c r="W347" s="35"/>
      <c r="X347" s="35"/>
      <c r="Y347" s="35"/>
      <c r="Z347" s="35"/>
      <c r="AA347" s="35"/>
      <c r="AB347" s="35"/>
      <c r="AC347" s="35"/>
      <c r="AD347" s="35"/>
      <c r="AE347" s="35"/>
      <c r="AR347" s="173" t="s">
        <v>214</v>
      </c>
      <c r="AT347" s="173" t="s">
        <v>137</v>
      </c>
      <c r="AU347" s="173" t="s">
        <v>79</v>
      </c>
      <c r="AY347" s="16" t="s">
        <v>135</v>
      </c>
      <c r="BE347" s="174">
        <f>IF(N347="základní",J347,0)</f>
        <v>0</v>
      </c>
      <c r="BF347" s="174">
        <f>IF(N347="snížená",J347,0)</f>
        <v>0</v>
      </c>
      <c r="BG347" s="174">
        <f>IF(N347="zákl. přenesená",J347,0)</f>
        <v>0</v>
      </c>
      <c r="BH347" s="174">
        <f>IF(N347="sníž. přenesená",J347,0)</f>
        <v>0</v>
      </c>
      <c r="BI347" s="174">
        <f>IF(N347="nulová",J347,0)</f>
        <v>0</v>
      </c>
      <c r="BJ347" s="16" t="s">
        <v>15</v>
      </c>
      <c r="BK347" s="174">
        <f>ROUND(I347*H347,2)</f>
        <v>0</v>
      </c>
      <c r="BL347" s="16" t="s">
        <v>214</v>
      </c>
      <c r="BM347" s="173" t="s">
        <v>776</v>
      </c>
    </row>
    <row r="348" spans="1:65" s="2" customFormat="1" ht="37.8" customHeight="1">
      <c r="A348" s="35"/>
      <c r="B348" s="161"/>
      <c r="C348" s="162" t="s">
        <v>777</v>
      </c>
      <c r="D348" s="162" t="s">
        <v>137</v>
      </c>
      <c r="E348" s="163" t="s">
        <v>778</v>
      </c>
      <c r="F348" s="164" t="s">
        <v>779</v>
      </c>
      <c r="G348" s="165" t="s">
        <v>193</v>
      </c>
      <c r="H348" s="166">
        <v>1</v>
      </c>
      <c r="I348" s="167"/>
      <c r="J348" s="168">
        <f>ROUND(I348*H348,2)</f>
        <v>0</v>
      </c>
      <c r="K348" s="164" t="s">
        <v>3</v>
      </c>
      <c r="L348" s="36"/>
      <c r="M348" s="169" t="s">
        <v>3</v>
      </c>
      <c r="N348" s="170" t="s">
        <v>42</v>
      </c>
      <c r="O348" s="69"/>
      <c r="P348" s="171">
        <f>O348*H348</f>
        <v>0</v>
      </c>
      <c r="Q348" s="171">
        <v>0</v>
      </c>
      <c r="R348" s="171">
        <f>Q348*H348</f>
        <v>0</v>
      </c>
      <c r="S348" s="171">
        <v>0</v>
      </c>
      <c r="T348" s="172">
        <f>S348*H348</f>
        <v>0</v>
      </c>
      <c r="U348" s="35"/>
      <c r="V348" s="35"/>
      <c r="W348" s="35"/>
      <c r="X348" s="35"/>
      <c r="Y348" s="35"/>
      <c r="Z348" s="35"/>
      <c r="AA348" s="35"/>
      <c r="AB348" s="35"/>
      <c r="AC348" s="35"/>
      <c r="AD348" s="35"/>
      <c r="AE348" s="35"/>
      <c r="AR348" s="173" t="s">
        <v>214</v>
      </c>
      <c r="AT348" s="173" t="s">
        <v>137</v>
      </c>
      <c r="AU348" s="173" t="s">
        <v>79</v>
      </c>
      <c r="AY348" s="16" t="s">
        <v>135</v>
      </c>
      <c r="BE348" s="174">
        <f>IF(N348="základní",J348,0)</f>
        <v>0</v>
      </c>
      <c r="BF348" s="174">
        <f>IF(N348="snížená",J348,0)</f>
        <v>0</v>
      </c>
      <c r="BG348" s="174">
        <f>IF(N348="zákl. přenesená",J348,0)</f>
        <v>0</v>
      </c>
      <c r="BH348" s="174">
        <f>IF(N348="sníž. přenesená",J348,0)</f>
        <v>0</v>
      </c>
      <c r="BI348" s="174">
        <f>IF(N348="nulová",J348,0)</f>
        <v>0</v>
      </c>
      <c r="BJ348" s="16" t="s">
        <v>15</v>
      </c>
      <c r="BK348" s="174">
        <f>ROUND(I348*H348,2)</f>
        <v>0</v>
      </c>
      <c r="BL348" s="16" t="s">
        <v>214</v>
      </c>
      <c r="BM348" s="173" t="s">
        <v>780</v>
      </c>
    </row>
    <row r="349" spans="1:65" s="2" customFormat="1" ht="37.8" customHeight="1">
      <c r="A349" s="35"/>
      <c r="B349" s="161"/>
      <c r="C349" s="162" t="s">
        <v>781</v>
      </c>
      <c r="D349" s="162" t="s">
        <v>137</v>
      </c>
      <c r="E349" s="163" t="s">
        <v>782</v>
      </c>
      <c r="F349" s="164" t="s">
        <v>783</v>
      </c>
      <c r="G349" s="165" t="s">
        <v>193</v>
      </c>
      <c r="H349" s="166">
        <v>3</v>
      </c>
      <c r="I349" s="167"/>
      <c r="J349" s="168">
        <f>ROUND(I349*H349,2)</f>
        <v>0</v>
      </c>
      <c r="K349" s="164" t="s">
        <v>3</v>
      </c>
      <c r="L349" s="36"/>
      <c r="M349" s="169" t="s">
        <v>3</v>
      </c>
      <c r="N349" s="170" t="s">
        <v>42</v>
      </c>
      <c r="O349" s="69"/>
      <c r="P349" s="171">
        <f>O349*H349</f>
        <v>0</v>
      </c>
      <c r="Q349" s="171">
        <v>0</v>
      </c>
      <c r="R349" s="171">
        <f>Q349*H349</f>
        <v>0</v>
      </c>
      <c r="S349" s="171">
        <v>0</v>
      </c>
      <c r="T349" s="172">
        <f>S349*H349</f>
        <v>0</v>
      </c>
      <c r="U349" s="35"/>
      <c r="V349" s="35"/>
      <c r="W349" s="35"/>
      <c r="X349" s="35"/>
      <c r="Y349" s="35"/>
      <c r="Z349" s="35"/>
      <c r="AA349" s="35"/>
      <c r="AB349" s="35"/>
      <c r="AC349" s="35"/>
      <c r="AD349" s="35"/>
      <c r="AE349" s="35"/>
      <c r="AR349" s="173" t="s">
        <v>214</v>
      </c>
      <c r="AT349" s="173" t="s">
        <v>137</v>
      </c>
      <c r="AU349" s="173" t="s">
        <v>79</v>
      </c>
      <c r="AY349" s="16" t="s">
        <v>135</v>
      </c>
      <c r="BE349" s="174">
        <f>IF(N349="základní",J349,0)</f>
        <v>0</v>
      </c>
      <c r="BF349" s="174">
        <f>IF(N349="snížená",J349,0)</f>
        <v>0</v>
      </c>
      <c r="BG349" s="174">
        <f>IF(N349="zákl. přenesená",J349,0)</f>
        <v>0</v>
      </c>
      <c r="BH349" s="174">
        <f>IF(N349="sníž. přenesená",J349,0)</f>
        <v>0</v>
      </c>
      <c r="BI349" s="174">
        <f>IF(N349="nulová",J349,0)</f>
        <v>0</v>
      </c>
      <c r="BJ349" s="16" t="s">
        <v>15</v>
      </c>
      <c r="BK349" s="174">
        <f>ROUND(I349*H349,2)</f>
        <v>0</v>
      </c>
      <c r="BL349" s="16" t="s">
        <v>214</v>
      </c>
      <c r="BM349" s="173" t="s">
        <v>784</v>
      </c>
    </row>
    <row r="350" spans="1:65" s="2" customFormat="1" ht="37.8" customHeight="1">
      <c r="A350" s="35"/>
      <c r="B350" s="161"/>
      <c r="C350" s="162" t="s">
        <v>785</v>
      </c>
      <c r="D350" s="162" t="s">
        <v>137</v>
      </c>
      <c r="E350" s="163" t="s">
        <v>786</v>
      </c>
      <c r="F350" s="164" t="s">
        <v>787</v>
      </c>
      <c r="G350" s="165" t="s">
        <v>193</v>
      </c>
      <c r="H350" s="166">
        <v>1</v>
      </c>
      <c r="I350" s="167"/>
      <c r="J350" s="168">
        <f>ROUND(I350*H350,2)</f>
        <v>0</v>
      </c>
      <c r="K350" s="164" t="s">
        <v>3</v>
      </c>
      <c r="L350" s="36"/>
      <c r="M350" s="169" t="s">
        <v>3</v>
      </c>
      <c r="N350" s="170" t="s">
        <v>42</v>
      </c>
      <c r="O350" s="69"/>
      <c r="P350" s="171">
        <f>O350*H350</f>
        <v>0</v>
      </c>
      <c r="Q350" s="171">
        <v>0</v>
      </c>
      <c r="R350" s="171">
        <f>Q350*H350</f>
        <v>0</v>
      </c>
      <c r="S350" s="171">
        <v>0</v>
      </c>
      <c r="T350" s="172">
        <f>S350*H350</f>
        <v>0</v>
      </c>
      <c r="U350" s="35"/>
      <c r="V350" s="35"/>
      <c r="W350" s="35"/>
      <c r="X350" s="35"/>
      <c r="Y350" s="35"/>
      <c r="Z350" s="35"/>
      <c r="AA350" s="35"/>
      <c r="AB350" s="35"/>
      <c r="AC350" s="35"/>
      <c r="AD350" s="35"/>
      <c r="AE350" s="35"/>
      <c r="AR350" s="173" t="s">
        <v>214</v>
      </c>
      <c r="AT350" s="173" t="s">
        <v>137</v>
      </c>
      <c r="AU350" s="173" t="s">
        <v>79</v>
      </c>
      <c r="AY350" s="16" t="s">
        <v>135</v>
      </c>
      <c r="BE350" s="174">
        <f>IF(N350="základní",J350,0)</f>
        <v>0</v>
      </c>
      <c r="BF350" s="174">
        <f>IF(N350="snížená",J350,0)</f>
        <v>0</v>
      </c>
      <c r="BG350" s="174">
        <f>IF(N350="zákl. přenesená",J350,0)</f>
        <v>0</v>
      </c>
      <c r="BH350" s="174">
        <f>IF(N350="sníž. přenesená",J350,0)</f>
        <v>0</v>
      </c>
      <c r="BI350" s="174">
        <f>IF(N350="nulová",J350,0)</f>
        <v>0</v>
      </c>
      <c r="BJ350" s="16" t="s">
        <v>15</v>
      </c>
      <c r="BK350" s="174">
        <f>ROUND(I350*H350,2)</f>
        <v>0</v>
      </c>
      <c r="BL350" s="16" t="s">
        <v>214</v>
      </c>
      <c r="BM350" s="173" t="s">
        <v>788</v>
      </c>
    </row>
    <row r="351" spans="1:65" s="2" customFormat="1" ht="62.7" customHeight="1">
      <c r="A351" s="35"/>
      <c r="B351" s="161"/>
      <c r="C351" s="162" t="s">
        <v>789</v>
      </c>
      <c r="D351" s="162" t="s">
        <v>137</v>
      </c>
      <c r="E351" s="163" t="s">
        <v>790</v>
      </c>
      <c r="F351" s="164" t="s">
        <v>791</v>
      </c>
      <c r="G351" s="165" t="s">
        <v>193</v>
      </c>
      <c r="H351" s="166">
        <v>104</v>
      </c>
      <c r="I351" s="167"/>
      <c r="J351" s="168">
        <f>ROUND(I351*H351,2)</f>
        <v>0</v>
      </c>
      <c r="K351" s="164" t="s">
        <v>3</v>
      </c>
      <c r="L351" s="36"/>
      <c r="M351" s="169" t="s">
        <v>3</v>
      </c>
      <c r="N351" s="170" t="s">
        <v>42</v>
      </c>
      <c r="O351" s="69"/>
      <c r="P351" s="171">
        <f>O351*H351</f>
        <v>0</v>
      </c>
      <c r="Q351" s="171">
        <v>0</v>
      </c>
      <c r="R351" s="171">
        <f>Q351*H351</f>
        <v>0</v>
      </c>
      <c r="S351" s="171">
        <v>0</v>
      </c>
      <c r="T351" s="172">
        <f>S351*H351</f>
        <v>0</v>
      </c>
      <c r="U351" s="35"/>
      <c r="V351" s="35"/>
      <c r="W351" s="35"/>
      <c r="X351" s="35"/>
      <c r="Y351" s="35"/>
      <c r="Z351" s="35"/>
      <c r="AA351" s="35"/>
      <c r="AB351" s="35"/>
      <c r="AC351" s="35"/>
      <c r="AD351" s="35"/>
      <c r="AE351" s="35"/>
      <c r="AR351" s="173" t="s">
        <v>214</v>
      </c>
      <c r="AT351" s="173" t="s">
        <v>137</v>
      </c>
      <c r="AU351" s="173" t="s">
        <v>79</v>
      </c>
      <c r="AY351" s="16" t="s">
        <v>135</v>
      </c>
      <c r="BE351" s="174">
        <f>IF(N351="základní",J351,0)</f>
        <v>0</v>
      </c>
      <c r="BF351" s="174">
        <f>IF(N351="snížená",J351,0)</f>
        <v>0</v>
      </c>
      <c r="BG351" s="174">
        <f>IF(N351="zákl. přenesená",J351,0)</f>
        <v>0</v>
      </c>
      <c r="BH351" s="174">
        <f>IF(N351="sníž. přenesená",J351,0)</f>
        <v>0</v>
      </c>
      <c r="BI351" s="174">
        <f>IF(N351="nulová",J351,0)</f>
        <v>0</v>
      </c>
      <c r="BJ351" s="16" t="s">
        <v>15</v>
      </c>
      <c r="BK351" s="174">
        <f>ROUND(I351*H351,2)</f>
        <v>0</v>
      </c>
      <c r="BL351" s="16" t="s">
        <v>214</v>
      </c>
      <c r="BM351" s="173" t="s">
        <v>792</v>
      </c>
    </row>
    <row r="352" spans="1:65" s="2" customFormat="1" ht="62.7" customHeight="1">
      <c r="A352" s="35"/>
      <c r="B352" s="161"/>
      <c r="C352" s="162" t="s">
        <v>793</v>
      </c>
      <c r="D352" s="162" t="s">
        <v>137</v>
      </c>
      <c r="E352" s="163" t="s">
        <v>794</v>
      </c>
      <c r="F352" s="164" t="s">
        <v>795</v>
      </c>
      <c r="G352" s="165" t="s">
        <v>193</v>
      </c>
      <c r="H352" s="166">
        <v>113</v>
      </c>
      <c r="I352" s="167"/>
      <c r="J352" s="168">
        <f>ROUND(I352*H352,2)</f>
        <v>0</v>
      </c>
      <c r="K352" s="164" t="s">
        <v>3</v>
      </c>
      <c r="L352" s="36"/>
      <c r="M352" s="169" t="s">
        <v>3</v>
      </c>
      <c r="N352" s="170" t="s">
        <v>42</v>
      </c>
      <c r="O352" s="69"/>
      <c r="P352" s="171">
        <f>O352*H352</f>
        <v>0</v>
      </c>
      <c r="Q352" s="171">
        <v>0</v>
      </c>
      <c r="R352" s="171">
        <f>Q352*H352</f>
        <v>0</v>
      </c>
      <c r="S352" s="171">
        <v>0</v>
      </c>
      <c r="T352" s="172">
        <f>S352*H352</f>
        <v>0</v>
      </c>
      <c r="U352" s="35"/>
      <c r="V352" s="35"/>
      <c r="W352" s="35"/>
      <c r="X352" s="35"/>
      <c r="Y352" s="35"/>
      <c r="Z352" s="35"/>
      <c r="AA352" s="35"/>
      <c r="AB352" s="35"/>
      <c r="AC352" s="35"/>
      <c r="AD352" s="35"/>
      <c r="AE352" s="35"/>
      <c r="AR352" s="173" t="s">
        <v>214</v>
      </c>
      <c r="AT352" s="173" t="s">
        <v>137</v>
      </c>
      <c r="AU352" s="173" t="s">
        <v>79</v>
      </c>
      <c r="AY352" s="16" t="s">
        <v>135</v>
      </c>
      <c r="BE352" s="174">
        <f>IF(N352="základní",J352,0)</f>
        <v>0</v>
      </c>
      <c r="BF352" s="174">
        <f>IF(N352="snížená",J352,0)</f>
        <v>0</v>
      </c>
      <c r="BG352" s="174">
        <f>IF(N352="zákl. přenesená",J352,0)</f>
        <v>0</v>
      </c>
      <c r="BH352" s="174">
        <f>IF(N352="sníž. přenesená",J352,0)</f>
        <v>0</v>
      </c>
      <c r="BI352" s="174">
        <f>IF(N352="nulová",J352,0)</f>
        <v>0</v>
      </c>
      <c r="BJ352" s="16" t="s">
        <v>15</v>
      </c>
      <c r="BK352" s="174">
        <f>ROUND(I352*H352,2)</f>
        <v>0</v>
      </c>
      <c r="BL352" s="16" t="s">
        <v>214</v>
      </c>
      <c r="BM352" s="173" t="s">
        <v>796</v>
      </c>
    </row>
    <row r="353" spans="1:65" s="2" customFormat="1" ht="76.35" customHeight="1">
      <c r="A353" s="35"/>
      <c r="B353" s="161"/>
      <c r="C353" s="162" t="s">
        <v>797</v>
      </c>
      <c r="D353" s="162" t="s">
        <v>137</v>
      </c>
      <c r="E353" s="163" t="s">
        <v>798</v>
      </c>
      <c r="F353" s="164" t="s">
        <v>799</v>
      </c>
      <c r="G353" s="165" t="s">
        <v>193</v>
      </c>
      <c r="H353" s="166">
        <v>30</v>
      </c>
      <c r="I353" s="167"/>
      <c r="J353" s="168">
        <f>ROUND(I353*H353,2)</f>
        <v>0</v>
      </c>
      <c r="K353" s="164" t="s">
        <v>3</v>
      </c>
      <c r="L353" s="36"/>
      <c r="M353" s="169" t="s">
        <v>3</v>
      </c>
      <c r="N353" s="170" t="s">
        <v>42</v>
      </c>
      <c r="O353" s="69"/>
      <c r="P353" s="171">
        <f>O353*H353</f>
        <v>0</v>
      </c>
      <c r="Q353" s="171">
        <v>0</v>
      </c>
      <c r="R353" s="171">
        <f>Q353*H353</f>
        <v>0</v>
      </c>
      <c r="S353" s="171">
        <v>0</v>
      </c>
      <c r="T353" s="172">
        <f>S353*H353</f>
        <v>0</v>
      </c>
      <c r="U353" s="35"/>
      <c r="V353" s="35"/>
      <c r="W353" s="35"/>
      <c r="X353" s="35"/>
      <c r="Y353" s="35"/>
      <c r="Z353" s="35"/>
      <c r="AA353" s="35"/>
      <c r="AB353" s="35"/>
      <c r="AC353" s="35"/>
      <c r="AD353" s="35"/>
      <c r="AE353" s="35"/>
      <c r="AR353" s="173" t="s">
        <v>214</v>
      </c>
      <c r="AT353" s="173" t="s">
        <v>137</v>
      </c>
      <c r="AU353" s="173" t="s">
        <v>79</v>
      </c>
      <c r="AY353" s="16" t="s">
        <v>135</v>
      </c>
      <c r="BE353" s="174">
        <f>IF(N353="základní",J353,0)</f>
        <v>0</v>
      </c>
      <c r="BF353" s="174">
        <f>IF(N353="snížená",J353,0)</f>
        <v>0</v>
      </c>
      <c r="BG353" s="174">
        <f>IF(N353="zákl. přenesená",J353,0)</f>
        <v>0</v>
      </c>
      <c r="BH353" s="174">
        <f>IF(N353="sníž. přenesená",J353,0)</f>
        <v>0</v>
      </c>
      <c r="BI353" s="174">
        <f>IF(N353="nulová",J353,0)</f>
        <v>0</v>
      </c>
      <c r="BJ353" s="16" t="s">
        <v>15</v>
      </c>
      <c r="BK353" s="174">
        <f>ROUND(I353*H353,2)</f>
        <v>0</v>
      </c>
      <c r="BL353" s="16" t="s">
        <v>214</v>
      </c>
      <c r="BM353" s="173" t="s">
        <v>800</v>
      </c>
    </row>
    <row r="354" spans="1:65" s="2" customFormat="1" ht="90" customHeight="1">
      <c r="A354" s="35"/>
      <c r="B354" s="161"/>
      <c r="C354" s="162" t="s">
        <v>801</v>
      </c>
      <c r="D354" s="162" t="s">
        <v>137</v>
      </c>
      <c r="E354" s="163" t="s">
        <v>802</v>
      </c>
      <c r="F354" s="164" t="s">
        <v>803</v>
      </c>
      <c r="G354" s="165" t="s">
        <v>193</v>
      </c>
      <c r="H354" s="166">
        <v>21</v>
      </c>
      <c r="I354" s="167"/>
      <c r="J354" s="168">
        <f>ROUND(I354*H354,2)</f>
        <v>0</v>
      </c>
      <c r="K354" s="164" t="s">
        <v>3</v>
      </c>
      <c r="L354" s="36"/>
      <c r="M354" s="169" t="s">
        <v>3</v>
      </c>
      <c r="N354" s="170" t="s">
        <v>42</v>
      </c>
      <c r="O354" s="69"/>
      <c r="P354" s="171">
        <f>O354*H354</f>
        <v>0</v>
      </c>
      <c r="Q354" s="171">
        <v>0</v>
      </c>
      <c r="R354" s="171">
        <f>Q354*H354</f>
        <v>0</v>
      </c>
      <c r="S354" s="171">
        <v>0</v>
      </c>
      <c r="T354" s="172">
        <f>S354*H354</f>
        <v>0</v>
      </c>
      <c r="U354" s="35"/>
      <c r="V354" s="35"/>
      <c r="W354" s="35"/>
      <c r="X354" s="35"/>
      <c r="Y354" s="35"/>
      <c r="Z354" s="35"/>
      <c r="AA354" s="35"/>
      <c r="AB354" s="35"/>
      <c r="AC354" s="35"/>
      <c r="AD354" s="35"/>
      <c r="AE354" s="35"/>
      <c r="AR354" s="173" t="s">
        <v>214</v>
      </c>
      <c r="AT354" s="173" t="s">
        <v>137</v>
      </c>
      <c r="AU354" s="173" t="s">
        <v>79</v>
      </c>
      <c r="AY354" s="16" t="s">
        <v>135</v>
      </c>
      <c r="BE354" s="174">
        <f>IF(N354="základní",J354,0)</f>
        <v>0</v>
      </c>
      <c r="BF354" s="174">
        <f>IF(N354="snížená",J354,0)</f>
        <v>0</v>
      </c>
      <c r="BG354" s="174">
        <f>IF(N354="zákl. přenesená",J354,0)</f>
        <v>0</v>
      </c>
      <c r="BH354" s="174">
        <f>IF(N354="sníž. přenesená",J354,0)</f>
        <v>0</v>
      </c>
      <c r="BI354" s="174">
        <f>IF(N354="nulová",J354,0)</f>
        <v>0</v>
      </c>
      <c r="BJ354" s="16" t="s">
        <v>15</v>
      </c>
      <c r="BK354" s="174">
        <f>ROUND(I354*H354,2)</f>
        <v>0</v>
      </c>
      <c r="BL354" s="16" t="s">
        <v>214</v>
      </c>
      <c r="BM354" s="173" t="s">
        <v>804</v>
      </c>
    </row>
    <row r="355" spans="1:65" s="2" customFormat="1" ht="49.05" customHeight="1">
      <c r="A355" s="35"/>
      <c r="B355" s="161"/>
      <c r="C355" s="162" t="s">
        <v>805</v>
      </c>
      <c r="D355" s="162" t="s">
        <v>137</v>
      </c>
      <c r="E355" s="163" t="s">
        <v>806</v>
      </c>
      <c r="F355" s="164" t="s">
        <v>807</v>
      </c>
      <c r="G355" s="165" t="s">
        <v>193</v>
      </c>
      <c r="H355" s="166">
        <v>345</v>
      </c>
      <c r="I355" s="167"/>
      <c r="J355" s="168">
        <f>ROUND(I355*H355,2)</f>
        <v>0</v>
      </c>
      <c r="K355" s="164" t="s">
        <v>3</v>
      </c>
      <c r="L355" s="36"/>
      <c r="M355" s="169" t="s">
        <v>3</v>
      </c>
      <c r="N355" s="170" t="s">
        <v>42</v>
      </c>
      <c r="O355" s="69"/>
      <c r="P355" s="171">
        <f>O355*H355</f>
        <v>0</v>
      </c>
      <c r="Q355" s="171">
        <v>0</v>
      </c>
      <c r="R355" s="171">
        <f>Q355*H355</f>
        <v>0</v>
      </c>
      <c r="S355" s="171">
        <v>0</v>
      </c>
      <c r="T355" s="172">
        <f>S355*H355</f>
        <v>0</v>
      </c>
      <c r="U355" s="35"/>
      <c r="V355" s="35"/>
      <c r="W355" s="35"/>
      <c r="X355" s="35"/>
      <c r="Y355" s="35"/>
      <c r="Z355" s="35"/>
      <c r="AA355" s="35"/>
      <c r="AB355" s="35"/>
      <c r="AC355" s="35"/>
      <c r="AD355" s="35"/>
      <c r="AE355" s="35"/>
      <c r="AR355" s="173" t="s">
        <v>214</v>
      </c>
      <c r="AT355" s="173" t="s">
        <v>137</v>
      </c>
      <c r="AU355" s="173" t="s">
        <v>79</v>
      </c>
      <c r="AY355" s="16" t="s">
        <v>135</v>
      </c>
      <c r="BE355" s="174">
        <f>IF(N355="základní",J355,0)</f>
        <v>0</v>
      </c>
      <c r="BF355" s="174">
        <f>IF(N355="snížená",J355,0)</f>
        <v>0</v>
      </c>
      <c r="BG355" s="174">
        <f>IF(N355="zákl. přenesená",J355,0)</f>
        <v>0</v>
      </c>
      <c r="BH355" s="174">
        <f>IF(N355="sníž. přenesená",J355,0)</f>
        <v>0</v>
      </c>
      <c r="BI355" s="174">
        <f>IF(N355="nulová",J355,0)</f>
        <v>0</v>
      </c>
      <c r="BJ355" s="16" t="s">
        <v>15</v>
      </c>
      <c r="BK355" s="174">
        <f>ROUND(I355*H355,2)</f>
        <v>0</v>
      </c>
      <c r="BL355" s="16" t="s">
        <v>214</v>
      </c>
      <c r="BM355" s="173" t="s">
        <v>808</v>
      </c>
    </row>
    <row r="356" spans="1:65" s="2" customFormat="1" ht="49.05" customHeight="1">
      <c r="A356" s="35"/>
      <c r="B356" s="161"/>
      <c r="C356" s="162" t="s">
        <v>809</v>
      </c>
      <c r="D356" s="162" t="s">
        <v>137</v>
      </c>
      <c r="E356" s="163" t="s">
        <v>810</v>
      </c>
      <c r="F356" s="164" t="s">
        <v>811</v>
      </c>
      <c r="G356" s="165" t="s">
        <v>193</v>
      </c>
      <c r="H356" s="166">
        <v>24</v>
      </c>
      <c r="I356" s="167"/>
      <c r="J356" s="168">
        <f>ROUND(I356*H356,2)</f>
        <v>0</v>
      </c>
      <c r="K356" s="164" t="s">
        <v>3</v>
      </c>
      <c r="L356" s="36"/>
      <c r="M356" s="169" t="s">
        <v>3</v>
      </c>
      <c r="N356" s="170" t="s">
        <v>42</v>
      </c>
      <c r="O356" s="69"/>
      <c r="P356" s="171">
        <f>O356*H356</f>
        <v>0</v>
      </c>
      <c r="Q356" s="171">
        <v>0</v>
      </c>
      <c r="R356" s="171">
        <f>Q356*H356</f>
        <v>0</v>
      </c>
      <c r="S356" s="171">
        <v>0</v>
      </c>
      <c r="T356" s="172">
        <f>S356*H356</f>
        <v>0</v>
      </c>
      <c r="U356" s="35"/>
      <c r="V356" s="35"/>
      <c r="W356" s="35"/>
      <c r="X356" s="35"/>
      <c r="Y356" s="35"/>
      <c r="Z356" s="35"/>
      <c r="AA356" s="35"/>
      <c r="AB356" s="35"/>
      <c r="AC356" s="35"/>
      <c r="AD356" s="35"/>
      <c r="AE356" s="35"/>
      <c r="AR356" s="173" t="s">
        <v>214</v>
      </c>
      <c r="AT356" s="173" t="s">
        <v>137</v>
      </c>
      <c r="AU356" s="173" t="s">
        <v>79</v>
      </c>
      <c r="AY356" s="16" t="s">
        <v>135</v>
      </c>
      <c r="BE356" s="174">
        <f>IF(N356="základní",J356,0)</f>
        <v>0</v>
      </c>
      <c r="BF356" s="174">
        <f>IF(N356="snížená",J356,0)</f>
        <v>0</v>
      </c>
      <c r="BG356" s="174">
        <f>IF(N356="zákl. přenesená",J356,0)</f>
        <v>0</v>
      </c>
      <c r="BH356" s="174">
        <f>IF(N356="sníž. přenesená",J356,0)</f>
        <v>0</v>
      </c>
      <c r="BI356" s="174">
        <f>IF(N356="nulová",J356,0)</f>
        <v>0</v>
      </c>
      <c r="BJ356" s="16" t="s">
        <v>15</v>
      </c>
      <c r="BK356" s="174">
        <f>ROUND(I356*H356,2)</f>
        <v>0</v>
      </c>
      <c r="BL356" s="16" t="s">
        <v>214</v>
      </c>
      <c r="BM356" s="173" t="s">
        <v>812</v>
      </c>
    </row>
    <row r="357" spans="1:65" s="2" customFormat="1" ht="49.05" customHeight="1">
      <c r="A357" s="35"/>
      <c r="B357" s="161"/>
      <c r="C357" s="162" t="s">
        <v>813</v>
      </c>
      <c r="D357" s="162" t="s">
        <v>137</v>
      </c>
      <c r="E357" s="163" t="s">
        <v>814</v>
      </c>
      <c r="F357" s="164" t="s">
        <v>815</v>
      </c>
      <c r="G357" s="165" t="s">
        <v>193</v>
      </c>
      <c r="H357" s="166">
        <v>11</v>
      </c>
      <c r="I357" s="167"/>
      <c r="J357" s="168">
        <f>ROUND(I357*H357,2)</f>
        <v>0</v>
      </c>
      <c r="K357" s="164" t="s">
        <v>3</v>
      </c>
      <c r="L357" s="36"/>
      <c r="M357" s="169" t="s">
        <v>3</v>
      </c>
      <c r="N357" s="170" t="s">
        <v>42</v>
      </c>
      <c r="O357" s="69"/>
      <c r="P357" s="171">
        <f>O357*H357</f>
        <v>0</v>
      </c>
      <c r="Q357" s="171">
        <v>0</v>
      </c>
      <c r="R357" s="171">
        <f>Q357*H357</f>
        <v>0</v>
      </c>
      <c r="S357" s="171">
        <v>0</v>
      </c>
      <c r="T357" s="172">
        <f>S357*H357</f>
        <v>0</v>
      </c>
      <c r="U357" s="35"/>
      <c r="V357" s="35"/>
      <c r="W357" s="35"/>
      <c r="X357" s="35"/>
      <c r="Y357" s="35"/>
      <c r="Z357" s="35"/>
      <c r="AA357" s="35"/>
      <c r="AB357" s="35"/>
      <c r="AC357" s="35"/>
      <c r="AD357" s="35"/>
      <c r="AE357" s="35"/>
      <c r="AR357" s="173" t="s">
        <v>214</v>
      </c>
      <c r="AT357" s="173" t="s">
        <v>137</v>
      </c>
      <c r="AU357" s="173" t="s">
        <v>79</v>
      </c>
      <c r="AY357" s="16" t="s">
        <v>135</v>
      </c>
      <c r="BE357" s="174">
        <f>IF(N357="základní",J357,0)</f>
        <v>0</v>
      </c>
      <c r="BF357" s="174">
        <f>IF(N357="snížená",J357,0)</f>
        <v>0</v>
      </c>
      <c r="BG357" s="174">
        <f>IF(N357="zákl. přenesená",J357,0)</f>
        <v>0</v>
      </c>
      <c r="BH357" s="174">
        <f>IF(N357="sníž. přenesená",J357,0)</f>
        <v>0</v>
      </c>
      <c r="BI357" s="174">
        <f>IF(N357="nulová",J357,0)</f>
        <v>0</v>
      </c>
      <c r="BJ357" s="16" t="s">
        <v>15</v>
      </c>
      <c r="BK357" s="174">
        <f>ROUND(I357*H357,2)</f>
        <v>0</v>
      </c>
      <c r="BL357" s="16" t="s">
        <v>214</v>
      </c>
      <c r="BM357" s="173" t="s">
        <v>816</v>
      </c>
    </row>
    <row r="358" spans="1:65" s="2" customFormat="1" ht="49.05" customHeight="1">
      <c r="A358" s="35"/>
      <c r="B358" s="161"/>
      <c r="C358" s="162" t="s">
        <v>817</v>
      </c>
      <c r="D358" s="162" t="s">
        <v>137</v>
      </c>
      <c r="E358" s="163" t="s">
        <v>818</v>
      </c>
      <c r="F358" s="164" t="s">
        <v>819</v>
      </c>
      <c r="G358" s="165" t="s">
        <v>193</v>
      </c>
      <c r="H358" s="166">
        <v>43</v>
      </c>
      <c r="I358" s="167"/>
      <c r="J358" s="168">
        <f>ROUND(I358*H358,2)</f>
        <v>0</v>
      </c>
      <c r="K358" s="164" t="s">
        <v>3</v>
      </c>
      <c r="L358" s="36"/>
      <c r="M358" s="169" t="s">
        <v>3</v>
      </c>
      <c r="N358" s="170" t="s">
        <v>42</v>
      </c>
      <c r="O358" s="69"/>
      <c r="P358" s="171">
        <f>O358*H358</f>
        <v>0</v>
      </c>
      <c r="Q358" s="171">
        <v>0</v>
      </c>
      <c r="R358" s="171">
        <f>Q358*H358</f>
        <v>0</v>
      </c>
      <c r="S358" s="171">
        <v>0</v>
      </c>
      <c r="T358" s="172">
        <f>S358*H358</f>
        <v>0</v>
      </c>
      <c r="U358" s="35"/>
      <c r="V358" s="35"/>
      <c r="W358" s="35"/>
      <c r="X358" s="35"/>
      <c r="Y358" s="35"/>
      <c r="Z358" s="35"/>
      <c r="AA358" s="35"/>
      <c r="AB358" s="35"/>
      <c r="AC358" s="35"/>
      <c r="AD358" s="35"/>
      <c r="AE358" s="35"/>
      <c r="AR358" s="173" t="s">
        <v>214</v>
      </c>
      <c r="AT358" s="173" t="s">
        <v>137</v>
      </c>
      <c r="AU358" s="173" t="s">
        <v>79</v>
      </c>
      <c r="AY358" s="16" t="s">
        <v>135</v>
      </c>
      <c r="BE358" s="174">
        <f>IF(N358="základní",J358,0)</f>
        <v>0</v>
      </c>
      <c r="BF358" s="174">
        <f>IF(N358="snížená",J358,0)</f>
        <v>0</v>
      </c>
      <c r="BG358" s="174">
        <f>IF(N358="zákl. přenesená",J358,0)</f>
        <v>0</v>
      </c>
      <c r="BH358" s="174">
        <f>IF(N358="sníž. přenesená",J358,0)</f>
        <v>0</v>
      </c>
      <c r="BI358" s="174">
        <f>IF(N358="nulová",J358,0)</f>
        <v>0</v>
      </c>
      <c r="BJ358" s="16" t="s">
        <v>15</v>
      </c>
      <c r="BK358" s="174">
        <f>ROUND(I358*H358,2)</f>
        <v>0</v>
      </c>
      <c r="BL358" s="16" t="s">
        <v>214</v>
      </c>
      <c r="BM358" s="173" t="s">
        <v>820</v>
      </c>
    </row>
    <row r="359" spans="1:65" s="2" customFormat="1" ht="49.05" customHeight="1">
      <c r="A359" s="35"/>
      <c r="B359" s="161"/>
      <c r="C359" s="162" t="s">
        <v>821</v>
      </c>
      <c r="D359" s="162" t="s">
        <v>137</v>
      </c>
      <c r="E359" s="163" t="s">
        <v>822</v>
      </c>
      <c r="F359" s="164" t="s">
        <v>823</v>
      </c>
      <c r="G359" s="165" t="s">
        <v>193</v>
      </c>
      <c r="H359" s="166">
        <v>9</v>
      </c>
      <c r="I359" s="167"/>
      <c r="J359" s="168">
        <f>ROUND(I359*H359,2)</f>
        <v>0</v>
      </c>
      <c r="K359" s="164" t="s">
        <v>3</v>
      </c>
      <c r="L359" s="36"/>
      <c r="M359" s="169" t="s">
        <v>3</v>
      </c>
      <c r="N359" s="170" t="s">
        <v>42</v>
      </c>
      <c r="O359" s="69"/>
      <c r="P359" s="171">
        <f>O359*H359</f>
        <v>0</v>
      </c>
      <c r="Q359" s="171">
        <v>0</v>
      </c>
      <c r="R359" s="171">
        <f>Q359*H359</f>
        <v>0</v>
      </c>
      <c r="S359" s="171">
        <v>0</v>
      </c>
      <c r="T359" s="172">
        <f>S359*H359</f>
        <v>0</v>
      </c>
      <c r="U359" s="35"/>
      <c r="V359" s="35"/>
      <c r="W359" s="35"/>
      <c r="X359" s="35"/>
      <c r="Y359" s="35"/>
      <c r="Z359" s="35"/>
      <c r="AA359" s="35"/>
      <c r="AB359" s="35"/>
      <c r="AC359" s="35"/>
      <c r="AD359" s="35"/>
      <c r="AE359" s="35"/>
      <c r="AR359" s="173" t="s">
        <v>214</v>
      </c>
      <c r="AT359" s="173" t="s">
        <v>137</v>
      </c>
      <c r="AU359" s="173" t="s">
        <v>79</v>
      </c>
      <c r="AY359" s="16" t="s">
        <v>135</v>
      </c>
      <c r="BE359" s="174">
        <f>IF(N359="základní",J359,0)</f>
        <v>0</v>
      </c>
      <c r="BF359" s="174">
        <f>IF(N359="snížená",J359,0)</f>
        <v>0</v>
      </c>
      <c r="BG359" s="174">
        <f>IF(N359="zákl. přenesená",J359,0)</f>
        <v>0</v>
      </c>
      <c r="BH359" s="174">
        <f>IF(N359="sníž. přenesená",J359,0)</f>
        <v>0</v>
      </c>
      <c r="BI359" s="174">
        <f>IF(N359="nulová",J359,0)</f>
        <v>0</v>
      </c>
      <c r="BJ359" s="16" t="s">
        <v>15</v>
      </c>
      <c r="BK359" s="174">
        <f>ROUND(I359*H359,2)</f>
        <v>0</v>
      </c>
      <c r="BL359" s="16" t="s">
        <v>214</v>
      </c>
      <c r="BM359" s="173" t="s">
        <v>824</v>
      </c>
    </row>
    <row r="360" spans="1:65" s="2" customFormat="1" ht="49.05" customHeight="1">
      <c r="A360" s="35"/>
      <c r="B360" s="161"/>
      <c r="C360" s="162" t="s">
        <v>825</v>
      </c>
      <c r="D360" s="162" t="s">
        <v>137</v>
      </c>
      <c r="E360" s="163" t="s">
        <v>826</v>
      </c>
      <c r="F360" s="164" t="s">
        <v>827</v>
      </c>
      <c r="G360" s="165" t="s">
        <v>193</v>
      </c>
      <c r="H360" s="166">
        <v>1</v>
      </c>
      <c r="I360" s="167"/>
      <c r="J360" s="168">
        <f>ROUND(I360*H360,2)</f>
        <v>0</v>
      </c>
      <c r="K360" s="164" t="s">
        <v>3</v>
      </c>
      <c r="L360" s="36"/>
      <c r="M360" s="169" t="s">
        <v>3</v>
      </c>
      <c r="N360" s="170" t="s">
        <v>42</v>
      </c>
      <c r="O360" s="69"/>
      <c r="P360" s="171">
        <f>O360*H360</f>
        <v>0</v>
      </c>
      <c r="Q360" s="171">
        <v>0</v>
      </c>
      <c r="R360" s="171">
        <f>Q360*H360</f>
        <v>0</v>
      </c>
      <c r="S360" s="171">
        <v>0</v>
      </c>
      <c r="T360" s="172">
        <f>S360*H360</f>
        <v>0</v>
      </c>
      <c r="U360" s="35"/>
      <c r="V360" s="35"/>
      <c r="W360" s="35"/>
      <c r="X360" s="35"/>
      <c r="Y360" s="35"/>
      <c r="Z360" s="35"/>
      <c r="AA360" s="35"/>
      <c r="AB360" s="35"/>
      <c r="AC360" s="35"/>
      <c r="AD360" s="35"/>
      <c r="AE360" s="35"/>
      <c r="AR360" s="173" t="s">
        <v>214</v>
      </c>
      <c r="AT360" s="173" t="s">
        <v>137</v>
      </c>
      <c r="AU360" s="173" t="s">
        <v>79</v>
      </c>
      <c r="AY360" s="16" t="s">
        <v>135</v>
      </c>
      <c r="BE360" s="174">
        <f>IF(N360="základní",J360,0)</f>
        <v>0</v>
      </c>
      <c r="BF360" s="174">
        <f>IF(N360="snížená",J360,0)</f>
        <v>0</v>
      </c>
      <c r="BG360" s="174">
        <f>IF(N360="zákl. přenesená",J360,0)</f>
        <v>0</v>
      </c>
      <c r="BH360" s="174">
        <f>IF(N360="sníž. přenesená",J360,0)</f>
        <v>0</v>
      </c>
      <c r="BI360" s="174">
        <f>IF(N360="nulová",J360,0)</f>
        <v>0</v>
      </c>
      <c r="BJ360" s="16" t="s">
        <v>15</v>
      </c>
      <c r="BK360" s="174">
        <f>ROUND(I360*H360,2)</f>
        <v>0</v>
      </c>
      <c r="BL360" s="16" t="s">
        <v>214</v>
      </c>
      <c r="BM360" s="173" t="s">
        <v>828</v>
      </c>
    </row>
    <row r="361" spans="1:65" s="2" customFormat="1" ht="49.05" customHeight="1">
      <c r="A361" s="35"/>
      <c r="B361" s="161"/>
      <c r="C361" s="162" t="s">
        <v>829</v>
      </c>
      <c r="D361" s="162" t="s">
        <v>137</v>
      </c>
      <c r="E361" s="163" t="s">
        <v>830</v>
      </c>
      <c r="F361" s="164" t="s">
        <v>831</v>
      </c>
      <c r="G361" s="165" t="s">
        <v>193</v>
      </c>
      <c r="H361" s="166">
        <v>51</v>
      </c>
      <c r="I361" s="167"/>
      <c r="J361" s="168">
        <f>ROUND(I361*H361,2)</f>
        <v>0</v>
      </c>
      <c r="K361" s="164" t="s">
        <v>3</v>
      </c>
      <c r="L361" s="36"/>
      <c r="M361" s="169" t="s">
        <v>3</v>
      </c>
      <c r="N361" s="170" t="s">
        <v>42</v>
      </c>
      <c r="O361" s="69"/>
      <c r="P361" s="171">
        <f>O361*H361</f>
        <v>0</v>
      </c>
      <c r="Q361" s="171">
        <v>0</v>
      </c>
      <c r="R361" s="171">
        <f>Q361*H361</f>
        <v>0</v>
      </c>
      <c r="S361" s="171">
        <v>0</v>
      </c>
      <c r="T361" s="172">
        <f>S361*H361</f>
        <v>0</v>
      </c>
      <c r="U361" s="35"/>
      <c r="V361" s="35"/>
      <c r="W361" s="35"/>
      <c r="X361" s="35"/>
      <c r="Y361" s="35"/>
      <c r="Z361" s="35"/>
      <c r="AA361" s="35"/>
      <c r="AB361" s="35"/>
      <c r="AC361" s="35"/>
      <c r="AD361" s="35"/>
      <c r="AE361" s="35"/>
      <c r="AR361" s="173" t="s">
        <v>214</v>
      </c>
      <c r="AT361" s="173" t="s">
        <v>137</v>
      </c>
      <c r="AU361" s="173" t="s">
        <v>79</v>
      </c>
      <c r="AY361" s="16" t="s">
        <v>135</v>
      </c>
      <c r="BE361" s="174">
        <f>IF(N361="základní",J361,0)</f>
        <v>0</v>
      </c>
      <c r="BF361" s="174">
        <f>IF(N361="snížená",J361,0)</f>
        <v>0</v>
      </c>
      <c r="BG361" s="174">
        <f>IF(N361="zákl. přenesená",J361,0)</f>
        <v>0</v>
      </c>
      <c r="BH361" s="174">
        <f>IF(N361="sníž. přenesená",J361,0)</f>
        <v>0</v>
      </c>
      <c r="BI361" s="174">
        <f>IF(N361="nulová",J361,0)</f>
        <v>0</v>
      </c>
      <c r="BJ361" s="16" t="s">
        <v>15</v>
      </c>
      <c r="BK361" s="174">
        <f>ROUND(I361*H361,2)</f>
        <v>0</v>
      </c>
      <c r="BL361" s="16" t="s">
        <v>214</v>
      </c>
      <c r="BM361" s="173" t="s">
        <v>832</v>
      </c>
    </row>
    <row r="362" spans="1:65" s="2" customFormat="1" ht="49.05" customHeight="1">
      <c r="A362" s="35"/>
      <c r="B362" s="161"/>
      <c r="C362" s="162" t="s">
        <v>833</v>
      </c>
      <c r="D362" s="162" t="s">
        <v>137</v>
      </c>
      <c r="E362" s="163" t="s">
        <v>834</v>
      </c>
      <c r="F362" s="164" t="s">
        <v>835</v>
      </c>
      <c r="G362" s="165" t="s">
        <v>193</v>
      </c>
      <c r="H362" s="166">
        <v>1</v>
      </c>
      <c r="I362" s="167"/>
      <c r="J362" s="168">
        <f>ROUND(I362*H362,2)</f>
        <v>0</v>
      </c>
      <c r="K362" s="164" t="s">
        <v>3</v>
      </c>
      <c r="L362" s="36"/>
      <c r="M362" s="169" t="s">
        <v>3</v>
      </c>
      <c r="N362" s="170" t="s">
        <v>42</v>
      </c>
      <c r="O362" s="69"/>
      <c r="P362" s="171">
        <f>O362*H362</f>
        <v>0</v>
      </c>
      <c r="Q362" s="171">
        <v>0</v>
      </c>
      <c r="R362" s="171">
        <f>Q362*H362</f>
        <v>0</v>
      </c>
      <c r="S362" s="171">
        <v>0</v>
      </c>
      <c r="T362" s="172">
        <f>S362*H362</f>
        <v>0</v>
      </c>
      <c r="U362" s="35"/>
      <c r="V362" s="35"/>
      <c r="W362" s="35"/>
      <c r="X362" s="35"/>
      <c r="Y362" s="35"/>
      <c r="Z362" s="35"/>
      <c r="AA362" s="35"/>
      <c r="AB362" s="35"/>
      <c r="AC362" s="35"/>
      <c r="AD362" s="35"/>
      <c r="AE362" s="35"/>
      <c r="AR362" s="173" t="s">
        <v>214</v>
      </c>
      <c r="AT362" s="173" t="s">
        <v>137</v>
      </c>
      <c r="AU362" s="173" t="s">
        <v>79</v>
      </c>
      <c r="AY362" s="16" t="s">
        <v>135</v>
      </c>
      <c r="BE362" s="174">
        <f>IF(N362="základní",J362,0)</f>
        <v>0</v>
      </c>
      <c r="BF362" s="174">
        <f>IF(N362="snížená",J362,0)</f>
        <v>0</v>
      </c>
      <c r="BG362" s="174">
        <f>IF(N362="zákl. přenesená",J362,0)</f>
        <v>0</v>
      </c>
      <c r="BH362" s="174">
        <f>IF(N362="sníž. přenesená",J362,0)</f>
        <v>0</v>
      </c>
      <c r="BI362" s="174">
        <f>IF(N362="nulová",J362,0)</f>
        <v>0</v>
      </c>
      <c r="BJ362" s="16" t="s">
        <v>15</v>
      </c>
      <c r="BK362" s="174">
        <f>ROUND(I362*H362,2)</f>
        <v>0</v>
      </c>
      <c r="BL362" s="16" t="s">
        <v>214</v>
      </c>
      <c r="BM362" s="173" t="s">
        <v>836</v>
      </c>
    </row>
    <row r="363" spans="1:65" s="2" customFormat="1" ht="44.25" customHeight="1">
      <c r="A363" s="35"/>
      <c r="B363" s="161"/>
      <c r="C363" s="162" t="s">
        <v>837</v>
      </c>
      <c r="D363" s="162" t="s">
        <v>137</v>
      </c>
      <c r="E363" s="163" t="s">
        <v>838</v>
      </c>
      <c r="F363" s="164" t="s">
        <v>839</v>
      </c>
      <c r="G363" s="165" t="s">
        <v>642</v>
      </c>
      <c r="H363" s="190"/>
      <c r="I363" s="167"/>
      <c r="J363" s="168">
        <f>ROUND(I363*H363,2)</f>
        <v>0</v>
      </c>
      <c r="K363" s="164" t="s">
        <v>141</v>
      </c>
      <c r="L363" s="36"/>
      <c r="M363" s="169" t="s">
        <v>3</v>
      </c>
      <c r="N363" s="170" t="s">
        <v>42</v>
      </c>
      <c r="O363" s="69"/>
      <c r="P363" s="171">
        <f>O363*H363</f>
        <v>0</v>
      </c>
      <c r="Q363" s="171">
        <v>0</v>
      </c>
      <c r="R363" s="171">
        <f>Q363*H363</f>
        <v>0</v>
      </c>
      <c r="S363" s="171">
        <v>0</v>
      </c>
      <c r="T363" s="172">
        <f>S363*H363</f>
        <v>0</v>
      </c>
      <c r="U363" s="35"/>
      <c r="V363" s="35"/>
      <c r="W363" s="35"/>
      <c r="X363" s="35"/>
      <c r="Y363" s="35"/>
      <c r="Z363" s="35"/>
      <c r="AA363" s="35"/>
      <c r="AB363" s="35"/>
      <c r="AC363" s="35"/>
      <c r="AD363" s="35"/>
      <c r="AE363" s="35"/>
      <c r="AR363" s="173" t="s">
        <v>214</v>
      </c>
      <c r="AT363" s="173" t="s">
        <v>137</v>
      </c>
      <c r="AU363" s="173" t="s">
        <v>79</v>
      </c>
      <c r="AY363" s="16" t="s">
        <v>135</v>
      </c>
      <c r="BE363" s="174">
        <f>IF(N363="základní",J363,0)</f>
        <v>0</v>
      </c>
      <c r="BF363" s="174">
        <f>IF(N363="snížená",J363,0)</f>
        <v>0</v>
      </c>
      <c r="BG363" s="174">
        <f>IF(N363="zákl. přenesená",J363,0)</f>
        <v>0</v>
      </c>
      <c r="BH363" s="174">
        <f>IF(N363="sníž. přenesená",J363,0)</f>
        <v>0</v>
      </c>
      <c r="BI363" s="174">
        <f>IF(N363="nulová",J363,0)</f>
        <v>0</v>
      </c>
      <c r="BJ363" s="16" t="s">
        <v>15</v>
      </c>
      <c r="BK363" s="174">
        <f>ROUND(I363*H363,2)</f>
        <v>0</v>
      </c>
      <c r="BL363" s="16" t="s">
        <v>214</v>
      </c>
      <c r="BM363" s="173" t="s">
        <v>840</v>
      </c>
    </row>
    <row r="364" spans="1:47" s="2" customFormat="1" ht="12">
      <c r="A364" s="35"/>
      <c r="B364" s="36"/>
      <c r="C364" s="35"/>
      <c r="D364" s="175" t="s">
        <v>143</v>
      </c>
      <c r="E364" s="35"/>
      <c r="F364" s="176" t="s">
        <v>841</v>
      </c>
      <c r="G364" s="35"/>
      <c r="H364" s="35"/>
      <c r="I364" s="177"/>
      <c r="J364" s="35"/>
      <c r="K364" s="35"/>
      <c r="L364" s="36"/>
      <c r="M364" s="178"/>
      <c r="N364" s="179"/>
      <c r="O364" s="69"/>
      <c r="P364" s="69"/>
      <c r="Q364" s="69"/>
      <c r="R364" s="69"/>
      <c r="S364" s="69"/>
      <c r="T364" s="70"/>
      <c r="U364" s="35"/>
      <c r="V364" s="35"/>
      <c r="W364" s="35"/>
      <c r="X364" s="35"/>
      <c r="Y364" s="35"/>
      <c r="Z364" s="35"/>
      <c r="AA364" s="35"/>
      <c r="AB364" s="35"/>
      <c r="AC364" s="35"/>
      <c r="AD364" s="35"/>
      <c r="AE364" s="35"/>
      <c r="AT364" s="16" t="s">
        <v>143</v>
      </c>
      <c r="AU364" s="16" t="s">
        <v>79</v>
      </c>
    </row>
    <row r="365" spans="1:63" s="12" customFormat="1" ht="22.8" customHeight="1">
      <c r="A365" s="12"/>
      <c r="B365" s="148"/>
      <c r="C365" s="12"/>
      <c r="D365" s="149" t="s">
        <v>70</v>
      </c>
      <c r="E365" s="159" t="s">
        <v>842</v>
      </c>
      <c r="F365" s="159" t="s">
        <v>843</v>
      </c>
      <c r="G365" s="12"/>
      <c r="H365" s="12"/>
      <c r="I365" s="151"/>
      <c r="J365" s="160">
        <f>BK365</f>
        <v>0</v>
      </c>
      <c r="K365" s="12"/>
      <c r="L365" s="148"/>
      <c r="M365" s="153"/>
      <c r="N365" s="154"/>
      <c r="O365" s="154"/>
      <c r="P365" s="155">
        <f>SUM(P366:P388)</f>
        <v>0</v>
      </c>
      <c r="Q365" s="154"/>
      <c r="R365" s="155">
        <f>SUM(R366:R388)</f>
        <v>0</v>
      </c>
      <c r="S365" s="154"/>
      <c r="T365" s="156">
        <f>SUM(T366:T388)</f>
        <v>22.768600000000003</v>
      </c>
      <c r="U365" s="12"/>
      <c r="V365" s="12"/>
      <c r="W365" s="12"/>
      <c r="X365" s="12"/>
      <c r="Y365" s="12"/>
      <c r="Z365" s="12"/>
      <c r="AA365" s="12"/>
      <c r="AB365" s="12"/>
      <c r="AC365" s="12"/>
      <c r="AD365" s="12"/>
      <c r="AE365" s="12"/>
      <c r="AR365" s="149" t="s">
        <v>79</v>
      </c>
      <c r="AT365" s="157" t="s">
        <v>70</v>
      </c>
      <c r="AU365" s="157" t="s">
        <v>15</v>
      </c>
      <c r="AY365" s="149" t="s">
        <v>135</v>
      </c>
      <c r="BK365" s="158">
        <f>SUM(BK366:BK388)</f>
        <v>0</v>
      </c>
    </row>
    <row r="366" spans="1:65" s="2" customFormat="1" ht="33" customHeight="1">
      <c r="A366" s="35"/>
      <c r="B366" s="161"/>
      <c r="C366" s="162" t="s">
        <v>844</v>
      </c>
      <c r="D366" s="162" t="s">
        <v>137</v>
      </c>
      <c r="E366" s="163" t="s">
        <v>845</v>
      </c>
      <c r="F366" s="164" t="s">
        <v>846</v>
      </c>
      <c r="G366" s="165" t="s">
        <v>227</v>
      </c>
      <c r="H366" s="166">
        <v>769.2</v>
      </c>
      <c r="I366" s="167"/>
      <c r="J366" s="168">
        <f>ROUND(I366*H366,2)</f>
        <v>0</v>
      </c>
      <c r="K366" s="164" t="s">
        <v>141</v>
      </c>
      <c r="L366" s="36"/>
      <c r="M366" s="169" t="s">
        <v>3</v>
      </c>
      <c r="N366" s="170" t="s">
        <v>42</v>
      </c>
      <c r="O366" s="69"/>
      <c r="P366" s="171">
        <f>O366*H366</f>
        <v>0</v>
      </c>
      <c r="Q366" s="171">
        <v>0</v>
      </c>
      <c r="R366" s="171">
        <f>Q366*H366</f>
        <v>0</v>
      </c>
      <c r="S366" s="171">
        <v>0.025</v>
      </c>
      <c r="T366" s="172">
        <f>S366*H366</f>
        <v>19.230000000000004</v>
      </c>
      <c r="U366" s="35"/>
      <c r="V366" s="35"/>
      <c r="W366" s="35"/>
      <c r="X366" s="35"/>
      <c r="Y366" s="35"/>
      <c r="Z366" s="35"/>
      <c r="AA366" s="35"/>
      <c r="AB366" s="35"/>
      <c r="AC366" s="35"/>
      <c r="AD366" s="35"/>
      <c r="AE366" s="35"/>
      <c r="AR366" s="173" t="s">
        <v>214</v>
      </c>
      <c r="AT366" s="173" t="s">
        <v>137</v>
      </c>
      <c r="AU366" s="173" t="s">
        <v>79</v>
      </c>
      <c r="AY366" s="16" t="s">
        <v>135</v>
      </c>
      <c r="BE366" s="174">
        <f>IF(N366="základní",J366,0)</f>
        <v>0</v>
      </c>
      <c r="BF366" s="174">
        <f>IF(N366="snížená",J366,0)</f>
        <v>0</v>
      </c>
      <c r="BG366" s="174">
        <f>IF(N366="zákl. přenesená",J366,0)</f>
        <v>0</v>
      </c>
      <c r="BH366" s="174">
        <f>IF(N366="sníž. přenesená",J366,0)</f>
        <v>0</v>
      </c>
      <c r="BI366" s="174">
        <f>IF(N366="nulová",J366,0)</f>
        <v>0</v>
      </c>
      <c r="BJ366" s="16" t="s">
        <v>15</v>
      </c>
      <c r="BK366" s="174">
        <f>ROUND(I366*H366,2)</f>
        <v>0</v>
      </c>
      <c r="BL366" s="16" t="s">
        <v>214</v>
      </c>
      <c r="BM366" s="173" t="s">
        <v>847</v>
      </c>
    </row>
    <row r="367" spans="1:47" s="2" customFormat="1" ht="12">
      <c r="A367" s="35"/>
      <c r="B367" s="36"/>
      <c r="C367" s="35"/>
      <c r="D367" s="175" t="s">
        <v>143</v>
      </c>
      <c r="E367" s="35"/>
      <c r="F367" s="176" t="s">
        <v>848</v>
      </c>
      <c r="G367" s="35"/>
      <c r="H367" s="35"/>
      <c r="I367" s="177"/>
      <c r="J367" s="35"/>
      <c r="K367" s="35"/>
      <c r="L367" s="36"/>
      <c r="M367" s="178"/>
      <c r="N367" s="179"/>
      <c r="O367" s="69"/>
      <c r="P367" s="69"/>
      <c r="Q367" s="69"/>
      <c r="R367" s="69"/>
      <c r="S367" s="69"/>
      <c r="T367" s="70"/>
      <c r="U367" s="35"/>
      <c r="V367" s="35"/>
      <c r="W367" s="35"/>
      <c r="X367" s="35"/>
      <c r="Y367" s="35"/>
      <c r="Z367" s="35"/>
      <c r="AA367" s="35"/>
      <c r="AB367" s="35"/>
      <c r="AC367" s="35"/>
      <c r="AD367" s="35"/>
      <c r="AE367" s="35"/>
      <c r="AT367" s="16" t="s">
        <v>143</v>
      </c>
      <c r="AU367" s="16" t="s">
        <v>79</v>
      </c>
    </row>
    <row r="368" spans="1:65" s="2" customFormat="1" ht="16.5" customHeight="1">
      <c r="A368" s="35"/>
      <c r="B368" s="161"/>
      <c r="C368" s="162" t="s">
        <v>849</v>
      </c>
      <c r="D368" s="162" t="s">
        <v>137</v>
      </c>
      <c r="E368" s="163" t="s">
        <v>850</v>
      </c>
      <c r="F368" s="164" t="s">
        <v>851</v>
      </c>
      <c r="G368" s="165" t="s">
        <v>140</v>
      </c>
      <c r="H368" s="166">
        <v>176.93</v>
      </c>
      <c r="I368" s="167"/>
      <c r="J368" s="168">
        <f>ROUND(I368*H368,2)</f>
        <v>0</v>
      </c>
      <c r="K368" s="164" t="s">
        <v>3</v>
      </c>
      <c r="L368" s="36"/>
      <c r="M368" s="169" t="s">
        <v>3</v>
      </c>
      <c r="N368" s="170" t="s">
        <v>42</v>
      </c>
      <c r="O368" s="69"/>
      <c r="P368" s="171">
        <f>O368*H368</f>
        <v>0</v>
      </c>
      <c r="Q368" s="171">
        <v>0</v>
      </c>
      <c r="R368" s="171">
        <f>Q368*H368</f>
        <v>0</v>
      </c>
      <c r="S368" s="171">
        <v>0.02</v>
      </c>
      <c r="T368" s="172">
        <f>S368*H368</f>
        <v>3.5386</v>
      </c>
      <c r="U368" s="35"/>
      <c r="V368" s="35"/>
      <c r="W368" s="35"/>
      <c r="X368" s="35"/>
      <c r="Y368" s="35"/>
      <c r="Z368" s="35"/>
      <c r="AA368" s="35"/>
      <c r="AB368" s="35"/>
      <c r="AC368" s="35"/>
      <c r="AD368" s="35"/>
      <c r="AE368" s="35"/>
      <c r="AR368" s="173" t="s">
        <v>214</v>
      </c>
      <c r="AT368" s="173" t="s">
        <v>137</v>
      </c>
      <c r="AU368" s="173" t="s">
        <v>79</v>
      </c>
      <c r="AY368" s="16" t="s">
        <v>135</v>
      </c>
      <c r="BE368" s="174">
        <f>IF(N368="základní",J368,0)</f>
        <v>0</v>
      </c>
      <c r="BF368" s="174">
        <f>IF(N368="snížená",J368,0)</f>
        <v>0</v>
      </c>
      <c r="BG368" s="174">
        <f>IF(N368="zákl. přenesená",J368,0)</f>
        <v>0</v>
      </c>
      <c r="BH368" s="174">
        <f>IF(N368="sníž. přenesená",J368,0)</f>
        <v>0</v>
      </c>
      <c r="BI368" s="174">
        <f>IF(N368="nulová",J368,0)</f>
        <v>0</v>
      </c>
      <c r="BJ368" s="16" t="s">
        <v>15</v>
      </c>
      <c r="BK368" s="174">
        <f>ROUND(I368*H368,2)</f>
        <v>0</v>
      </c>
      <c r="BL368" s="16" t="s">
        <v>214</v>
      </c>
      <c r="BM368" s="173" t="s">
        <v>852</v>
      </c>
    </row>
    <row r="369" spans="1:65" s="2" customFormat="1" ht="16.5" customHeight="1">
      <c r="A369" s="35"/>
      <c r="B369" s="161"/>
      <c r="C369" s="162" t="s">
        <v>853</v>
      </c>
      <c r="D369" s="162" t="s">
        <v>137</v>
      </c>
      <c r="E369" s="163" t="s">
        <v>854</v>
      </c>
      <c r="F369" s="164" t="s">
        <v>855</v>
      </c>
      <c r="G369" s="165" t="s">
        <v>193</v>
      </c>
      <c r="H369" s="166">
        <v>12</v>
      </c>
      <c r="I369" s="167"/>
      <c r="J369" s="168">
        <f>ROUND(I369*H369,2)</f>
        <v>0</v>
      </c>
      <c r="K369" s="164" t="s">
        <v>3</v>
      </c>
      <c r="L369" s="36"/>
      <c r="M369" s="169" t="s">
        <v>3</v>
      </c>
      <c r="N369" s="170" t="s">
        <v>42</v>
      </c>
      <c r="O369" s="69"/>
      <c r="P369" s="171">
        <f>O369*H369</f>
        <v>0</v>
      </c>
      <c r="Q369" s="171">
        <v>0</v>
      </c>
      <c r="R369" s="171">
        <f>Q369*H369</f>
        <v>0</v>
      </c>
      <c r="S369" s="171">
        <v>0</v>
      </c>
      <c r="T369" s="172">
        <f>S369*H369</f>
        <v>0</v>
      </c>
      <c r="U369" s="35"/>
      <c r="V369" s="35"/>
      <c r="W369" s="35"/>
      <c r="X369" s="35"/>
      <c r="Y369" s="35"/>
      <c r="Z369" s="35"/>
      <c r="AA369" s="35"/>
      <c r="AB369" s="35"/>
      <c r="AC369" s="35"/>
      <c r="AD369" s="35"/>
      <c r="AE369" s="35"/>
      <c r="AR369" s="173" t="s">
        <v>214</v>
      </c>
      <c r="AT369" s="173" t="s">
        <v>137</v>
      </c>
      <c r="AU369" s="173" t="s">
        <v>79</v>
      </c>
      <c r="AY369" s="16" t="s">
        <v>135</v>
      </c>
      <c r="BE369" s="174">
        <f>IF(N369="základní",J369,0)</f>
        <v>0</v>
      </c>
      <c r="BF369" s="174">
        <f>IF(N369="snížená",J369,0)</f>
        <v>0</v>
      </c>
      <c r="BG369" s="174">
        <f>IF(N369="zákl. přenesená",J369,0)</f>
        <v>0</v>
      </c>
      <c r="BH369" s="174">
        <f>IF(N369="sníž. přenesená",J369,0)</f>
        <v>0</v>
      </c>
      <c r="BI369" s="174">
        <f>IF(N369="nulová",J369,0)</f>
        <v>0</v>
      </c>
      <c r="BJ369" s="16" t="s">
        <v>15</v>
      </c>
      <c r="BK369" s="174">
        <f>ROUND(I369*H369,2)</f>
        <v>0</v>
      </c>
      <c r="BL369" s="16" t="s">
        <v>214</v>
      </c>
      <c r="BM369" s="173" t="s">
        <v>856</v>
      </c>
    </row>
    <row r="370" spans="1:65" s="2" customFormat="1" ht="16.5" customHeight="1">
      <c r="A370" s="35"/>
      <c r="B370" s="161"/>
      <c r="C370" s="162" t="s">
        <v>857</v>
      </c>
      <c r="D370" s="162" t="s">
        <v>137</v>
      </c>
      <c r="E370" s="163" t="s">
        <v>858</v>
      </c>
      <c r="F370" s="164" t="s">
        <v>859</v>
      </c>
      <c r="G370" s="165" t="s">
        <v>193</v>
      </c>
      <c r="H370" s="166">
        <v>3</v>
      </c>
      <c r="I370" s="167"/>
      <c r="J370" s="168">
        <f>ROUND(I370*H370,2)</f>
        <v>0</v>
      </c>
      <c r="K370" s="164" t="s">
        <v>3</v>
      </c>
      <c r="L370" s="36"/>
      <c r="M370" s="169" t="s">
        <v>3</v>
      </c>
      <c r="N370" s="170" t="s">
        <v>42</v>
      </c>
      <c r="O370" s="69"/>
      <c r="P370" s="171">
        <f>O370*H370</f>
        <v>0</v>
      </c>
      <c r="Q370" s="171">
        <v>0</v>
      </c>
      <c r="R370" s="171">
        <f>Q370*H370</f>
        <v>0</v>
      </c>
      <c r="S370" s="171">
        <v>0</v>
      </c>
      <c r="T370" s="172">
        <f>S370*H370</f>
        <v>0</v>
      </c>
      <c r="U370" s="35"/>
      <c r="V370" s="35"/>
      <c r="W370" s="35"/>
      <c r="X370" s="35"/>
      <c r="Y370" s="35"/>
      <c r="Z370" s="35"/>
      <c r="AA370" s="35"/>
      <c r="AB370" s="35"/>
      <c r="AC370" s="35"/>
      <c r="AD370" s="35"/>
      <c r="AE370" s="35"/>
      <c r="AR370" s="173" t="s">
        <v>214</v>
      </c>
      <c r="AT370" s="173" t="s">
        <v>137</v>
      </c>
      <c r="AU370" s="173" t="s">
        <v>79</v>
      </c>
      <c r="AY370" s="16" t="s">
        <v>135</v>
      </c>
      <c r="BE370" s="174">
        <f>IF(N370="základní",J370,0)</f>
        <v>0</v>
      </c>
      <c r="BF370" s="174">
        <f>IF(N370="snížená",J370,0)</f>
        <v>0</v>
      </c>
      <c r="BG370" s="174">
        <f>IF(N370="zákl. přenesená",J370,0)</f>
        <v>0</v>
      </c>
      <c r="BH370" s="174">
        <f>IF(N370="sníž. přenesená",J370,0)</f>
        <v>0</v>
      </c>
      <c r="BI370" s="174">
        <f>IF(N370="nulová",J370,0)</f>
        <v>0</v>
      </c>
      <c r="BJ370" s="16" t="s">
        <v>15</v>
      </c>
      <c r="BK370" s="174">
        <f>ROUND(I370*H370,2)</f>
        <v>0</v>
      </c>
      <c r="BL370" s="16" t="s">
        <v>214</v>
      </c>
      <c r="BM370" s="173" t="s">
        <v>860</v>
      </c>
    </row>
    <row r="371" spans="1:65" s="2" customFormat="1" ht="16.5" customHeight="1">
      <c r="A371" s="35"/>
      <c r="B371" s="161"/>
      <c r="C371" s="162" t="s">
        <v>861</v>
      </c>
      <c r="D371" s="162" t="s">
        <v>137</v>
      </c>
      <c r="E371" s="163" t="s">
        <v>862</v>
      </c>
      <c r="F371" s="164" t="s">
        <v>863</v>
      </c>
      <c r="G371" s="165" t="s">
        <v>193</v>
      </c>
      <c r="H371" s="166">
        <v>1</v>
      </c>
      <c r="I371" s="167"/>
      <c r="J371" s="168">
        <f>ROUND(I371*H371,2)</f>
        <v>0</v>
      </c>
      <c r="K371" s="164" t="s">
        <v>3</v>
      </c>
      <c r="L371" s="36"/>
      <c r="M371" s="169" t="s">
        <v>3</v>
      </c>
      <c r="N371" s="170" t="s">
        <v>42</v>
      </c>
      <c r="O371" s="69"/>
      <c r="P371" s="171">
        <f>O371*H371</f>
        <v>0</v>
      </c>
      <c r="Q371" s="171">
        <v>0</v>
      </c>
      <c r="R371" s="171">
        <f>Q371*H371</f>
        <v>0</v>
      </c>
      <c r="S371" s="171">
        <v>0</v>
      </c>
      <c r="T371" s="172">
        <f>S371*H371</f>
        <v>0</v>
      </c>
      <c r="U371" s="35"/>
      <c r="V371" s="35"/>
      <c r="W371" s="35"/>
      <c r="X371" s="35"/>
      <c r="Y371" s="35"/>
      <c r="Z371" s="35"/>
      <c r="AA371" s="35"/>
      <c r="AB371" s="35"/>
      <c r="AC371" s="35"/>
      <c r="AD371" s="35"/>
      <c r="AE371" s="35"/>
      <c r="AR371" s="173" t="s">
        <v>214</v>
      </c>
      <c r="AT371" s="173" t="s">
        <v>137</v>
      </c>
      <c r="AU371" s="173" t="s">
        <v>79</v>
      </c>
      <c r="AY371" s="16" t="s">
        <v>135</v>
      </c>
      <c r="BE371" s="174">
        <f>IF(N371="základní",J371,0)</f>
        <v>0</v>
      </c>
      <c r="BF371" s="174">
        <f>IF(N371="snížená",J371,0)</f>
        <v>0</v>
      </c>
      <c r="BG371" s="174">
        <f>IF(N371="zákl. přenesená",J371,0)</f>
        <v>0</v>
      </c>
      <c r="BH371" s="174">
        <f>IF(N371="sníž. přenesená",J371,0)</f>
        <v>0</v>
      </c>
      <c r="BI371" s="174">
        <f>IF(N371="nulová",J371,0)</f>
        <v>0</v>
      </c>
      <c r="BJ371" s="16" t="s">
        <v>15</v>
      </c>
      <c r="BK371" s="174">
        <f>ROUND(I371*H371,2)</f>
        <v>0</v>
      </c>
      <c r="BL371" s="16" t="s">
        <v>214</v>
      </c>
      <c r="BM371" s="173" t="s">
        <v>864</v>
      </c>
    </row>
    <row r="372" spans="1:65" s="2" customFormat="1" ht="16.5" customHeight="1">
      <c r="A372" s="35"/>
      <c r="B372" s="161"/>
      <c r="C372" s="162" t="s">
        <v>865</v>
      </c>
      <c r="D372" s="162" t="s">
        <v>137</v>
      </c>
      <c r="E372" s="163" t="s">
        <v>866</v>
      </c>
      <c r="F372" s="164" t="s">
        <v>867</v>
      </c>
      <c r="G372" s="165" t="s">
        <v>193</v>
      </c>
      <c r="H372" s="166">
        <v>1</v>
      </c>
      <c r="I372" s="167"/>
      <c r="J372" s="168">
        <f>ROUND(I372*H372,2)</f>
        <v>0</v>
      </c>
      <c r="K372" s="164" t="s">
        <v>3</v>
      </c>
      <c r="L372" s="36"/>
      <c r="M372" s="169" t="s">
        <v>3</v>
      </c>
      <c r="N372" s="170" t="s">
        <v>42</v>
      </c>
      <c r="O372" s="69"/>
      <c r="P372" s="171">
        <f>O372*H372</f>
        <v>0</v>
      </c>
      <c r="Q372" s="171">
        <v>0</v>
      </c>
      <c r="R372" s="171">
        <f>Q372*H372</f>
        <v>0</v>
      </c>
      <c r="S372" s="171">
        <v>0</v>
      </c>
      <c r="T372" s="172">
        <f>S372*H372</f>
        <v>0</v>
      </c>
      <c r="U372" s="35"/>
      <c r="V372" s="35"/>
      <c r="W372" s="35"/>
      <c r="X372" s="35"/>
      <c r="Y372" s="35"/>
      <c r="Z372" s="35"/>
      <c r="AA372" s="35"/>
      <c r="AB372" s="35"/>
      <c r="AC372" s="35"/>
      <c r="AD372" s="35"/>
      <c r="AE372" s="35"/>
      <c r="AR372" s="173" t="s">
        <v>214</v>
      </c>
      <c r="AT372" s="173" t="s">
        <v>137</v>
      </c>
      <c r="AU372" s="173" t="s">
        <v>79</v>
      </c>
      <c r="AY372" s="16" t="s">
        <v>135</v>
      </c>
      <c r="BE372" s="174">
        <f>IF(N372="základní",J372,0)</f>
        <v>0</v>
      </c>
      <c r="BF372" s="174">
        <f>IF(N372="snížená",J372,0)</f>
        <v>0</v>
      </c>
      <c r="BG372" s="174">
        <f>IF(N372="zákl. přenesená",J372,0)</f>
        <v>0</v>
      </c>
      <c r="BH372" s="174">
        <f>IF(N372="sníž. přenesená",J372,0)</f>
        <v>0</v>
      </c>
      <c r="BI372" s="174">
        <f>IF(N372="nulová",J372,0)</f>
        <v>0</v>
      </c>
      <c r="BJ372" s="16" t="s">
        <v>15</v>
      </c>
      <c r="BK372" s="174">
        <f>ROUND(I372*H372,2)</f>
        <v>0</v>
      </c>
      <c r="BL372" s="16" t="s">
        <v>214</v>
      </c>
      <c r="BM372" s="173" t="s">
        <v>868</v>
      </c>
    </row>
    <row r="373" spans="1:65" s="2" customFormat="1" ht="16.5" customHeight="1">
      <c r="A373" s="35"/>
      <c r="B373" s="161"/>
      <c r="C373" s="162" t="s">
        <v>869</v>
      </c>
      <c r="D373" s="162" t="s">
        <v>137</v>
      </c>
      <c r="E373" s="163" t="s">
        <v>870</v>
      </c>
      <c r="F373" s="164" t="s">
        <v>871</v>
      </c>
      <c r="G373" s="165" t="s">
        <v>227</v>
      </c>
      <c r="H373" s="166">
        <v>17.4</v>
      </c>
      <c r="I373" s="167"/>
      <c r="J373" s="168">
        <f>ROUND(I373*H373,2)</f>
        <v>0</v>
      </c>
      <c r="K373" s="164" t="s">
        <v>3</v>
      </c>
      <c r="L373" s="36"/>
      <c r="M373" s="169" t="s">
        <v>3</v>
      </c>
      <c r="N373" s="170" t="s">
        <v>42</v>
      </c>
      <c r="O373" s="69"/>
      <c r="P373" s="171">
        <f>O373*H373</f>
        <v>0</v>
      </c>
      <c r="Q373" s="171">
        <v>0</v>
      </c>
      <c r="R373" s="171">
        <f>Q373*H373</f>
        <v>0</v>
      </c>
      <c r="S373" s="171">
        <v>0</v>
      </c>
      <c r="T373" s="172">
        <f>S373*H373</f>
        <v>0</v>
      </c>
      <c r="U373" s="35"/>
      <c r="V373" s="35"/>
      <c r="W373" s="35"/>
      <c r="X373" s="35"/>
      <c r="Y373" s="35"/>
      <c r="Z373" s="35"/>
      <c r="AA373" s="35"/>
      <c r="AB373" s="35"/>
      <c r="AC373" s="35"/>
      <c r="AD373" s="35"/>
      <c r="AE373" s="35"/>
      <c r="AR373" s="173" t="s">
        <v>214</v>
      </c>
      <c r="AT373" s="173" t="s">
        <v>137</v>
      </c>
      <c r="AU373" s="173" t="s">
        <v>79</v>
      </c>
      <c r="AY373" s="16" t="s">
        <v>135</v>
      </c>
      <c r="BE373" s="174">
        <f>IF(N373="základní",J373,0)</f>
        <v>0</v>
      </c>
      <c r="BF373" s="174">
        <f>IF(N373="snížená",J373,0)</f>
        <v>0</v>
      </c>
      <c r="BG373" s="174">
        <f>IF(N373="zákl. přenesená",J373,0)</f>
        <v>0</v>
      </c>
      <c r="BH373" s="174">
        <f>IF(N373="sníž. přenesená",J373,0)</f>
        <v>0</v>
      </c>
      <c r="BI373" s="174">
        <f>IF(N373="nulová",J373,0)</f>
        <v>0</v>
      </c>
      <c r="BJ373" s="16" t="s">
        <v>15</v>
      </c>
      <c r="BK373" s="174">
        <f>ROUND(I373*H373,2)</f>
        <v>0</v>
      </c>
      <c r="BL373" s="16" t="s">
        <v>214</v>
      </c>
      <c r="BM373" s="173" t="s">
        <v>872</v>
      </c>
    </row>
    <row r="374" spans="1:65" s="2" customFormat="1" ht="16.5" customHeight="1">
      <c r="A374" s="35"/>
      <c r="B374" s="161"/>
      <c r="C374" s="162" t="s">
        <v>873</v>
      </c>
      <c r="D374" s="162" t="s">
        <v>137</v>
      </c>
      <c r="E374" s="163" t="s">
        <v>874</v>
      </c>
      <c r="F374" s="164" t="s">
        <v>875</v>
      </c>
      <c r="G374" s="165" t="s">
        <v>227</v>
      </c>
      <c r="H374" s="166">
        <v>17.4</v>
      </c>
      <c r="I374" s="167"/>
      <c r="J374" s="168">
        <f>ROUND(I374*H374,2)</f>
        <v>0</v>
      </c>
      <c r="K374" s="164" t="s">
        <v>3</v>
      </c>
      <c r="L374" s="36"/>
      <c r="M374" s="169" t="s">
        <v>3</v>
      </c>
      <c r="N374" s="170" t="s">
        <v>42</v>
      </c>
      <c r="O374" s="69"/>
      <c r="P374" s="171">
        <f>O374*H374</f>
        <v>0</v>
      </c>
      <c r="Q374" s="171">
        <v>0</v>
      </c>
      <c r="R374" s="171">
        <f>Q374*H374</f>
        <v>0</v>
      </c>
      <c r="S374" s="171">
        <v>0</v>
      </c>
      <c r="T374" s="172">
        <f>S374*H374</f>
        <v>0</v>
      </c>
      <c r="U374" s="35"/>
      <c r="V374" s="35"/>
      <c r="W374" s="35"/>
      <c r="X374" s="35"/>
      <c r="Y374" s="35"/>
      <c r="Z374" s="35"/>
      <c r="AA374" s="35"/>
      <c r="AB374" s="35"/>
      <c r="AC374" s="35"/>
      <c r="AD374" s="35"/>
      <c r="AE374" s="35"/>
      <c r="AR374" s="173" t="s">
        <v>214</v>
      </c>
      <c r="AT374" s="173" t="s">
        <v>137</v>
      </c>
      <c r="AU374" s="173" t="s">
        <v>79</v>
      </c>
      <c r="AY374" s="16" t="s">
        <v>135</v>
      </c>
      <c r="BE374" s="174">
        <f>IF(N374="základní",J374,0)</f>
        <v>0</v>
      </c>
      <c r="BF374" s="174">
        <f>IF(N374="snížená",J374,0)</f>
        <v>0</v>
      </c>
      <c r="BG374" s="174">
        <f>IF(N374="zákl. přenesená",J374,0)</f>
        <v>0</v>
      </c>
      <c r="BH374" s="174">
        <f>IF(N374="sníž. přenesená",J374,0)</f>
        <v>0</v>
      </c>
      <c r="BI374" s="174">
        <f>IF(N374="nulová",J374,0)</f>
        <v>0</v>
      </c>
      <c r="BJ374" s="16" t="s">
        <v>15</v>
      </c>
      <c r="BK374" s="174">
        <f>ROUND(I374*H374,2)</f>
        <v>0</v>
      </c>
      <c r="BL374" s="16" t="s">
        <v>214</v>
      </c>
      <c r="BM374" s="173" t="s">
        <v>876</v>
      </c>
    </row>
    <row r="375" spans="1:65" s="2" customFormat="1" ht="24.15" customHeight="1">
      <c r="A375" s="35"/>
      <c r="B375" s="161"/>
      <c r="C375" s="162" t="s">
        <v>877</v>
      </c>
      <c r="D375" s="162" t="s">
        <v>137</v>
      </c>
      <c r="E375" s="163" t="s">
        <v>878</v>
      </c>
      <c r="F375" s="164" t="s">
        <v>879</v>
      </c>
      <c r="G375" s="165" t="s">
        <v>227</v>
      </c>
      <c r="H375" s="166">
        <v>759.3</v>
      </c>
      <c r="I375" s="167"/>
      <c r="J375" s="168">
        <f>ROUND(I375*H375,2)</f>
        <v>0</v>
      </c>
      <c r="K375" s="164" t="s">
        <v>3</v>
      </c>
      <c r="L375" s="36"/>
      <c r="M375" s="169" t="s">
        <v>3</v>
      </c>
      <c r="N375" s="170" t="s">
        <v>42</v>
      </c>
      <c r="O375" s="69"/>
      <c r="P375" s="171">
        <f>O375*H375</f>
        <v>0</v>
      </c>
      <c r="Q375" s="171">
        <v>0</v>
      </c>
      <c r="R375" s="171">
        <f>Q375*H375</f>
        <v>0</v>
      </c>
      <c r="S375" s="171">
        <v>0</v>
      </c>
      <c r="T375" s="172">
        <f>S375*H375</f>
        <v>0</v>
      </c>
      <c r="U375" s="35"/>
      <c r="V375" s="35"/>
      <c r="W375" s="35"/>
      <c r="X375" s="35"/>
      <c r="Y375" s="35"/>
      <c r="Z375" s="35"/>
      <c r="AA375" s="35"/>
      <c r="AB375" s="35"/>
      <c r="AC375" s="35"/>
      <c r="AD375" s="35"/>
      <c r="AE375" s="35"/>
      <c r="AR375" s="173" t="s">
        <v>214</v>
      </c>
      <c r="AT375" s="173" t="s">
        <v>137</v>
      </c>
      <c r="AU375" s="173" t="s">
        <v>79</v>
      </c>
      <c r="AY375" s="16" t="s">
        <v>135</v>
      </c>
      <c r="BE375" s="174">
        <f>IF(N375="základní",J375,0)</f>
        <v>0</v>
      </c>
      <c r="BF375" s="174">
        <f>IF(N375="snížená",J375,0)</f>
        <v>0</v>
      </c>
      <c r="BG375" s="174">
        <f>IF(N375="zákl. přenesená",J375,0)</f>
        <v>0</v>
      </c>
      <c r="BH375" s="174">
        <f>IF(N375="sníž. přenesená",J375,0)</f>
        <v>0</v>
      </c>
      <c r="BI375" s="174">
        <f>IF(N375="nulová",J375,0)</f>
        <v>0</v>
      </c>
      <c r="BJ375" s="16" t="s">
        <v>15</v>
      </c>
      <c r="BK375" s="174">
        <f>ROUND(I375*H375,2)</f>
        <v>0</v>
      </c>
      <c r="BL375" s="16" t="s">
        <v>214</v>
      </c>
      <c r="BM375" s="173" t="s">
        <v>880</v>
      </c>
    </row>
    <row r="376" spans="1:65" s="2" customFormat="1" ht="24.15" customHeight="1">
      <c r="A376" s="35"/>
      <c r="B376" s="161"/>
      <c r="C376" s="162" t="s">
        <v>881</v>
      </c>
      <c r="D376" s="162" t="s">
        <v>137</v>
      </c>
      <c r="E376" s="163" t="s">
        <v>882</v>
      </c>
      <c r="F376" s="164" t="s">
        <v>883</v>
      </c>
      <c r="G376" s="165" t="s">
        <v>193</v>
      </c>
      <c r="H376" s="166">
        <v>37</v>
      </c>
      <c r="I376" s="167"/>
      <c r="J376" s="168">
        <f>ROUND(I376*H376,2)</f>
        <v>0</v>
      </c>
      <c r="K376" s="164" t="s">
        <v>3</v>
      </c>
      <c r="L376" s="36"/>
      <c r="M376" s="169" t="s">
        <v>3</v>
      </c>
      <c r="N376" s="170" t="s">
        <v>42</v>
      </c>
      <c r="O376" s="69"/>
      <c r="P376" s="171">
        <f>O376*H376</f>
        <v>0</v>
      </c>
      <c r="Q376" s="171">
        <v>0</v>
      </c>
      <c r="R376" s="171">
        <f>Q376*H376</f>
        <v>0</v>
      </c>
      <c r="S376" s="171">
        <v>0</v>
      </c>
      <c r="T376" s="172">
        <f>S376*H376</f>
        <v>0</v>
      </c>
      <c r="U376" s="35"/>
      <c r="V376" s="35"/>
      <c r="W376" s="35"/>
      <c r="X376" s="35"/>
      <c r="Y376" s="35"/>
      <c r="Z376" s="35"/>
      <c r="AA376" s="35"/>
      <c r="AB376" s="35"/>
      <c r="AC376" s="35"/>
      <c r="AD376" s="35"/>
      <c r="AE376" s="35"/>
      <c r="AR376" s="173" t="s">
        <v>214</v>
      </c>
      <c r="AT376" s="173" t="s">
        <v>137</v>
      </c>
      <c r="AU376" s="173" t="s">
        <v>79</v>
      </c>
      <c r="AY376" s="16" t="s">
        <v>135</v>
      </c>
      <c r="BE376" s="174">
        <f>IF(N376="základní",J376,0)</f>
        <v>0</v>
      </c>
      <c r="BF376" s="174">
        <f>IF(N376="snížená",J376,0)</f>
        <v>0</v>
      </c>
      <c r="BG376" s="174">
        <f>IF(N376="zákl. přenesená",J376,0)</f>
        <v>0</v>
      </c>
      <c r="BH376" s="174">
        <f>IF(N376="sníž. přenesená",J376,0)</f>
        <v>0</v>
      </c>
      <c r="BI376" s="174">
        <f>IF(N376="nulová",J376,0)</f>
        <v>0</v>
      </c>
      <c r="BJ376" s="16" t="s">
        <v>15</v>
      </c>
      <c r="BK376" s="174">
        <f>ROUND(I376*H376,2)</f>
        <v>0</v>
      </c>
      <c r="BL376" s="16" t="s">
        <v>214</v>
      </c>
      <c r="BM376" s="173" t="s">
        <v>884</v>
      </c>
    </row>
    <row r="377" spans="1:65" s="2" customFormat="1" ht="24.15" customHeight="1">
      <c r="A377" s="35"/>
      <c r="B377" s="161"/>
      <c r="C377" s="162" t="s">
        <v>885</v>
      </c>
      <c r="D377" s="162" t="s">
        <v>137</v>
      </c>
      <c r="E377" s="163" t="s">
        <v>886</v>
      </c>
      <c r="F377" s="164" t="s">
        <v>887</v>
      </c>
      <c r="G377" s="165" t="s">
        <v>193</v>
      </c>
      <c r="H377" s="166">
        <v>8</v>
      </c>
      <c r="I377" s="167"/>
      <c r="J377" s="168">
        <f>ROUND(I377*H377,2)</f>
        <v>0</v>
      </c>
      <c r="K377" s="164" t="s">
        <v>3</v>
      </c>
      <c r="L377" s="36"/>
      <c r="M377" s="169" t="s">
        <v>3</v>
      </c>
      <c r="N377" s="170" t="s">
        <v>42</v>
      </c>
      <c r="O377" s="69"/>
      <c r="P377" s="171">
        <f>O377*H377</f>
        <v>0</v>
      </c>
      <c r="Q377" s="171">
        <v>0</v>
      </c>
      <c r="R377" s="171">
        <f>Q377*H377</f>
        <v>0</v>
      </c>
      <c r="S377" s="171">
        <v>0</v>
      </c>
      <c r="T377" s="172">
        <f>S377*H377</f>
        <v>0</v>
      </c>
      <c r="U377" s="35"/>
      <c r="V377" s="35"/>
      <c r="W377" s="35"/>
      <c r="X377" s="35"/>
      <c r="Y377" s="35"/>
      <c r="Z377" s="35"/>
      <c r="AA377" s="35"/>
      <c r="AB377" s="35"/>
      <c r="AC377" s="35"/>
      <c r="AD377" s="35"/>
      <c r="AE377" s="35"/>
      <c r="AR377" s="173" t="s">
        <v>214</v>
      </c>
      <c r="AT377" s="173" t="s">
        <v>137</v>
      </c>
      <c r="AU377" s="173" t="s">
        <v>79</v>
      </c>
      <c r="AY377" s="16" t="s">
        <v>135</v>
      </c>
      <c r="BE377" s="174">
        <f>IF(N377="základní",J377,0)</f>
        <v>0</v>
      </c>
      <c r="BF377" s="174">
        <f>IF(N377="snížená",J377,0)</f>
        <v>0</v>
      </c>
      <c r="BG377" s="174">
        <f>IF(N377="zákl. přenesená",J377,0)</f>
        <v>0</v>
      </c>
      <c r="BH377" s="174">
        <f>IF(N377="sníž. přenesená",J377,0)</f>
        <v>0</v>
      </c>
      <c r="BI377" s="174">
        <f>IF(N377="nulová",J377,0)</f>
        <v>0</v>
      </c>
      <c r="BJ377" s="16" t="s">
        <v>15</v>
      </c>
      <c r="BK377" s="174">
        <f>ROUND(I377*H377,2)</f>
        <v>0</v>
      </c>
      <c r="BL377" s="16" t="s">
        <v>214</v>
      </c>
      <c r="BM377" s="173" t="s">
        <v>888</v>
      </c>
    </row>
    <row r="378" spans="1:65" s="2" customFormat="1" ht="24.15" customHeight="1">
      <c r="A378" s="35"/>
      <c r="B378" s="161"/>
      <c r="C378" s="162" t="s">
        <v>889</v>
      </c>
      <c r="D378" s="162" t="s">
        <v>137</v>
      </c>
      <c r="E378" s="163" t="s">
        <v>890</v>
      </c>
      <c r="F378" s="164" t="s">
        <v>891</v>
      </c>
      <c r="G378" s="165" t="s">
        <v>193</v>
      </c>
      <c r="H378" s="166">
        <v>6</v>
      </c>
      <c r="I378" s="167"/>
      <c r="J378" s="168">
        <f>ROUND(I378*H378,2)</f>
        <v>0</v>
      </c>
      <c r="K378" s="164" t="s">
        <v>3</v>
      </c>
      <c r="L378" s="36"/>
      <c r="M378" s="169" t="s">
        <v>3</v>
      </c>
      <c r="N378" s="170" t="s">
        <v>42</v>
      </c>
      <c r="O378" s="69"/>
      <c r="P378" s="171">
        <f>O378*H378</f>
        <v>0</v>
      </c>
      <c r="Q378" s="171">
        <v>0</v>
      </c>
      <c r="R378" s="171">
        <f>Q378*H378</f>
        <v>0</v>
      </c>
      <c r="S378" s="171">
        <v>0</v>
      </c>
      <c r="T378" s="172">
        <f>S378*H378</f>
        <v>0</v>
      </c>
      <c r="U378" s="35"/>
      <c r="V378" s="35"/>
      <c r="W378" s="35"/>
      <c r="X378" s="35"/>
      <c r="Y378" s="35"/>
      <c r="Z378" s="35"/>
      <c r="AA378" s="35"/>
      <c r="AB378" s="35"/>
      <c r="AC378" s="35"/>
      <c r="AD378" s="35"/>
      <c r="AE378" s="35"/>
      <c r="AR378" s="173" t="s">
        <v>214</v>
      </c>
      <c r="AT378" s="173" t="s">
        <v>137</v>
      </c>
      <c r="AU378" s="173" t="s">
        <v>79</v>
      </c>
      <c r="AY378" s="16" t="s">
        <v>135</v>
      </c>
      <c r="BE378" s="174">
        <f>IF(N378="základní",J378,0)</f>
        <v>0</v>
      </c>
      <c r="BF378" s="174">
        <f>IF(N378="snížená",J378,0)</f>
        <v>0</v>
      </c>
      <c r="BG378" s="174">
        <f>IF(N378="zákl. přenesená",J378,0)</f>
        <v>0</v>
      </c>
      <c r="BH378" s="174">
        <f>IF(N378="sníž. přenesená",J378,0)</f>
        <v>0</v>
      </c>
      <c r="BI378" s="174">
        <f>IF(N378="nulová",J378,0)</f>
        <v>0</v>
      </c>
      <c r="BJ378" s="16" t="s">
        <v>15</v>
      </c>
      <c r="BK378" s="174">
        <f>ROUND(I378*H378,2)</f>
        <v>0</v>
      </c>
      <c r="BL378" s="16" t="s">
        <v>214</v>
      </c>
      <c r="BM378" s="173" t="s">
        <v>892</v>
      </c>
    </row>
    <row r="379" spans="1:65" s="2" customFormat="1" ht="24.15" customHeight="1">
      <c r="A379" s="35"/>
      <c r="B379" s="161"/>
      <c r="C379" s="162" t="s">
        <v>893</v>
      </c>
      <c r="D379" s="162" t="s">
        <v>137</v>
      </c>
      <c r="E379" s="163" t="s">
        <v>894</v>
      </c>
      <c r="F379" s="164" t="s">
        <v>895</v>
      </c>
      <c r="G379" s="165" t="s">
        <v>193</v>
      </c>
      <c r="H379" s="166">
        <v>3</v>
      </c>
      <c r="I379" s="167"/>
      <c r="J379" s="168">
        <f>ROUND(I379*H379,2)</f>
        <v>0</v>
      </c>
      <c r="K379" s="164" t="s">
        <v>3</v>
      </c>
      <c r="L379" s="36"/>
      <c r="M379" s="169" t="s">
        <v>3</v>
      </c>
      <c r="N379" s="170" t="s">
        <v>42</v>
      </c>
      <c r="O379" s="69"/>
      <c r="P379" s="171">
        <f>O379*H379</f>
        <v>0</v>
      </c>
      <c r="Q379" s="171">
        <v>0</v>
      </c>
      <c r="R379" s="171">
        <f>Q379*H379</f>
        <v>0</v>
      </c>
      <c r="S379" s="171">
        <v>0</v>
      </c>
      <c r="T379" s="172">
        <f>S379*H379</f>
        <v>0</v>
      </c>
      <c r="U379" s="35"/>
      <c r="V379" s="35"/>
      <c r="W379" s="35"/>
      <c r="X379" s="35"/>
      <c r="Y379" s="35"/>
      <c r="Z379" s="35"/>
      <c r="AA379" s="35"/>
      <c r="AB379" s="35"/>
      <c r="AC379" s="35"/>
      <c r="AD379" s="35"/>
      <c r="AE379" s="35"/>
      <c r="AR379" s="173" t="s">
        <v>214</v>
      </c>
      <c r="AT379" s="173" t="s">
        <v>137</v>
      </c>
      <c r="AU379" s="173" t="s">
        <v>79</v>
      </c>
      <c r="AY379" s="16" t="s">
        <v>135</v>
      </c>
      <c r="BE379" s="174">
        <f>IF(N379="základní",J379,0)</f>
        <v>0</v>
      </c>
      <c r="BF379" s="174">
        <f>IF(N379="snížená",J379,0)</f>
        <v>0</v>
      </c>
      <c r="BG379" s="174">
        <f>IF(N379="zákl. přenesená",J379,0)</f>
        <v>0</v>
      </c>
      <c r="BH379" s="174">
        <f>IF(N379="sníž. přenesená",J379,0)</f>
        <v>0</v>
      </c>
      <c r="BI379" s="174">
        <f>IF(N379="nulová",J379,0)</f>
        <v>0</v>
      </c>
      <c r="BJ379" s="16" t="s">
        <v>15</v>
      </c>
      <c r="BK379" s="174">
        <f>ROUND(I379*H379,2)</f>
        <v>0</v>
      </c>
      <c r="BL379" s="16" t="s">
        <v>214</v>
      </c>
      <c r="BM379" s="173" t="s">
        <v>896</v>
      </c>
    </row>
    <row r="380" spans="1:65" s="2" customFormat="1" ht="24.15" customHeight="1">
      <c r="A380" s="35"/>
      <c r="B380" s="161"/>
      <c r="C380" s="162" t="s">
        <v>897</v>
      </c>
      <c r="D380" s="162" t="s">
        <v>137</v>
      </c>
      <c r="E380" s="163" t="s">
        <v>898</v>
      </c>
      <c r="F380" s="164" t="s">
        <v>899</v>
      </c>
      <c r="G380" s="165" t="s">
        <v>193</v>
      </c>
      <c r="H380" s="166">
        <v>1</v>
      </c>
      <c r="I380" s="167"/>
      <c r="J380" s="168">
        <f>ROUND(I380*H380,2)</f>
        <v>0</v>
      </c>
      <c r="K380" s="164" t="s">
        <v>3</v>
      </c>
      <c r="L380" s="36"/>
      <c r="M380" s="169" t="s">
        <v>3</v>
      </c>
      <c r="N380" s="170" t="s">
        <v>42</v>
      </c>
      <c r="O380" s="69"/>
      <c r="P380" s="171">
        <f>O380*H380</f>
        <v>0</v>
      </c>
      <c r="Q380" s="171">
        <v>0</v>
      </c>
      <c r="R380" s="171">
        <f>Q380*H380</f>
        <v>0</v>
      </c>
      <c r="S380" s="171">
        <v>0</v>
      </c>
      <c r="T380" s="172">
        <f>S380*H380</f>
        <v>0</v>
      </c>
      <c r="U380" s="35"/>
      <c r="V380" s="35"/>
      <c r="W380" s="35"/>
      <c r="X380" s="35"/>
      <c r="Y380" s="35"/>
      <c r="Z380" s="35"/>
      <c r="AA380" s="35"/>
      <c r="AB380" s="35"/>
      <c r="AC380" s="35"/>
      <c r="AD380" s="35"/>
      <c r="AE380" s="35"/>
      <c r="AR380" s="173" t="s">
        <v>214</v>
      </c>
      <c r="AT380" s="173" t="s">
        <v>137</v>
      </c>
      <c r="AU380" s="173" t="s">
        <v>79</v>
      </c>
      <c r="AY380" s="16" t="s">
        <v>135</v>
      </c>
      <c r="BE380" s="174">
        <f>IF(N380="základní",J380,0)</f>
        <v>0</v>
      </c>
      <c r="BF380" s="174">
        <f>IF(N380="snížená",J380,0)</f>
        <v>0</v>
      </c>
      <c r="BG380" s="174">
        <f>IF(N380="zákl. přenesená",J380,0)</f>
        <v>0</v>
      </c>
      <c r="BH380" s="174">
        <f>IF(N380="sníž. přenesená",J380,0)</f>
        <v>0</v>
      </c>
      <c r="BI380" s="174">
        <f>IF(N380="nulová",J380,0)</f>
        <v>0</v>
      </c>
      <c r="BJ380" s="16" t="s">
        <v>15</v>
      </c>
      <c r="BK380" s="174">
        <f>ROUND(I380*H380,2)</f>
        <v>0</v>
      </c>
      <c r="BL380" s="16" t="s">
        <v>214</v>
      </c>
      <c r="BM380" s="173" t="s">
        <v>900</v>
      </c>
    </row>
    <row r="381" spans="1:65" s="2" customFormat="1" ht="24.15" customHeight="1">
      <c r="A381" s="35"/>
      <c r="B381" s="161"/>
      <c r="C381" s="162" t="s">
        <v>901</v>
      </c>
      <c r="D381" s="162" t="s">
        <v>137</v>
      </c>
      <c r="E381" s="163" t="s">
        <v>902</v>
      </c>
      <c r="F381" s="164" t="s">
        <v>903</v>
      </c>
      <c r="G381" s="165" t="s">
        <v>193</v>
      </c>
      <c r="H381" s="166">
        <v>3</v>
      </c>
      <c r="I381" s="167"/>
      <c r="J381" s="168">
        <f>ROUND(I381*H381,2)</f>
        <v>0</v>
      </c>
      <c r="K381" s="164" t="s">
        <v>3</v>
      </c>
      <c r="L381" s="36"/>
      <c r="M381" s="169" t="s">
        <v>3</v>
      </c>
      <c r="N381" s="170" t="s">
        <v>42</v>
      </c>
      <c r="O381" s="69"/>
      <c r="P381" s="171">
        <f>O381*H381</f>
        <v>0</v>
      </c>
      <c r="Q381" s="171">
        <v>0</v>
      </c>
      <c r="R381" s="171">
        <f>Q381*H381</f>
        <v>0</v>
      </c>
      <c r="S381" s="171">
        <v>0</v>
      </c>
      <c r="T381" s="172">
        <f>S381*H381</f>
        <v>0</v>
      </c>
      <c r="U381" s="35"/>
      <c r="V381" s="35"/>
      <c r="W381" s="35"/>
      <c r="X381" s="35"/>
      <c r="Y381" s="35"/>
      <c r="Z381" s="35"/>
      <c r="AA381" s="35"/>
      <c r="AB381" s="35"/>
      <c r="AC381" s="35"/>
      <c r="AD381" s="35"/>
      <c r="AE381" s="35"/>
      <c r="AR381" s="173" t="s">
        <v>214</v>
      </c>
      <c r="AT381" s="173" t="s">
        <v>137</v>
      </c>
      <c r="AU381" s="173" t="s">
        <v>79</v>
      </c>
      <c r="AY381" s="16" t="s">
        <v>135</v>
      </c>
      <c r="BE381" s="174">
        <f>IF(N381="základní",J381,0)</f>
        <v>0</v>
      </c>
      <c r="BF381" s="174">
        <f>IF(N381="snížená",J381,0)</f>
        <v>0</v>
      </c>
      <c r="BG381" s="174">
        <f>IF(N381="zákl. přenesená",J381,0)</f>
        <v>0</v>
      </c>
      <c r="BH381" s="174">
        <f>IF(N381="sníž. přenesená",J381,0)</f>
        <v>0</v>
      </c>
      <c r="BI381" s="174">
        <f>IF(N381="nulová",J381,0)</f>
        <v>0</v>
      </c>
      <c r="BJ381" s="16" t="s">
        <v>15</v>
      </c>
      <c r="BK381" s="174">
        <f>ROUND(I381*H381,2)</f>
        <v>0</v>
      </c>
      <c r="BL381" s="16" t="s">
        <v>214</v>
      </c>
      <c r="BM381" s="173" t="s">
        <v>904</v>
      </c>
    </row>
    <row r="382" spans="1:65" s="2" customFormat="1" ht="24.15" customHeight="1">
      <c r="A382" s="35"/>
      <c r="B382" s="161"/>
      <c r="C382" s="162" t="s">
        <v>905</v>
      </c>
      <c r="D382" s="162" t="s">
        <v>137</v>
      </c>
      <c r="E382" s="163" t="s">
        <v>906</v>
      </c>
      <c r="F382" s="164" t="s">
        <v>907</v>
      </c>
      <c r="G382" s="165" t="s">
        <v>193</v>
      </c>
      <c r="H382" s="166">
        <v>12</v>
      </c>
      <c r="I382" s="167"/>
      <c r="J382" s="168">
        <f>ROUND(I382*H382,2)</f>
        <v>0</v>
      </c>
      <c r="K382" s="164" t="s">
        <v>3</v>
      </c>
      <c r="L382" s="36"/>
      <c r="M382" s="169" t="s">
        <v>3</v>
      </c>
      <c r="N382" s="170" t="s">
        <v>42</v>
      </c>
      <c r="O382" s="69"/>
      <c r="P382" s="171">
        <f>O382*H382</f>
        <v>0</v>
      </c>
      <c r="Q382" s="171">
        <v>0</v>
      </c>
      <c r="R382" s="171">
        <f>Q382*H382</f>
        <v>0</v>
      </c>
      <c r="S382" s="171">
        <v>0</v>
      </c>
      <c r="T382" s="172">
        <f>S382*H382</f>
        <v>0</v>
      </c>
      <c r="U382" s="35"/>
      <c r="V382" s="35"/>
      <c r="W382" s="35"/>
      <c r="X382" s="35"/>
      <c r="Y382" s="35"/>
      <c r="Z382" s="35"/>
      <c r="AA382" s="35"/>
      <c r="AB382" s="35"/>
      <c r="AC382" s="35"/>
      <c r="AD382" s="35"/>
      <c r="AE382" s="35"/>
      <c r="AR382" s="173" t="s">
        <v>214</v>
      </c>
      <c r="AT382" s="173" t="s">
        <v>137</v>
      </c>
      <c r="AU382" s="173" t="s">
        <v>79</v>
      </c>
      <c r="AY382" s="16" t="s">
        <v>135</v>
      </c>
      <c r="BE382" s="174">
        <f>IF(N382="základní",J382,0)</f>
        <v>0</v>
      </c>
      <c r="BF382" s="174">
        <f>IF(N382="snížená",J382,0)</f>
        <v>0</v>
      </c>
      <c r="BG382" s="174">
        <f>IF(N382="zákl. přenesená",J382,0)</f>
        <v>0</v>
      </c>
      <c r="BH382" s="174">
        <f>IF(N382="sníž. přenesená",J382,0)</f>
        <v>0</v>
      </c>
      <c r="BI382" s="174">
        <f>IF(N382="nulová",J382,0)</f>
        <v>0</v>
      </c>
      <c r="BJ382" s="16" t="s">
        <v>15</v>
      </c>
      <c r="BK382" s="174">
        <f>ROUND(I382*H382,2)</f>
        <v>0</v>
      </c>
      <c r="BL382" s="16" t="s">
        <v>214</v>
      </c>
      <c r="BM382" s="173" t="s">
        <v>908</v>
      </c>
    </row>
    <row r="383" spans="1:65" s="2" customFormat="1" ht="24.15" customHeight="1">
      <c r="A383" s="35"/>
      <c r="B383" s="161"/>
      <c r="C383" s="162" t="s">
        <v>909</v>
      </c>
      <c r="D383" s="162" t="s">
        <v>137</v>
      </c>
      <c r="E383" s="163" t="s">
        <v>910</v>
      </c>
      <c r="F383" s="164" t="s">
        <v>911</v>
      </c>
      <c r="G383" s="165" t="s">
        <v>193</v>
      </c>
      <c r="H383" s="166">
        <v>3</v>
      </c>
      <c r="I383" s="167"/>
      <c r="J383" s="168">
        <f>ROUND(I383*H383,2)</f>
        <v>0</v>
      </c>
      <c r="K383" s="164" t="s">
        <v>3</v>
      </c>
      <c r="L383" s="36"/>
      <c r="M383" s="169" t="s">
        <v>3</v>
      </c>
      <c r="N383" s="170" t="s">
        <v>42</v>
      </c>
      <c r="O383" s="69"/>
      <c r="P383" s="171">
        <f>O383*H383</f>
        <v>0</v>
      </c>
      <c r="Q383" s="171">
        <v>0</v>
      </c>
      <c r="R383" s="171">
        <f>Q383*H383</f>
        <v>0</v>
      </c>
      <c r="S383" s="171">
        <v>0</v>
      </c>
      <c r="T383" s="172">
        <f>S383*H383</f>
        <v>0</v>
      </c>
      <c r="U383" s="35"/>
      <c r="V383" s="35"/>
      <c r="W383" s="35"/>
      <c r="X383" s="35"/>
      <c r="Y383" s="35"/>
      <c r="Z383" s="35"/>
      <c r="AA383" s="35"/>
      <c r="AB383" s="35"/>
      <c r="AC383" s="35"/>
      <c r="AD383" s="35"/>
      <c r="AE383" s="35"/>
      <c r="AR383" s="173" t="s">
        <v>214</v>
      </c>
      <c r="AT383" s="173" t="s">
        <v>137</v>
      </c>
      <c r="AU383" s="173" t="s">
        <v>79</v>
      </c>
      <c r="AY383" s="16" t="s">
        <v>135</v>
      </c>
      <c r="BE383" s="174">
        <f>IF(N383="základní",J383,0)</f>
        <v>0</v>
      </c>
      <c r="BF383" s="174">
        <f>IF(N383="snížená",J383,0)</f>
        <v>0</v>
      </c>
      <c r="BG383" s="174">
        <f>IF(N383="zákl. přenesená",J383,0)</f>
        <v>0</v>
      </c>
      <c r="BH383" s="174">
        <f>IF(N383="sníž. přenesená",J383,0)</f>
        <v>0</v>
      </c>
      <c r="BI383" s="174">
        <f>IF(N383="nulová",J383,0)</f>
        <v>0</v>
      </c>
      <c r="BJ383" s="16" t="s">
        <v>15</v>
      </c>
      <c r="BK383" s="174">
        <f>ROUND(I383*H383,2)</f>
        <v>0</v>
      </c>
      <c r="BL383" s="16" t="s">
        <v>214</v>
      </c>
      <c r="BM383" s="173" t="s">
        <v>912</v>
      </c>
    </row>
    <row r="384" spans="1:65" s="2" customFormat="1" ht="24.15" customHeight="1">
      <c r="A384" s="35"/>
      <c r="B384" s="161"/>
      <c r="C384" s="162" t="s">
        <v>913</v>
      </c>
      <c r="D384" s="162" t="s">
        <v>137</v>
      </c>
      <c r="E384" s="163" t="s">
        <v>914</v>
      </c>
      <c r="F384" s="164" t="s">
        <v>915</v>
      </c>
      <c r="G384" s="165" t="s">
        <v>188</v>
      </c>
      <c r="H384" s="166">
        <v>1</v>
      </c>
      <c r="I384" s="167"/>
      <c r="J384" s="168">
        <f>ROUND(I384*H384,2)</f>
        <v>0</v>
      </c>
      <c r="K384" s="164" t="s">
        <v>3</v>
      </c>
      <c r="L384" s="36"/>
      <c r="M384" s="169" t="s">
        <v>3</v>
      </c>
      <c r="N384" s="170" t="s">
        <v>42</v>
      </c>
      <c r="O384" s="69"/>
      <c r="P384" s="171">
        <f>O384*H384</f>
        <v>0</v>
      </c>
      <c r="Q384" s="171">
        <v>0</v>
      </c>
      <c r="R384" s="171">
        <f>Q384*H384</f>
        <v>0</v>
      </c>
      <c r="S384" s="171">
        <v>0</v>
      </c>
      <c r="T384" s="172">
        <f>S384*H384</f>
        <v>0</v>
      </c>
      <c r="U384" s="35"/>
      <c r="V384" s="35"/>
      <c r="W384" s="35"/>
      <c r="X384" s="35"/>
      <c r="Y384" s="35"/>
      <c r="Z384" s="35"/>
      <c r="AA384" s="35"/>
      <c r="AB384" s="35"/>
      <c r="AC384" s="35"/>
      <c r="AD384" s="35"/>
      <c r="AE384" s="35"/>
      <c r="AR384" s="173" t="s">
        <v>214</v>
      </c>
      <c r="AT384" s="173" t="s">
        <v>137</v>
      </c>
      <c r="AU384" s="173" t="s">
        <v>79</v>
      </c>
      <c r="AY384" s="16" t="s">
        <v>135</v>
      </c>
      <c r="BE384" s="174">
        <f>IF(N384="základní",J384,0)</f>
        <v>0</v>
      </c>
      <c r="BF384" s="174">
        <f>IF(N384="snížená",J384,0)</f>
        <v>0</v>
      </c>
      <c r="BG384" s="174">
        <f>IF(N384="zákl. přenesená",J384,0)</f>
        <v>0</v>
      </c>
      <c r="BH384" s="174">
        <f>IF(N384="sníž. přenesená",J384,0)</f>
        <v>0</v>
      </c>
      <c r="BI384" s="174">
        <f>IF(N384="nulová",J384,0)</f>
        <v>0</v>
      </c>
      <c r="BJ384" s="16" t="s">
        <v>15</v>
      </c>
      <c r="BK384" s="174">
        <f>ROUND(I384*H384,2)</f>
        <v>0</v>
      </c>
      <c r="BL384" s="16" t="s">
        <v>214</v>
      </c>
      <c r="BM384" s="173" t="s">
        <v>916</v>
      </c>
    </row>
    <row r="385" spans="1:65" s="2" customFormat="1" ht="24.15" customHeight="1">
      <c r="A385" s="35"/>
      <c r="B385" s="161"/>
      <c r="C385" s="162" t="s">
        <v>917</v>
      </c>
      <c r="D385" s="162" t="s">
        <v>137</v>
      </c>
      <c r="E385" s="163" t="s">
        <v>918</v>
      </c>
      <c r="F385" s="164" t="s">
        <v>919</v>
      </c>
      <c r="G385" s="165" t="s">
        <v>188</v>
      </c>
      <c r="H385" s="166">
        <v>1</v>
      </c>
      <c r="I385" s="167"/>
      <c r="J385" s="168">
        <f>ROUND(I385*H385,2)</f>
        <v>0</v>
      </c>
      <c r="K385" s="164" t="s">
        <v>3</v>
      </c>
      <c r="L385" s="36"/>
      <c r="M385" s="169" t="s">
        <v>3</v>
      </c>
      <c r="N385" s="170" t="s">
        <v>42</v>
      </c>
      <c r="O385" s="69"/>
      <c r="P385" s="171">
        <f>O385*H385</f>
        <v>0</v>
      </c>
      <c r="Q385" s="171">
        <v>0</v>
      </c>
      <c r="R385" s="171">
        <f>Q385*H385</f>
        <v>0</v>
      </c>
      <c r="S385" s="171">
        <v>0</v>
      </c>
      <c r="T385" s="172">
        <f>S385*H385</f>
        <v>0</v>
      </c>
      <c r="U385" s="35"/>
      <c r="V385" s="35"/>
      <c r="W385" s="35"/>
      <c r="X385" s="35"/>
      <c r="Y385" s="35"/>
      <c r="Z385" s="35"/>
      <c r="AA385" s="35"/>
      <c r="AB385" s="35"/>
      <c r="AC385" s="35"/>
      <c r="AD385" s="35"/>
      <c r="AE385" s="35"/>
      <c r="AR385" s="173" t="s">
        <v>214</v>
      </c>
      <c r="AT385" s="173" t="s">
        <v>137</v>
      </c>
      <c r="AU385" s="173" t="s">
        <v>79</v>
      </c>
      <c r="AY385" s="16" t="s">
        <v>135</v>
      </c>
      <c r="BE385" s="174">
        <f>IF(N385="základní",J385,0)</f>
        <v>0</v>
      </c>
      <c r="BF385" s="174">
        <f>IF(N385="snížená",J385,0)</f>
        <v>0</v>
      </c>
      <c r="BG385" s="174">
        <f>IF(N385="zákl. přenesená",J385,0)</f>
        <v>0</v>
      </c>
      <c r="BH385" s="174">
        <f>IF(N385="sníž. přenesená",J385,0)</f>
        <v>0</v>
      </c>
      <c r="BI385" s="174">
        <f>IF(N385="nulová",J385,0)</f>
        <v>0</v>
      </c>
      <c r="BJ385" s="16" t="s">
        <v>15</v>
      </c>
      <c r="BK385" s="174">
        <f>ROUND(I385*H385,2)</f>
        <v>0</v>
      </c>
      <c r="BL385" s="16" t="s">
        <v>214</v>
      </c>
      <c r="BM385" s="173" t="s">
        <v>920</v>
      </c>
    </row>
    <row r="386" spans="1:65" s="2" customFormat="1" ht="33" customHeight="1">
      <c r="A386" s="35"/>
      <c r="B386" s="161"/>
      <c r="C386" s="162" t="s">
        <v>921</v>
      </c>
      <c r="D386" s="162" t="s">
        <v>137</v>
      </c>
      <c r="E386" s="163" t="s">
        <v>922</v>
      </c>
      <c r="F386" s="164" t="s">
        <v>923</v>
      </c>
      <c r="G386" s="165" t="s">
        <v>140</v>
      </c>
      <c r="H386" s="166">
        <v>2561.929</v>
      </c>
      <c r="I386" s="167"/>
      <c r="J386" s="168">
        <f>ROUND(I386*H386,2)</f>
        <v>0</v>
      </c>
      <c r="K386" s="164" t="s">
        <v>3</v>
      </c>
      <c r="L386" s="36"/>
      <c r="M386" s="169" t="s">
        <v>3</v>
      </c>
      <c r="N386" s="170" t="s">
        <v>42</v>
      </c>
      <c r="O386" s="69"/>
      <c r="P386" s="171">
        <f>O386*H386</f>
        <v>0</v>
      </c>
      <c r="Q386" s="171">
        <v>0</v>
      </c>
      <c r="R386" s="171">
        <f>Q386*H386</f>
        <v>0</v>
      </c>
      <c r="S386" s="171">
        <v>0</v>
      </c>
      <c r="T386" s="172">
        <f>S386*H386</f>
        <v>0</v>
      </c>
      <c r="U386" s="35"/>
      <c r="V386" s="35"/>
      <c r="W386" s="35"/>
      <c r="X386" s="35"/>
      <c r="Y386" s="35"/>
      <c r="Z386" s="35"/>
      <c r="AA386" s="35"/>
      <c r="AB386" s="35"/>
      <c r="AC386" s="35"/>
      <c r="AD386" s="35"/>
      <c r="AE386" s="35"/>
      <c r="AR386" s="173" t="s">
        <v>214</v>
      </c>
      <c r="AT386" s="173" t="s">
        <v>137</v>
      </c>
      <c r="AU386" s="173" t="s">
        <v>79</v>
      </c>
      <c r="AY386" s="16" t="s">
        <v>135</v>
      </c>
      <c r="BE386" s="174">
        <f>IF(N386="základní",J386,0)</f>
        <v>0</v>
      </c>
      <c r="BF386" s="174">
        <f>IF(N386="snížená",J386,0)</f>
        <v>0</v>
      </c>
      <c r="BG386" s="174">
        <f>IF(N386="zákl. přenesená",J386,0)</f>
        <v>0</v>
      </c>
      <c r="BH386" s="174">
        <f>IF(N386="sníž. přenesená",J386,0)</f>
        <v>0</v>
      </c>
      <c r="BI386" s="174">
        <f>IF(N386="nulová",J386,0)</f>
        <v>0</v>
      </c>
      <c r="BJ386" s="16" t="s">
        <v>15</v>
      </c>
      <c r="BK386" s="174">
        <f>ROUND(I386*H386,2)</f>
        <v>0</v>
      </c>
      <c r="BL386" s="16" t="s">
        <v>214</v>
      </c>
      <c r="BM386" s="173" t="s">
        <v>924</v>
      </c>
    </row>
    <row r="387" spans="1:65" s="2" customFormat="1" ht="44.25" customHeight="1">
      <c r="A387" s="35"/>
      <c r="B387" s="161"/>
      <c r="C387" s="162" t="s">
        <v>925</v>
      </c>
      <c r="D387" s="162" t="s">
        <v>137</v>
      </c>
      <c r="E387" s="163" t="s">
        <v>926</v>
      </c>
      <c r="F387" s="164" t="s">
        <v>927</v>
      </c>
      <c r="G387" s="165" t="s">
        <v>642</v>
      </c>
      <c r="H387" s="190"/>
      <c r="I387" s="167"/>
      <c r="J387" s="168">
        <f>ROUND(I387*H387,2)</f>
        <v>0</v>
      </c>
      <c r="K387" s="164" t="s">
        <v>141</v>
      </c>
      <c r="L387" s="36"/>
      <c r="M387" s="169" t="s">
        <v>3</v>
      </c>
      <c r="N387" s="170" t="s">
        <v>42</v>
      </c>
      <c r="O387" s="69"/>
      <c r="P387" s="171">
        <f>O387*H387</f>
        <v>0</v>
      </c>
      <c r="Q387" s="171">
        <v>0</v>
      </c>
      <c r="R387" s="171">
        <f>Q387*H387</f>
        <v>0</v>
      </c>
      <c r="S387" s="171">
        <v>0</v>
      </c>
      <c r="T387" s="172">
        <f>S387*H387</f>
        <v>0</v>
      </c>
      <c r="U387" s="35"/>
      <c r="V387" s="35"/>
      <c r="W387" s="35"/>
      <c r="X387" s="35"/>
      <c r="Y387" s="35"/>
      <c r="Z387" s="35"/>
      <c r="AA387" s="35"/>
      <c r="AB387" s="35"/>
      <c r="AC387" s="35"/>
      <c r="AD387" s="35"/>
      <c r="AE387" s="35"/>
      <c r="AR387" s="173" t="s">
        <v>214</v>
      </c>
      <c r="AT387" s="173" t="s">
        <v>137</v>
      </c>
      <c r="AU387" s="173" t="s">
        <v>79</v>
      </c>
      <c r="AY387" s="16" t="s">
        <v>135</v>
      </c>
      <c r="BE387" s="174">
        <f>IF(N387="základní",J387,0)</f>
        <v>0</v>
      </c>
      <c r="BF387" s="174">
        <f>IF(N387="snížená",J387,0)</f>
        <v>0</v>
      </c>
      <c r="BG387" s="174">
        <f>IF(N387="zákl. přenesená",J387,0)</f>
        <v>0</v>
      </c>
      <c r="BH387" s="174">
        <f>IF(N387="sníž. přenesená",J387,0)</f>
        <v>0</v>
      </c>
      <c r="BI387" s="174">
        <f>IF(N387="nulová",J387,0)</f>
        <v>0</v>
      </c>
      <c r="BJ387" s="16" t="s">
        <v>15</v>
      </c>
      <c r="BK387" s="174">
        <f>ROUND(I387*H387,2)</f>
        <v>0</v>
      </c>
      <c r="BL387" s="16" t="s">
        <v>214</v>
      </c>
      <c r="BM387" s="173" t="s">
        <v>928</v>
      </c>
    </row>
    <row r="388" spans="1:47" s="2" customFormat="1" ht="12">
      <c r="A388" s="35"/>
      <c r="B388" s="36"/>
      <c r="C388" s="35"/>
      <c r="D388" s="175" t="s">
        <v>143</v>
      </c>
      <c r="E388" s="35"/>
      <c r="F388" s="176" t="s">
        <v>929</v>
      </c>
      <c r="G388" s="35"/>
      <c r="H388" s="35"/>
      <c r="I388" s="177"/>
      <c r="J388" s="35"/>
      <c r="K388" s="35"/>
      <c r="L388" s="36"/>
      <c r="M388" s="178"/>
      <c r="N388" s="179"/>
      <c r="O388" s="69"/>
      <c r="P388" s="69"/>
      <c r="Q388" s="69"/>
      <c r="R388" s="69"/>
      <c r="S388" s="69"/>
      <c r="T388" s="70"/>
      <c r="U388" s="35"/>
      <c r="V388" s="35"/>
      <c r="W388" s="35"/>
      <c r="X388" s="35"/>
      <c r="Y388" s="35"/>
      <c r="Z388" s="35"/>
      <c r="AA388" s="35"/>
      <c r="AB388" s="35"/>
      <c r="AC388" s="35"/>
      <c r="AD388" s="35"/>
      <c r="AE388" s="35"/>
      <c r="AT388" s="16" t="s">
        <v>143</v>
      </c>
      <c r="AU388" s="16" t="s">
        <v>79</v>
      </c>
    </row>
    <row r="389" spans="1:63" s="12" customFormat="1" ht="22.8" customHeight="1">
      <c r="A389" s="12"/>
      <c r="B389" s="148"/>
      <c r="C389" s="12"/>
      <c r="D389" s="149" t="s">
        <v>70</v>
      </c>
      <c r="E389" s="159" t="s">
        <v>930</v>
      </c>
      <c r="F389" s="159" t="s">
        <v>931</v>
      </c>
      <c r="G389" s="12"/>
      <c r="H389" s="12"/>
      <c r="I389" s="151"/>
      <c r="J389" s="160">
        <f>BK389</f>
        <v>0</v>
      </c>
      <c r="K389" s="12"/>
      <c r="L389" s="148"/>
      <c r="M389" s="153"/>
      <c r="N389" s="154"/>
      <c r="O389" s="154"/>
      <c r="P389" s="155">
        <f>SUM(P390:P417)</f>
        <v>0</v>
      </c>
      <c r="Q389" s="154"/>
      <c r="R389" s="155">
        <f>SUM(R390:R417)</f>
        <v>21.750375999999996</v>
      </c>
      <c r="S389" s="154"/>
      <c r="T389" s="156">
        <f>SUM(T390:T417)</f>
        <v>89.5181</v>
      </c>
      <c r="U389" s="12"/>
      <c r="V389" s="12"/>
      <c r="W389" s="12"/>
      <c r="X389" s="12"/>
      <c r="Y389" s="12"/>
      <c r="Z389" s="12"/>
      <c r="AA389" s="12"/>
      <c r="AB389" s="12"/>
      <c r="AC389" s="12"/>
      <c r="AD389" s="12"/>
      <c r="AE389" s="12"/>
      <c r="AR389" s="149" t="s">
        <v>79</v>
      </c>
      <c r="AT389" s="157" t="s">
        <v>70</v>
      </c>
      <c r="AU389" s="157" t="s">
        <v>15</v>
      </c>
      <c r="AY389" s="149" t="s">
        <v>135</v>
      </c>
      <c r="BK389" s="158">
        <f>SUM(BK390:BK417)</f>
        <v>0</v>
      </c>
    </row>
    <row r="390" spans="1:65" s="2" customFormat="1" ht="24.15" customHeight="1">
      <c r="A390" s="35"/>
      <c r="B390" s="161"/>
      <c r="C390" s="162" t="s">
        <v>932</v>
      </c>
      <c r="D390" s="162" t="s">
        <v>137</v>
      </c>
      <c r="E390" s="163" t="s">
        <v>933</v>
      </c>
      <c r="F390" s="164" t="s">
        <v>934</v>
      </c>
      <c r="G390" s="165" t="s">
        <v>140</v>
      </c>
      <c r="H390" s="166">
        <v>890</v>
      </c>
      <c r="I390" s="167"/>
      <c r="J390" s="168">
        <f>ROUND(I390*H390,2)</f>
        <v>0</v>
      </c>
      <c r="K390" s="164" t="s">
        <v>141</v>
      </c>
      <c r="L390" s="36"/>
      <c r="M390" s="169" t="s">
        <v>3</v>
      </c>
      <c r="N390" s="170" t="s">
        <v>42</v>
      </c>
      <c r="O390" s="69"/>
      <c r="P390" s="171">
        <f>O390*H390</f>
        <v>0</v>
      </c>
      <c r="Q390" s="171">
        <v>0</v>
      </c>
      <c r="R390" s="171">
        <f>Q390*H390</f>
        <v>0</v>
      </c>
      <c r="S390" s="171">
        <v>0.08317</v>
      </c>
      <c r="T390" s="172">
        <f>S390*H390</f>
        <v>74.0213</v>
      </c>
      <c r="U390" s="35"/>
      <c r="V390" s="35"/>
      <c r="W390" s="35"/>
      <c r="X390" s="35"/>
      <c r="Y390" s="35"/>
      <c r="Z390" s="35"/>
      <c r="AA390" s="35"/>
      <c r="AB390" s="35"/>
      <c r="AC390" s="35"/>
      <c r="AD390" s="35"/>
      <c r="AE390" s="35"/>
      <c r="AR390" s="173" t="s">
        <v>214</v>
      </c>
      <c r="AT390" s="173" t="s">
        <v>137</v>
      </c>
      <c r="AU390" s="173" t="s">
        <v>79</v>
      </c>
      <c r="AY390" s="16" t="s">
        <v>135</v>
      </c>
      <c r="BE390" s="174">
        <f>IF(N390="základní",J390,0)</f>
        <v>0</v>
      </c>
      <c r="BF390" s="174">
        <f>IF(N390="snížená",J390,0)</f>
        <v>0</v>
      </c>
      <c r="BG390" s="174">
        <f>IF(N390="zákl. přenesená",J390,0)</f>
        <v>0</v>
      </c>
      <c r="BH390" s="174">
        <f>IF(N390="sníž. přenesená",J390,0)</f>
        <v>0</v>
      </c>
      <c r="BI390" s="174">
        <f>IF(N390="nulová",J390,0)</f>
        <v>0</v>
      </c>
      <c r="BJ390" s="16" t="s">
        <v>15</v>
      </c>
      <c r="BK390" s="174">
        <f>ROUND(I390*H390,2)</f>
        <v>0</v>
      </c>
      <c r="BL390" s="16" t="s">
        <v>214</v>
      </c>
      <c r="BM390" s="173" t="s">
        <v>935</v>
      </c>
    </row>
    <row r="391" spans="1:47" s="2" customFormat="1" ht="12">
      <c r="A391" s="35"/>
      <c r="B391" s="36"/>
      <c r="C391" s="35"/>
      <c r="D391" s="175" t="s">
        <v>143</v>
      </c>
      <c r="E391" s="35"/>
      <c r="F391" s="176" t="s">
        <v>936</v>
      </c>
      <c r="G391" s="35"/>
      <c r="H391" s="35"/>
      <c r="I391" s="177"/>
      <c r="J391" s="35"/>
      <c r="K391" s="35"/>
      <c r="L391" s="36"/>
      <c r="M391" s="178"/>
      <c r="N391" s="179"/>
      <c r="O391" s="69"/>
      <c r="P391" s="69"/>
      <c r="Q391" s="69"/>
      <c r="R391" s="69"/>
      <c r="S391" s="69"/>
      <c r="T391" s="70"/>
      <c r="U391" s="35"/>
      <c r="V391" s="35"/>
      <c r="W391" s="35"/>
      <c r="X391" s="35"/>
      <c r="Y391" s="35"/>
      <c r="Z391" s="35"/>
      <c r="AA391" s="35"/>
      <c r="AB391" s="35"/>
      <c r="AC391" s="35"/>
      <c r="AD391" s="35"/>
      <c r="AE391" s="35"/>
      <c r="AT391" s="16" t="s">
        <v>143</v>
      </c>
      <c r="AU391" s="16" t="s">
        <v>79</v>
      </c>
    </row>
    <row r="392" spans="1:65" s="2" customFormat="1" ht="24.15" customHeight="1">
      <c r="A392" s="35"/>
      <c r="B392" s="161"/>
      <c r="C392" s="162" t="s">
        <v>937</v>
      </c>
      <c r="D392" s="162" t="s">
        <v>137</v>
      </c>
      <c r="E392" s="163" t="s">
        <v>938</v>
      </c>
      <c r="F392" s="164" t="s">
        <v>939</v>
      </c>
      <c r="G392" s="165" t="s">
        <v>227</v>
      </c>
      <c r="H392" s="166">
        <v>1320</v>
      </c>
      <c r="I392" s="167"/>
      <c r="J392" s="168">
        <f>ROUND(I392*H392,2)</f>
        <v>0</v>
      </c>
      <c r="K392" s="164" t="s">
        <v>141</v>
      </c>
      <c r="L392" s="36"/>
      <c r="M392" s="169" t="s">
        <v>3</v>
      </c>
      <c r="N392" s="170" t="s">
        <v>42</v>
      </c>
      <c r="O392" s="69"/>
      <c r="P392" s="171">
        <f>O392*H392</f>
        <v>0</v>
      </c>
      <c r="Q392" s="171">
        <v>0</v>
      </c>
      <c r="R392" s="171">
        <f>Q392*H392</f>
        <v>0</v>
      </c>
      <c r="S392" s="171">
        <v>0.01174</v>
      </c>
      <c r="T392" s="172">
        <f>S392*H392</f>
        <v>15.4968</v>
      </c>
      <c r="U392" s="35"/>
      <c r="V392" s="35"/>
      <c r="W392" s="35"/>
      <c r="X392" s="35"/>
      <c r="Y392" s="35"/>
      <c r="Z392" s="35"/>
      <c r="AA392" s="35"/>
      <c r="AB392" s="35"/>
      <c r="AC392" s="35"/>
      <c r="AD392" s="35"/>
      <c r="AE392" s="35"/>
      <c r="AR392" s="173" t="s">
        <v>214</v>
      </c>
      <c r="AT392" s="173" t="s">
        <v>137</v>
      </c>
      <c r="AU392" s="173" t="s">
        <v>79</v>
      </c>
      <c r="AY392" s="16" t="s">
        <v>135</v>
      </c>
      <c r="BE392" s="174">
        <f>IF(N392="základní",J392,0)</f>
        <v>0</v>
      </c>
      <c r="BF392" s="174">
        <f>IF(N392="snížená",J392,0)</f>
        <v>0</v>
      </c>
      <c r="BG392" s="174">
        <f>IF(N392="zákl. přenesená",J392,0)</f>
        <v>0</v>
      </c>
      <c r="BH392" s="174">
        <f>IF(N392="sníž. přenesená",J392,0)</f>
        <v>0</v>
      </c>
      <c r="BI392" s="174">
        <f>IF(N392="nulová",J392,0)</f>
        <v>0</v>
      </c>
      <c r="BJ392" s="16" t="s">
        <v>15</v>
      </c>
      <c r="BK392" s="174">
        <f>ROUND(I392*H392,2)</f>
        <v>0</v>
      </c>
      <c r="BL392" s="16" t="s">
        <v>214</v>
      </c>
      <c r="BM392" s="173" t="s">
        <v>940</v>
      </c>
    </row>
    <row r="393" spans="1:47" s="2" customFormat="1" ht="12">
      <c r="A393" s="35"/>
      <c r="B393" s="36"/>
      <c r="C393" s="35"/>
      <c r="D393" s="175" t="s">
        <v>143</v>
      </c>
      <c r="E393" s="35"/>
      <c r="F393" s="176" t="s">
        <v>941</v>
      </c>
      <c r="G393" s="35"/>
      <c r="H393" s="35"/>
      <c r="I393" s="177"/>
      <c r="J393" s="35"/>
      <c r="K393" s="35"/>
      <c r="L393" s="36"/>
      <c r="M393" s="178"/>
      <c r="N393" s="179"/>
      <c r="O393" s="69"/>
      <c r="P393" s="69"/>
      <c r="Q393" s="69"/>
      <c r="R393" s="69"/>
      <c r="S393" s="69"/>
      <c r="T393" s="70"/>
      <c r="U393" s="35"/>
      <c r="V393" s="35"/>
      <c r="W393" s="35"/>
      <c r="X393" s="35"/>
      <c r="Y393" s="35"/>
      <c r="Z393" s="35"/>
      <c r="AA393" s="35"/>
      <c r="AB393" s="35"/>
      <c r="AC393" s="35"/>
      <c r="AD393" s="35"/>
      <c r="AE393" s="35"/>
      <c r="AT393" s="16" t="s">
        <v>143</v>
      </c>
      <c r="AU393" s="16" t="s">
        <v>79</v>
      </c>
    </row>
    <row r="394" spans="1:65" s="2" customFormat="1" ht="24.15" customHeight="1">
      <c r="A394" s="35"/>
      <c r="B394" s="161"/>
      <c r="C394" s="162" t="s">
        <v>942</v>
      </c>
      <c r="D394" s="162" t="s">
        <v>137</v>
      </c>
      <c r="E394" s="163" t="s">
        <v>943</v>
      </c>
      <c r="F394" s="164" t="s">
        <v>944</v>
      </c>
      <c r="G394" s="165" t="s">
        <v>140</v>
      </c>
      <c r="H394" s="166">
        <v>890</v>
      </c>
      <c r="I394" s="167"/>
      <c r="J394" s="168">
        <f>ROUND(I394*H394,2)</f>
        <v>0</v>
      </c>
      <c r="K394" s="164" t="s">
        <v>141</v>
      </c>
      <c r="L394" s="36"/>
      <c r="M394" s="169" t="s">
        <v>3</v>
      </c>
      <c r="N394" s="170" t="s">
        <v>42</v>
      </c>
      <c r="O394" s="69"/>
      <c r="P394" s="171">
        <f>O394*H394</f>
        <v>0</v>
      </c>
      <c r="Q394" s="171">
        <v>0</v>
      </c>
      <c r="R394" s="171">
        <f>Q394*H394</f>
        <v>0</v>
      </c>
      <c r="S394" s="171">
        <v>0</v>
      </c>
      <c r="T394" s="172">
        <f>S394*H394</f>
        <v>0</v>
      </c>
      <c r="U394" s="35"/>
      <c r="V394" s="35"/>
      <c r="W394" s="35"/>
      <c r="X394" s="35"/>
      <c r="Y394" s="35"/>
      <c r="Z394" s="35"/>
      <c r="AA394" s="35"/>
      <c r="AB394" s="35"/>
      <c r="AC394" s="35"/>
      <c r="AD394" s="35"/>
      <c r="AE394" s="35"/>
      <c r="AR394" s="173" t="s">
        <v>214</v>
      </c>
      <c r="AT394" s="173" t="s">
        <v>137</v>
      </c>
      <c r="AU394" s="173" t="s">
        <v>79</v>
      </c>
      <c r="AY394" s="16" t="s">
        <v>135</v>
      </c>
      <c r="BE394" s="174">
        <f>IF(N394="základní",J394,0)</f>
        <v>0</v>
      </c>
      <c r="BF394" s="174">
        <f>IF(N394="snížená",J394,0)</f>
        <v>0</v>
      </c>
      <c r="BG394" s="174">
        <f>IF(N394="zákl. přenesená",J394,0)</f>
        <v>0</v>
      </c>
      <c r="BH394" s="174">
        <f>IF(N394="sníž. přenesená",J394,0)</f>
        <v>0</v>
      </c>
      <c r="BI394" s="174">
        <f>IF(N394="nulová",J394,0)</f>
        <v>0</v>
      </c>
      <c r="BJ394" s="16" t="s">
        <v>15</v>
      </c>
      <c r="BK394" s="174">
        <f>ROUND(I394*H394,2)</f>
        <v>0</v>
      </c>
      <c r="BL394" s="16" t="s">
        <v>214</v>
      </c>
      <c r="BM394" s="173" t="s">
        <v>945</v>
      </c>
    </row>
    <row r="395" spans="1:47" s="2" customFormat="1" ht="12">
      <c r="A395" s="35"/>
      <c r="B395" s="36"/>
      <c r="C395" s="35"/>
      <c r="D395" s="175" t="s">
        <v>143</v>
      </c>
      <c r="E395" s="35"/>
      <c r="F395" s="176" t="s">
        <v>946</v>
      </c>
      <c r="G395" s="35"/>
      <c r="H395" s="35"/>
      <c r="I395" s="177"/>
      <c r="J395" s="35"/>
      <c r="K395" s="35"/>
      <c r="L395" s="36"/>
      <c r="M395" s="178"/>
      <c r="N395" s="179"/>
      <c r="O395" s="69"/>
      <c r="P395" s="69"/>
      <c r="Q395" s="69"/>
      <c r="R395" s="69"/>
      <c r="S395" s="69"/>
      <c r="T395" s="70"/>
      <c r="U395" s="35"/>
      <c r="V395" s="35"/>
      <c r="W395" s="35"/>
      <c r="X395" s="35"/>
      <c r="Y395" s="35"/>
      <c r="Z395" s="35"/>
      <c r="AA395" s="35"/>
      <c r="AB395" s="35"/>
      <c r="AC395" s="35"/>
      <c r="AD395" s="35"/>
      <c r="AE395" s="35"/>
      <c r="AT395" s="16" t="s">
        <v>143</v>
      </c>
      <c r="AU395" s="16" t="s">
        <v>79</v>
      </c>
    </row>
    <row r="396" spans="1:65" s="2" customFormat="1" ht="24.15" customHeight="1">
      <c r="A396" s="35"/>
      <c r="B396" s="161"/>
      <c r="C396" s="162" t="s">
        <v>947</v>
      </c>
      <c r="D396" s="162" t="s">
        <v>137</v>
      </c>
      <c r="E396" s="163" t="s">
        <v>948</v>
      </c>
      <c r="F396" s="164" t="s">
        <v>949</v>
      </c>
      <c r="G396" s="165" t="s">
        <v>140</v>
      </c>
      <c r="H396" s="166">
        <v>890</v>
      </c>
      <c r="I396" s="167"/>
      <c r="J396" s="168">
        <f>ROUND(I396*H396,2)</f>
        <v>0</v>
      </c>
      <c r="K396" s="164" t="s">
        <v>141</v>
      </c>
      <c r="L396" s="36"/>
      <c r="M396" s="169" t="s">
        <v>3</v>
      </c>
      <c r="N396" s="170" t="s">
        <v>42</v>
      </c>
      <c r="O396" s="69"/>
      <c r="P396" s="171">
        <f>O396*H396</f>
        <v>0</v>
      </c>
      <c r="Q396" s="171">
        <v>0.0003</v>
      </c>
      <c r="R396" s="171">
        <f>Q396*H396</f>
        <v>0.26699999999999996</v>
      </c>
      <c r="S396" s="171">
        <v>0</v>
      </c>
      <c r="T396" s="172">
        <f>S396*H396</f>
        <v>0</v>
      </c>
      <c r="U396" s="35"/>
      <c r="V396" s="35"/>
      <c r="W396" s="35"/>
      <c r="X396" s="35"/>
      <c r="Y396" s="35"/>
      <c r="Z396" s="35"/>
      <c r="AA396" s="35"/>
      <c r="AB396" s="35"/>
      <c r="AC396" s="35"/>
      <c r="AD396" s="35"/>
      <c r="AE396" s="35"/>
      <c r="AR396" s="173" t="s">
        <v>214</v>
      </c>
      <c r="AT396" s="173" t="s">
        <v>137</v>
      </c>
      <c r="AU396" s="173" t="s">
        <v>79</v>
      </c>
      <c r="AY396" s="16" t="s">
        <v>135</v>
      </c>
      <c r="BE396" s="174">
        <f>IF(N396="základní",J396,0)</f>
        <v>0</v>
      </c>
      <c r="BF396" s="174">
        <f>IF(N396="snížená",J396,0)</f>
        <v>0</v>
      </c>
      <c r="BG396" s="174">
        <f>IF(N396="zákl. přenesená",J396,0)</f>
        <v>0</v>
      </c>
      <c r="BH396" s="174">
        <f>IF(N396="sníž. přenesená",J396,0)</f>
        <v>0</v>
      </c>
      <c r="BI396" s="174">
        <f>IF(N396="nulová",J396,0)</f>
        <v>0</v>
      </c>
      <c r="BJ396" s="16" t="s">
        <v>15</v>
      </c>
      <c r="BK396" s="174">
        <f>ROUND(I396*H396,2)</f>
        <v>0</v>
      </c>
      <c r="BL396" s="16" t="s">
        <v>214</v>
      </c>
      <c r="BM396" s="173" t="s">
        <v>950</v>
      </c>
    </row>
    <row r="397" spans="1:47" s="2" customFormat="1" ht="12">
      <c r="A397" s="35"/>
      <c r="B397" s="36"/>
      <c r="C397" s="35"/>
      <c r="D397" s="175" t="s">
        <v>143</v>
      </c>
      <c r="E397" s="35"/>
      <c r="F397" s="176" t="s">
        <v>951</v>
      </c>
      <c r="G397" s="35"/>
      <c r="H397" s="35"/>
      <c r="I397" s="177"/>
      <c r="J397" s="35"/>
      <c r="K397" s="35"/>
      <c r="L397" s="36"/>
      <c r="M397" s="178"/>
      <c r="N397" s="179"/>
      <c r="O397" s="69"/>
      <c r="P397" s="69"/>
      <c r="Q397" s="69"/>
      <c r="R397" s="69"/>
      <c r="S397" s="69"/>
      <c r="T397" s="70"/>
      <c r="U397" s="35"/>
      <c r="V397" s="35"/>
      <c r="W397" s="35"/>
      <c r="X397" s="35"/>
      <c r="Y397" s="35"/>
      <c r="Z397" s="35"/>
      <c r="AA397" s="35"/>
      <c r="AB397" s="35"/>
      <c r="AC397" s="35"/>
      <c r="AD397" s="35"/>
      <c r="AE397" s="35"/>
      <c r="AT397" s="16" t="s">
        <v>143</v>
      </c>
      <c r="AU397" s="16" t="s">
        <v>79</v>
      </c>
    </row>
    <row r="398" spans="1:65" s="2" customFormat="1" ht="33" customHeight="1">
      <c r="A398" s="35"/>
      <c r="B398" s="161"/>
      <c r="C398" s="162" t="s">
        <v>952</v>
      </c>
      <c r="D398" s="162" t="s">
        <v>137</v>
      </c>
      <c r="E398" s="163" t="s">
        <v>953</v>
      </c>
      <c r="F398" s="164" t="s">
        <v>954</v>
      </c>
      <c r="G398" s="165" t="s">
        <v>227</v>
      </c>
      <c r="H398" s="166">
        <v>1320</v>
      </c>
      <c r="I398" s="167"/>
      <c r="J398" s="168">
        <f>ROUND(I398*H398,2)</f>
        <v>0</v>
      </c>
      <c r="K398" s="164" t="s">
        <v>141</v>
      </c>
      <c r="L398" s="36"/>
      <c r="M398" s="169" t="s">
        <v>3</v>
      </c>
      <c r="N398" s="170" t="s">
        <v>42</v>
      </c>
      <c r="O398" s="69"/>
      <c r="P398" s="171">
        <f>O398*H398</f>
        <v>0</v>
      </c>
      <c r="Q398" s="171">
        <v>0.00058</v>
      </c>
      <c r="R398" s="171">
        <f>Q398*H398</f>
        <v>0.7656000000000001</v>
      </c>
      <c r="S398" s="171">
        <v>0</v>
      </c>
      <c r="T398" s="172">
        <f>S398*H398</f>
        <v>0</v>
      </c>
      <c r="U398" s="35"/>
      <c r="V398" s="35"/>
      <c r="W398" s="35"/>
      <c r="X398" s="35"/>
      <c r="Y398" s="35"/>
      <c r="Z398" s="35"/>
      <c r="AA398" s="35"/>
      <c r="AB398" s="35"/>
      <c r="AC398" s="35"/>
      <c r="AD398" s="35"/>
      <c r="AE398" s="35"/>
      <c r="AR398" s="173" t="s">
        <v>214</v>
      </c>
      <c r="AT398" s="173" t="s">
        <v>137</v>
      </c>
      <c r="AU398" s="173" t="s">
        <v>79</v>
      </c>
      <c r="AY398" s="16" t="s">
        <v>135</v>
      </c>
      <c r="BE398" s="174">
        <f>IF(N398="základní",J398,0)</f>
        <v>0</v>
      </c>
      <c r="BF398" s="174">
        <f>IF(N398="snížená",J398,0)</f>
        <v>0</v>
      </c>
      <c r="BG398" s="174">
        <f>IF(N398="zákl. přenesená",J398,0)</f>
        <v>0</v>
      </c>
      <c r="BH398" s="174">
        <f>IF(N398="sníž. přenesená",J398,0)</f>
        <v>0</v>
      </c>
      <c r="BI398" s="174">
        <f>IF(N398="nulová",J398,0)</f>
        <v>0</v>
      </c>
      <c r="BJ398" s="16" t="s">
        <v>15</v>
      </c>
      <c r="BK398" s="174">
        <f>ROUND(I398*H398,2)</f>
        <v>0</v>
      </c>
      <c r="BL398" s="16" t="s">
        <v>214</v>
      </c>
      <c r="BM398" s="173" t="s">
        <v>955</v>
      </c>
    </row>
    <row r="399" spans="1:47" s="2" customFormat="1" ht="12">
      <c r="A399" s="35"/>
      <c r="B399" s="36"/>
      <c r="C399" s="35"/>
      <c r="D399" s="175" t="s">
        <v>143</v>
      </c>
      <c r="E399" s="35"/>
      <c r="F399" s="176" t="s">
        <v>956</v>
      </c>
      <c r="G399" s="35"/>
      <c r="H399" s="35"/>
      <c r="I399" s="177"/>
      <c r="J399" s="35"/>
      <c r="K399" s="35"/>
      <c r="L399" s="36"/>
      <c r="M399" s="178"/>
      <c r="N399" s="179"/>
      <c r="O399" s="69"/>
      <c r="P399" s="69"/>
      <c r="Q399" s="69"/>
      <c r="R399" s="69"/>
      <c r="S399" s="69"/>
      <c r="T399" s="70"/>
      <c r="U399" s="35"/>
      <c r="V399" s="35"/>
      <c r="W399" s="35"/>
      <c r="X399" s="35"/>
      <c r="Y399" s="35"/>
      <c r="Z399" s="35"/>
      <c r="AA399" s="35"/>
      <c r="AB399" s="35"/>
      <c r="AC399" s="35"/>
      <c r="AD399" s="35"/>
      <c r="AE399" s="35"/>
      <c r="AT399" s="16" t="s">
        <v>143</v>
      </c>
      <c r="AU399" s="16" t="s">
        <v>79</v>
      </c>
    </row>
    <row r="400" spans="1:65" s="2" customFormat="1" ht="16.5" customHeight="1">
      <c r="A400" s="35"/>
      <c r="B400" s="161"/>
      <c r="C400" s="180" t="s">
        <v>957</v>
      </c>
      <c r="D400" s="180" t="s">
        <v>181</v>
      </c>
      <c r="E400" s="181" t="s">
        <v>958</v>
      </c>
      <c r="F400" s="182" t="s">
        <v>959</v>
      </c>
      <c r="G400" s="183" t="s">
        <v>227</v>
      </c>
      <c r="H400" s="184">
        <v>1452</v>
      </c>
      <c r="I400" s="185"/>
      <c r="J400" s="186">
        <f>ROUND(I400*H400,2)</f>
        <v>0</v>
      </c>
      <c r="K400" s="182" t="s">
        <v>3</v>
      </c>
      <c r="L400" s="187"/>
      <c r="M400" s="188" t="s">
        <v>3</v>
      </c>
      <c r="N400" s="189" t="s">
        <v>42</v>
      </c>
      <c r="O400" s="69"/>
      <c r="P400" s="171">
        <f>O400*H400</f>
        <v>0</v>
      </c>
      <c r="Q400" s="171">
        <v>0.00036</v>
      </c>
      <c r="R400" s="171">
        <f>Q400*H400</f>
        <v>0.5227200000000001</v>
      </c>
      <c r="S400" s="171">
        <v>0</v>
      </c>
      <c r="T400" s="172">
        <f>S400*H400</f>
        <v>0</v>
      </c>
      <c r="U400" s="35"/>
      <c r="V400" s="35"/>
      <c r="W400" s="35"/>
      <c r="X400" s="35"/>
      <c r="Y400" s="35"/>
      <c r="Z400" s="35"/>
      <c r="AA400" s="35"/>
      <c r="AB400" s="35"/>
      <c r="AC400" s="35"/>
      <c r="AD400" s="35"/>
      <c r="AE400" s="35"/>
      <c r="AR400" s="173" t="s">
        <v>300</v>
      </c>
      <c r="AT400" s="173" t="s">
        <v>181</v>
      </c>
      <c r="AU400" s="173" t="s">
        <v>79</v>
      </c>
      <c r="AY400" s="16" t="s">
        <v>135</v>
      </c>
      <c r="BE400" s="174">
        <f>IF(N400="základní",J400,0)</f>
        <v>0</v>
      </c>
      <c r="BF400" s="174">
        <f>IF(N400="snížená",J400,0)</f>
        <v>0</v>
      </c>
      <c r="BG400" s="174">
        <f>IF(N400="zákl. přenesená",J400,0)</f>
        <v>0</v>
      </c>
      <c r="BH400" s="174">
        <f>IF(N400="sníž. přenesená",J400,0)</f>
        <v>0</v>
      </c>
      <c r="BI400" s="174">
        <f>IF(N400="nulová",J400,0)</f>
        <v>0</v>
      </c>
      <c r="BJ400" s="16" t="s">
        <v>15</v>
      </c>
      <c r="BK400" s="174">
        <f>ROUND(I400*H400,2)</f>
        <v>0</v>
      </c>
      <c r="BL400" s="16" t="s">
        <v>214</v>
      </c>
      <c r="BM400" s="173" t="s">
        <v>960</v>
      </c>
    </row>
    <row r="401" spans="1:65" s="2" customFormat="1" ht="16.5" customHeight="1">
      <c r="A401" s="35"/>
      <c r="B401" s="161"/>
      <c r="C401" s="162" t="s">
        <v>961</v>
      </c>
      <c r="D401" s="162" t="s">
        <v>137</v>
      </c>
      <c r="E401" s="163" t="s">
        <v>962</v>
      </c>
      <c r="F401" s="164" t="s">
        <v>963</v>
      </c>
      <c r="G401" s="165" t="s">
        <v>227</v>
      </c>
      <c r="H401" s="166">
        <v>1320</v>
      </c>
      <c r="I401" s="167"/>
      <c r="J401" s="168">
        <f>ROUND(I401*H401,2)</f>
        <v>0</v>
      </c>
      <c r="K401" s="164" t="s">
        <v>141</v>
      </c>
      <c r="L401" s="36"/>
      <c r="M401" s="169" t="s">
        <v>3</v>
      </c>
      <c r="N401" s="170" t="s">
        <v>42</v>
      </c>
      <c r="O401" s="69"/>
      <c r="P401" s="171">
        <f>O401*H401</f>
        <v>0</v>
      </c>
      <c r="Q401" s="171">
        <v>3E-05</v>
      </c>
      <c r="R401" s="171">
        <f>Q401*H401</f>
        <v>0.0396</v>
      </c>
      <c r="S401" s="171">
        <v>0</v>
      </c>
      <c r="T401" s="172">
        <f>S401*H401</f>
        <v>0</v>
      </c>
      <c r="U401" s="35"/>
      <c r="V401" s="35"/>
      <c r="W401" s="35"/>
      <c r="X401" s="35"/>
      <c r="Y401" s="35"/>
      <c r="Z401" s="35"/>
      <c r="AA401" s="35"/>
      <c r="AB401" s="35"/>
      <c r="AC401" s="35"/>
      <c r="AD401" s="35"/>
      <c r="AE401" s="35"/>
      <c r="AR401" s="173" t="s">
        <v>214</v>
      </c>
      <c r="AT401" s="173" t="s">
        <v>137</v>
      </c>
      <c r="AU401" s="173" t="s">
        <v>79</v>
      </c>
      <c r="AY401" s="16" t="s">
        <v>135</v>
      </c>
      <c r="BE401" s="174">
        <f>IF(N401="základní",J401,0)</f>
        <v>0</v>
      </c>
      <c r="BF401" s="174">
        <f>IF(N401="snížená",J401,0)</f>
        <v>0</v>
      </c>
      <c r="BG401" s="174">
        <f>IF(N401="zákl. přenesená",J401,0)</f>
        <v>0</v>
      </c>
      <c r="BH401" s="174">
        <f>IF(N401="sníž. přenesená",J401,0)</f>
        <v>0</v>
      </c>
      <c r="BI401" s="174">
        <f>IF(N401="nulová",J401,0)</f>
        <v>0</v>
      </c>
      <c r="BJ401" s="16" t="s">
        <v>15</v>
      </c>
      <c r="BK401" s="174">
        <f>ROUND(I401*H401,2)</f>
        <v>0</v>
      </c>
      <c r="BL401" s="16" t="s">
        <v>214</v>
      </c>
      <c r="BM401" s="173" t="s">
        <v>964</v>
      </c>
    </row>
    <row r="402" spans="1:47" s="2" customFormat="1" ht="12">
      <c r="A402" s="35"/>
      <c r="B402" s="36"/>
      <c r="C402" s="35"/>
      <c r="D402" s="175" t="s">
        <v>143</v>
      </c>
      <c r="E402" s="35"/>
      <c r="F402" s="176" t="s">
        <v>965</v>
      </c>
      <c r="G402" s="35"/>
      <c r="H402" s="35"/>
      <c r="I402" s="177"/>
      <c r="J402" s="35"/>
      <c r="K402" s="35"/>
      <c r="L402" s="36"/>
      <c r="M402" s="178"/>
      <c r="N402" s="179"/>
      <c r="O402" s="69"/>
      <c r="P402" s="69"/>
      <c r="Q402" s="69"/>
      <c r="R402" s="69"/>
      <c r="S402" s="69"/>
      <c r="T402" s="70"/>
      <c r="U402" s="35"/>
      <c r="V402" s="35"/>
      <c r="W402" s="35"/>
      <c r="X402" s="35"/>
      <c r="Y402" s="35"/>
      <c r="Z402" s="35"/>
      <c r="AA402" s="35"/>
      <c r="AB402" s="35"/>
      <c r="AC402" s="35"/>
      <c r="AD402" s="35"/>
      <c r="AE402" s="35"/>
      <c r="AT402" s="16" t="s">
        <v>143</v>
      </c>
      <c r="AU402" s="16" t="s">
        <v>79</v>
      </c>
    </row>
    <row r="403" spans="1:65" s="2" customFormat="1" ht="24.15" customHeight="1">
      <c r="A403" s="35"/>
      <c r="B403" s="161"/>
      <c r="C403" s="162" t="s">
        <v>966</v>
      </c>
      <c r="D403" s="162" t="s">
        <v>137</v>
      </c>
      <c r="E403" s="163" t="s">
        <v>967</v>
      </c>
      <c r="F403" s="164" t="s">
        <v>968</v>
      </c>
      <c r="G403" s="165" t="s">
        <v>227</v>
      </c>
      <c r="H403" s="166">
        <v>1320</v>
      </c>
      <c r="I403" s="167"/>
      <c r="J403" s="168">
        <f>ROUND(I403*H403,2)</f>
        <v>0</v>
      </c>
      <c r="K403" s="164" t="s">
        <v>141</v>
      </c>
      <c r="L403" s="36"/>
      <c r="M403" s="169" t="s">
        <v>3</v>
      </c>
      <c r="N403" s="170" t="s">
        <v>42</v>
      </c>
      <c r="O403" s="69"/>
      <c r="P403" s="171">
        <f>O403*H403</f>
        <v>0</v>
      </c>
      <c r="Q403" s="171">
        <v>0.0005</v>
      </c>
      <c r="R403" s="171">
        <f>Q403*H403</f>
        <v>0.66</v>
      </c>
      <c r="S403" s="171">
        <v>0</v>
      </c>
      <c r="T403" s="172">
        <f>S403*H403</f>
        <v>0</v>
      </c>
      <c r="U403" s="35"/>
      <c r="V403" s="35"/>
      <c r="W403" s="35"/>
      <c r="X403" s="35"/>
      <c r="Y403" s="35"/>
      <c r="Z403" s="35"/>
      <c r="AA403" s="35"/>
      <c r="AB403" s="35"/>
      <c r="AC403" s="35"/>
      <c r="AD403" s="35"/>
      <c r="AE403" s="35"/>
      <c r="AR403" s="173" t="s">
        <v>214</v>
      </c>
      <c r="AT403" s="173" t="s">
        <v>137</v>
      </c>
      <c r="AU403" s="173" t="s">
        <v>79</v>
      </c>
      <c r="AY403" s="16" t="s">
        <v>135</v>
      </c>
      <c r="BE403" s="174">
        <f>IF(N403="základní",J403,0)</f>
        <v>0</v>
      </c>
      <c r="BF403" s="174">
        <f>IF(N403="snížená",J403,0)</f>
        <v>0</v>
      </c>
      <c r="BG403" s="174">
        <f>IF(N403="zákl. přenesená",J403,0)</f>
        <v>0</v>
      </c>
      <c r="BH403" s="174">
        <f>IF(N403="sníž. přenesená",J403,0)</f>
        <v>0</v>
      </c>
      <c r="BI403" s="174">
        <f>IF(N403="nulová",J403,0)</f>
        <v>0</v>
      </c>
      <c r="BJ403" s="16" t="s">
        <v>15</v>
      </c>
      <c r="BK403" s="174">
        <f>ROUND(I403*H403,2)</f>
        <v>0</v>
      </c>
      <c r="BL403" s="16" t="s">
        <v>214</v>
      </c>
      <c r="BM403" s="173" t="s">
        <v>969</v>
      </c>
    </row>
    <row r="404" spans="1:47" s="2" customFormat="1" ht="12">
      <c r="A404" s="35"/>
      <c r="B404" s="36"/>
      <c r="C404" s="35"/>
      <c r="D404" s="175" t="s">
        <v>143</v>
      </c>
      <c r="E404" s="35"/>
      <c r="F404" s="176" t="s">
        <v>970</v>
      </c>
      <c r="G404" s="35"/>
      <c r="H404" s="35"/>
      <c r="I404" s="177"/>
      <c r="J404" s="35"/>
      <c r="K404" s="35"/>
      <c r="L404" s="36"/>
      <c r="M404" s="178"/>
      <c r="N404" s="179"/>
      <c r="O404" s="69"/>
      <c r="P404" s="69"/>
      <c r="Q404" s="69"/>
      <c r="R404" s="69"/>
      <c r="S404" s="69"/>
      <c r="T404" s="70"/>
      <c r="U404" s="35"/>
      <c r="V404" s="35"/>
      <c r="W404" s="35"/>
      <c r="X404" s="35"/>
      <c r="Y404" s="35"/>
      <c r="Z404" s="35"/>
      <c r="AA404" s="35"/>
      <c r="AB404" s="35"/>
      <c r="AC404" s="35"/>
      <c r="AD404" s="35"/>
      <c r="AE404" s="35"/>
      <c r="AT404" s="16" t="s">
        <v>143</v>
      </c>
      <c r="AU404" s="16" t="s">
        <v>79</v>
      </c>
    </row>
    <row r="405" spans="1:65" s="2" customFormat="1" ht="24.15" customHeight="1">
      <c r="A405" s="35"/>
      <c r="B405" s="161"/>
      <c r="C405" s="162" t="s">
        <v>971</v>
      </c>
      <c r="D405" s="162" t="s">
        <v>137</v>
      </c>
      <c r="E405" s="163" t="s">
        <v>972</v>
      </c>
      <c r="F405" s="164" t="s">
        <v>973</v>
      </c>
      <c r="G405" s="165" t="s">
        <v>140</v>
      </c>
      <c r="H405" s="166">
        <v>1246</v>
      </c>
      <c r="I405" s="167"/>
      <c r="J405" s="168">
        <f>ROUND(I405*H405,2)</f>
        <v>0</v>
      </c>
      <c r="K405" s="164" t="s">
        <v>141</v>
      </c>
      <c r="L405" s="36"/>
      <c r="M405" s="169" t="s">
        <v>3</v>
      </c>
      <c r="N405" s="170" t="s">
        <v>42</v>
      </c>
      <c r="O405" s="69"/>
      <c r="P405" s="171">
        <f>O405*H405</f>
        <v>0</v>
      </c>
      <c r="Q405" s="171">
        <v>0.0015</v>
      </c>
      <c r="R405" s="171">
        <f>Q405*H405</f>
        <v>1.869</v>
      </c>
      <c r="S405" s="171">
        <v>0</v>
      </c>
      <c r="T405" s="172">
        <f>S405*H405</f>
        <v>0</v>
      </c>
      <c r="U405" s="35"/>
      <c r="V405" s="35"/>
      <c r="W405" s="35"/>
      <c r="X405" s="35"/>
      <c r="Y405" s="35"/>
      <c r="Z405" s="35"/>
      <c r="AA405" s="35"/>
      <c r="AB405" s="35"/>
      <c r="AC405" s="35"/>
      <c r="AD405" s="35"/>
      <c r="AE405" s="35"/>
      <c r="AR405" s="173" t="s">
        <v>214</v>
      </c>
      <c r="AT405" s="173" t="s">
        <v>137</v>
      </c>
      <c r="AU405" s="173" t="s">
        <v>79</v>
      </c>
      <c r="AY405" s="16" t="s">
        <v>135</v>
      </c>
      <c r="BE405" s="174">
        <f>IF(N405="základní",J405,0)</f>
        <v>0</v>
      </c>
      <c r="BF405" s="174">
        <f>IF(N405="snížená",J405,0)</f>
        <v>0</v>
      </c>
      <c r="BG405" s="174">
        <f>IF(N405="zákl. přenesená",J405,0)</f>
        <v>0</v>
      </c>
      <c r="BH405" s="174">
        <f>IF(N405="sníž. přenesená",J405,0)</f>
        <v>0</v>
      </c>
      <c r="BI405" s="174">
        <f>IF(N405="nulová",J405,0)</f>
        <v>0</v>
      </c>
      <c r="BJ405" s="16" t="s">
        <v>15</v>
      </c>
      <c r="BK405" s="174">
        <f>ROUND(I405*H405,2)</f>
        <v>0</v>
      </c>
      <c r="BL405" s="16" t="s">
        <v>214</v>
      </c>
      <c r="BM405" s="173" t="s">
        <v>974</v>
      </c>
    </row>
    <row r="406" spans="1:47" s="2" customFormat="1" ht="12">
      <c r="A406" s="35"/>
      <c r="B406" s="36"/>
      <c r="C406" s="35"/>
      <c r="D406" s="175" t="s">
        <v>143</v>
      </c>
      <c r="E406" s="35"/>
      <c r="F406" s="176" t="s">
        <v>975</v>
      </c>
      <c r="G406" s="35"/>
      <c r="H406" s="35"/>
      <c r="I406" s="177"/>
      <c r="J406" s="35"/>
      <c r="K406" s="35"/>
      <c r="L406" s="36"/>
      <c r="M406" s="178"/>
      <c r="N406" s="179"/>
      <c r="O406" s="69"/>
      <c r="P406" s="69"/>
      <c r="Q406" s="69"/>
      <c r="R406" s="69"/>
      <c r="S406" s="69"/>
      <c r="T406" s="70"/>
      <c r="U406" s="35"/>
      <c r="V406" s="35"/>
      <c r="W406" s="35"/>
      <c r="X406" s="35"/>
      <c r="Y406" s="35"/>
      <c r="Z406" s="35"/>
      <c r="AA406" s="35"/>
      <c r="AB406" s="35"/>
      <c r="AC406" s="35"/>
      <c r="AD406" s="35"/>
      <c r="AE406" s="35"/>
      <c r="AT406" s="16" t="s">
        <v>143</v>
      </c>
      <c r="AU406" s="16" t="s">
        <v>79</v>
      </c>
    </row>
    <row r="407" spans="1:65" s="2" customFormat="1" ht="24.15" customHeight="1">
      <c r="A407" s="35"/>
      <c r="B407" s="161"/>
      <c r="C407" s="162" t="s">
        <v>976</v>
      </c>
      <c r="D407" s="162" t="s">
        <v>137</v>
      </c>
      <c r="E407" s="163" t="s">
        <v>977</v>
      </c>
      <c r="F407" s="164" t="s">
        <v>978</v>
      </c>
      <c r="G407" s="165" t="s">
        <v>193</v>
      </c>
      <c r="H407" s="166">
        <v>370</v>
      </c>
      <c r="I407" s="167"/>
      <c r="J407" s="168">
        <f>ROUND(I407*H407,2)</f>
        <v>0</v>
      </c>
      <c r="K407" s="164" t="s">
        <v>141</v>
      </c>
      <c r="L407" s="36"/>
      <c r="M407" s="169" t="s">
        <v>3</v>
      </c>
      <c r="N407" s="170" t="s">
        <v>42</v>
      </c>
      <c r="O407" s="69"/>
      <c r="P407" s="171">
        <f>O407*H407</f>
        <v>0</v>
      </c>
      <c r="Q407" s="171">
        <v>0.00021</v>
      </c>
      <c r="R407" s="171">
        <f>Q407*H407</f>
        <v>0.0777</v>
      </c>
      <c r="S407" s="171">
        <v>0</v>
      </c>
      <c r="T407" s="172">
        <f>S407*H407</f>
        <v>0</v>
      </c>
      <c r="U407" s="35"/>
      <c r="V407" s="35"/>
      <c r="W407" s="35"/>
      <c r="X407" s="35"/>
      <c r="Y407" s="35"/>
      <c r="Z407" s="35"/>
      <c r="AA407" s="35"/>
      <c r="AB407" s="35"/>
      <c r="AC407" s="35"/>
      <c r="AD407" s="35"/>
      <c r="AE407" s="35"/>
      <c r="AR407" s="173" t="s">
        <v>214</v>
      </c>
      <c r="AT407" s="173" t="s">
        <v>137</v>
      </c>
      <c r="AU407" s="173" t="s">
        <v>79</v>
      </c>
      <c r="AY407" s="16" t="s">
        <v>135</v>
      </c>
      <c r="BE407" s="174">
        <f>IF(N407="základní",J407,0)</f>
        <v>0</v>
      </c>
      <c r="BF407" s="174">
        <f>IF(N407="snížená",J407,0)</f>
        <v>0</v>
      </c>
      <c r="BG407" s="174">
        <f>IF(N407="zákl. přenesená",J407,0)</f>
        <v>0</v>
      </c>
      <c r="BH407" s="174">
        <f>IF(N407="sníž. přenesená",J407,0)</f>
        <v>0</v>
      </c>
      <c r="BI407" s="174">
        <f>IF(N407="nulová",J407,0)</f>
        <v>0</v>
      </c>
      <c r="BJ407" s="16" t="s">
        <v>15</v>
      </c>
      <c r="BK407" s="174">
        <f>ROUND(I407*H407,2)</f>
        <v>0</v>
      </c>
      <c r="BL407" s="16" t="s">
        <v>214</v>
      </c>
      <c r="BM407" s="173" t="s">
        <v>979</v>
      </c>
    </row>
    <row r="408" spans="1:47" s="2" customFormat="1" ht="12">
      <c r="A408" s="35"/>
      <c r="B408" s="36"/>
      <c r="C408" s="35"/>
      <c r="D408" s="175" t="s">
        <v>143</v>
      </c>
      <c r="E408" s="35"/>
      <c r="F408" s="176" t="s">
        <v>980</v>
      </c>
      <c r="G408" s="35"/>
      <c r="H408" s="35"/>
      <c r="I408" s="177"/>
      <c r="J408" s="35"/>
      <c r="K408" s="35"/>
      <c r="L408" s="36"/>
      <c r="M408" s="178"/>
      <c r="N408" s="179"/>
      <c r="O408" s="69"/>
      <c r="P408" s="69"/>
      <c r="Q408" s="69"/>
      <c r="R408" s="69"/>
      <c r="S408" s="69"/>
      <c r="T408" s="70"/>
      <c r="U408" s="35"/>
      <c r="V408" s="35"/>
      <c r="W408" s="35"/>
      <c r="X408" s="35"/>
      <c r="Y408" s="35"/>
      <c r="Z408" s="35"/>
      <c r="AA408" s="35"/>
      <c r="AB408" s="35"/>
      <c r="AC408" s="35"/>
      <c r="AD408" s="35"/>
      <c r="AE408" s="35"/>
      <c r="AT408" s="16" t="s">
        <v>143</v>
      </c>
      <c r="AU408" s="16" t="s">
        <v>79</v>
      </c>
    </row>
    <row r="409" spans="1:65" s="2" customFormat="1" ht="24.15" customHeight="1">
      <c r="A409" s="35"/>
      <c r="B409" s="161"/>
      <c r="C409" s="162" t="s">
        <v>981</v>
      </c>
      <c r="D409" s="162" t="s">
        <v>137</v>
      </c>
      <c r="E409" s="163" t="s">
        <v>982</v>
      </c>
      <c r="F409" s="164" t="s">
        <v>983</v>
      </c>
      <c r="G409" s="165" t="s">
        <v>227</v>
      </c>
      <c r="H409" s="166">
        <v>1078.3</v>
      </c>
      <c r="I409" s="167"/>
      <c r="J409" s="168">
        <f>ROUND(I409*H409,2)</f>
        <v>0</v>
      </c>
      <c r="K409" s="164" t="s">
        <v>141</v>
      </c>
      <c r="L409" s="36"/>
      <c r="M409" s="169" t="s">
        <v>3</v>
      </c>
      <c r="N409" s="170" t="s">
        <v>42</v>
      </c>
      <c r="O409" s="69"/>
      <c r="P409" s="171">
        <f>O409*H409</f>
        <v>0</v>
      </c>
      <c r="Q409" s="171">
        <v>0.00032</v>
      </c>
      <c r="R409" s="171">
        <f>Q409*H409</f>
        <v>0.34505600000000003</v>
      </c>
      <c r="S409" s="171">
        <v>0</v>
      </c>
      <c r="T409" s="172">
        <f>S409*H409</f>
        <v>0</v>
      </c>
      <c r="U409" s="35"/>
      <c r="V409" s="35"/>
      <c r="W409" s="35"/>
      <c r="X409" s="35"/>
      <c r="Y409" s="35"/>
      <c r="Z409" s="35"/>
      <c r="AA409" s="35"/>
      <c r="AB409" s="35"/>
      <c r="AC409" s="35"/>
      <c r="AD409" s="35"/>
      <c r="AE409" s="35"/>
      <c r="AR409" s="173" t="s">
        <v>214</v>
      </c>
      <c r="AT409" s="173" t="s">
        <v>137</v>
      </c>
      <c r="AU409" s="173" t="s">
        <v>79</v>
      </c>
      <c r="AY409" s="16" t="s">
        <v>135</v>
      </c>
      <c r="BE409" s="174">
        <f>IF(N409="základní",J409,0)</f>
        <v>0</v>
      </c>
      <c r="BF409" s="174">
        <f>IF(N409="snížená",J409,0)</f>
        <v>0</v>
      </c>
      <c r="BG409" s="174">
        <f>IF(N409="zákl. přenesená",J409,0)</f>
        <v>0</v>
      </c>
      <c r="BH409" s="174">
        <f>IF(N409="sníž. přenesená",J409,0)</f>
        <v>0</v>
      </c>
      <c r="BI409" s="174">
        <f>IF(N409="nulová",J409,0)</f>
        <v>0</v>
      </c>
      <c r="BJ409" s="16" t="s">
        <v>15</v>
      </c>
      <c r="BK409" s="174">
        <f>ROUND(I409*H409,2)</f>
        <v>0</v>
      </c>
      <c r="BL409" s="16" t="s">
        <v>214</v>
      </c>
      <c r="BM409" s="173" t="s">
        <v>984</v>
      </c>
    </row>
    <row r="410" spans="1:47" s="2" customFormat="1" ht="12">
      <c r="A410" s="35"/>
      <c r="B410" s="36"/>
      <c r="C410" s="35"/>
      <c r="D410" s="175" t="s">
        <v>143</v>
      </c>
      <c r="E410" s="35"/>
      <c r="F410" s="176" t="s">
        <v>985</v>
      </c>
      <c r="G410" s="35"/>
      <c r="H410" s="35"/>
      <c r="I410" s="177"/>
      <c r="J410" s="35"/>
      <c r="K410" s="35"/>
      <c r="L410" s="36"/>
      <c r="M410" s="178"/>
      <c r="N410" s="179"/>
      <c r="O410" s="69"/>
      <c r="P410" s="69"/>
      <c r="Q410" s="69"/>
      <c r="R410" s="69"/>
      <c r="S410" s="69"/>
      <c r="T410" s="70"/>
      <c r="U410" s="35"/>
      <c r="V410" s="35"/>
      <c r="W410" s="35"/>
      <c r="X410" s="35"/>
      <c r="Y410" s="35"/>
      <c r="Z410" s="35"/>
      <c r="AA410" s="35"/>
      <c r="AB410" s="35"/>
      <c r="AC410" s="35"/>
      <c r="AD410" s="35"/>
      <c r="AE410" s="35"/>
      <c r="AT410" s="16" t="s">
        <v>143</v>
      </c>
      <c r="AU410" s="16" t="s">
        <v>79</v>
      </c>
    </row>
    <row r="411" spans="1:65" s="2" customFormat="1" ht="37.8" customHeight="1">
      <c r="A411" s="35"/>
      <c r="B411" s="161"/>
      <c r="C411" s="162" t="s">
        <v>986</v>
      </c>
      <c r="D411" s="162" t="s">
        <v>137</v>
      </c>
      <c r="E411" s="163" t="s">
        <v>987</v>
      </c>
      <c r="F411" s="164" t="s">
        <v>988</v>
      </c>
      <c r="G411" s="165" t="s">
        <v>140</v>
      </c>
      <c r="H411" s="166">
        <v>890</v>
      </c>
      <c r="I411" s="167"/>
      <c r="J411" s="168">
        <f>ROUND(I411*H411,2)</f>
        <v>0</v>
      </c>
      <c r="K411" s="164" t="s">
        <v>141</v>
      </c>
      <c r="L411" s="36"/>
      <c r="M411" s="169" t="s">
        <v>3</v>
      </c>
      <c r="N411" s="170" t="s">
        <v>42</v>
      </c>
      <c r="O411" s="69"/>
      <c r="P411" s="171">
        <f>O411*H411</f>
        <v>0</v>
      </c>
      <c r="Q411" s="171">
        <v>0.0063</v>
      </c>
      <c r="R411" s="171">
        <f>Q411*H411</f>
        <v>5.607</v>
      </c>
      <c r="S411" s="171">
        <v>0</v>
      </c>
      <c r="T411" s="172">
        <f>S411*H411</f>
        <v>0</v>
      </c>
      <c r="U411" s="35"/>
      <c r="V411" s="35"/>
      <c r="W411" s="35"/>
      <c r="X411" s="35"/>
      <c r="Y411" s="35"/>
      <c r="Z411" s="35"/>
      <c r="AA411" s="35"/>
      <c r="AB411" s="35"/>
      <c r="AC411" s="35"/>
      <c r="AD411" s="35"/>
      <c r="AE411" s="35"/>
      <c r="AR411" s="173" t="s">
        <v>214</v>
      </c>
      <c r="AT411" s="173" t="s">
        <v>137</v>
      </c>
      <c r="AU411" s="173" t="s">
        <v>79</v>
      </c>
      <c r="AY411" s="16" t="s">
        <v>135</v>
      </c>
      <c r="BE411" s="174">
        <f>IF(N411="základní",J411,0)</f>
        <v>0</v>
      </c>
      <c r="BF411" s="174">
        <f>IF(N411="snížená",J411,0)</f>
        <v>0</v>
      </c>
      <c r="BG411" s="174">
        <f>IF(N411="zákl. přenesená",J411,0)</f>
        <v>0</v>
      </c>
      <c r="BH411" s="174">
        <f>IF(N411="sníž. přenesená",J411,0)</f>
        <v>0</v>
      </c>
      <c r="BI411" s="174">
        <f>IF(N411="nulová",J411,0)</f>
        <v>0</v>
      </c>
      <c r="BJ411" s="16" t="s">
        <v>15</v>
      </c>
      <c r="BK411" s="174">
        <f>ROUND(I411*H411,2)</f>
        <v>0</v>
      </c>
      <c r="BL411" s="16" t="s">
        <v>214</v>
      </c>
      <c r="BM411" s="173" t="s">
        <v>989</v>
      </c>
    </row>
    <row r="412" spans="1:47" s="2" customFormat="1" ht="12">
      <c r="A412" s="35"/>
      <c r="B412" s="36"/>
      <c r="C412" s="35"/>
      <c r="D412" s="175" t="s">
        <v>143</v>
      </c>
      <c r="E412" s="35"/>
      <c r="F412" s="176" t="s">
        <v>990</v>
      </c>
      <c r="G412" s="35"/>
      <c r="H412" s="35"/>
      <c r="I412" s="177"/>
      <c r="J412" s="35"/>
      <c r="K412" s="35"/>
      <c r="L412" s="36"/>
      <c r="M412" s="178"/>
      <c r="N412" s="179"/>
      <c r="O412" s="69"/>
      <c r="P412" s="69"/>
      <c r="Q412" s="69"/>
      <c r="R412" s="69"/>
      <c r="S412" s="69"/>
      <c r="T412" s="70"/>
      <c r="U412" s="35"/>
      <c r="V412" s="35"/>
      <c r="W412" s="35"/>
      <c r="X412" s="35"/>
      <c r="Y412" s="35"/>
      <c r="Z412" s="35"/>
      <c r="AA412" s="35"/>
      <c r="AB412" s="35"/>
      <c r="AC412" s="35"/>
      <c r="AD412" s="35"/>
      <c r="AE412" s="35"/>
      <c r="AT412" s="16" t="s">
        <v>143</v>
      </c>
      <c r="AU412" s="16" t="s">
        <v>79</v>
      </c>
    </row>
    <row r="413" spans="1:65" s="2" customFormat="1" ht="24.15" customHeight="1">
      <c r="A413" s="35"/>
      <c r="B413" s="161"/>
      <c r="C413" s="180" t="s">
        <v>991</v>
      </c>
      <c r="D413" s="180" t="s">
        <v>181</v>
      </c>
      <c r="E413" s="181" t="s">
        <v>992</v>
      </c>
      <c r="F413" s="182" t="s">
        <v>993</v>
      </c>
      <c r="G413" s="183" t="s">
        <v>140</v>
      </c>
      <c r="H413" s="184">
        <v>979</v>
      </c>
      <c r="I413" s="185"/>
      <c r="J413" s="186">
        <f>ROUND(I413*H413,2)</f>
        <v>0</v>
      </c>
      <c r="K413" s="182" t="s">
        <v>3</v>
      </c>
      <c r="L413" s="187"/>
      <c r="M413" s="188" t="s">
        <v>3</v>
      </c>
      <c r="N413" s="189" t="s">
        <v>42</v>
      </c>
      <c r="O413" s="69"/>
      <c r="P413" s="171">
        <f>O413*H413</f>
        <v>0</v>
      </c>
      <c r="Q413" s="171">
        <v>0.0118</v>
      </c>
      <c r="R413" s="171">
        <f>Q413*H413</f>
        <v>11.5522</v>
      </c>
      <c r="S413" s="171">
        <v>0</v>
      </c>
      <c r="T413" s="172">
        <f>S413*H413</f>
        <v>0</v>
      </c>
      <c r="U413" s="35"/>
      <c r="V413" s="35"/>
      <c r="W413" s="35"/>
      <c r="X413" s="35"/>
      <c r="Y413" s="35"/>
      <c r="Z413" s="35"/>
      <c r="AA413" s="35"/>
      <c r="AB413" s="35"/>
      <c r="AC413" s="35"/>
      <c r="AD413" s="35"/>
      <c r="AE413" s="35"/>
      <c r="AR413" s="173" t="s">
        <v>300</v>
      </c>
      <c r="AT413" s="173" t="s">
        <v>181</v>
      </c>
      <c r="AU413" s="173" t="s">
        <v>79</v>
      </c>
      <c r="AY413" s="16" t="s">
        <v>135</v>
      </c>
      <c r="BE413" s="174">
        <f>IF(N413="základní",J413,0)</f>
        <v>0</v>
      </c>
      <c r="BF413" s="174">
        <f>IF(N413="snížená",J413,0)</f>
        <v>0</v>
      </c>
      <c r="BG413" s="174">
        <f>IF(N413="zákl. přenesená",J413,0)</f>
        <v>0</v>
      </c>
      <c r="BH413" s="174">
        <f>IF(N413="sníž. přenesená",J413,0)</f>
        <v>0</v>
      </c>
      <c r="BI413" s="174">
        <f>IF(N413="nulová",J413,0)</f>
        <v>0</v>
      </c>
      <c r="BJ413" s="16" t="s">
        <v>15</v>
      </c>
      <c r="BK413" s="174">
        <f>ROUND(I413*H413,2)</f>
        <v>0</v>
      </c>
      <c r="BL413" s="16" t="s">
        <v>214</v>
      </c>
      <c r="BM413" s="173" t="s">
        <v>994</v>
      </c>
    </row>
    <row r="414" spans="1:65" s="2" customFormat="1" ht="24.15" customHeight="1">
      <c r="A414" s="35"/>
      <c r="B414" s="161"/>
      <c r="C414" s="162" t="s">
        <v>995</v>
      </c>
      <c r="D414" s="162" t="s">
        <v>137</v>
      </c>
      <c r="E414" s="163" t="s">
        <v>996</v>
      </c>
      <c r="F414" s="164" t="s">
        <v>997</v>
      </c>
      <c r="G414" s="165" t="s">
        <v>140</v>
      </c>
      <c r="H414" s="166">
        <v>890</v>
      </c>
      <c r="I414" s="167"/>
      <c r="J414" s="168">
        <f>ROUND(I414*H414,2)</f>
        <v>0</v>
      </c>
      <c r="K414" s="164" t="s">
        <v>141</v>
      </c>
      <c r="L414" s="36"/>
      <c r="M414" s="169" t="s">
        <v>3</v>
      </c>
      <c r="N414" s="170" t="s">
        <v>42</v>
      </c>
      <c r="O414" s="69"/>
      <c r="P414" s="171">
        <f>O414*H414</f>
        <v>0</v>
      </c>
      <c r="Q414" s="171">
        <v>5E-05</v>
      </c>
      <c r="R414" s="171">
        <f>Q414*H414</f>
        <v>0.044500000000000005</v>
      </c>
      <c r="S414" s="171">
        <v>0</v>
      </c>
      <c r="T414" s="172">
        <f>S414*H414</f>
        <v>0</v>
      </c>
      <c r="U414" s="35"/>
      <c r="V414" s="35"/>
      <c r="W414" s="35"/>
      <c r="X414" s="35"/>
      <c r="Y414" s="35"/>
      <c r="Z414" s="35"/>
      <c r="AA414" s="35"/>
      <c r="AB414" s="35"/>
      <c r="AC414" s="35"/>
      <c r="AD414" s="35"/>
      <c r="AE414" s="35"/>
      <c r="AR414" s="173" t="s">
        <v>214</v>
      </c>
      <c r="AT414" s="173" t="s">
        <v>137</v>
      </c>
      <c r="AU414" s="173" t="s">
        <v>79</v>
      </c>
      <c r="AY414" s="16" t="s">
        <v>135</v>
      </c>
      <c r="BE414" s="174">
        <f>IF(N414="základní",J414,0)</f>
        <v>0</v>
      </c>
      <c r="BF414" s="174">
        <f>IF(N414="snížená",J414,0)</f>
        <v>0</v>
      </c>
      <c r="BG414" s="174">
        <f>IF(N414="zákl. přenesená",J414,0)</f>
        <v>0</v>
      </c>
      <c r="BH414" s="174">
        <f>IF(N414="sníž. přenesená",J414,0)</f>
        <v>0</v>
      </c>
      <c r="BI414" s="174">
        <f>IF(N414="nulová",J414,0)</f>
        <v>0</v>
      </c>
      <c r="BJ414" s="16" t="s">
        <v>15</v>
      </c>
      <c r="BK414" s="174">
        <f>ROUND(I414*H414,2)</f>
        <v>0</v>
      </c>
      <c r="BL414" s="16" t="s">
        <v>214</v>
      </c>
      <c r="BM414" s="173" t="s">
        <v>998</v>
      </c>
    </row>
    <row r="415" spans="1:47" s="2" customFormat="1" ht="12">
      <c r="A415" s="35"/>
      <c r="B415" s="36"/>
      <c r="C415" s="35"/>
      <c r="D415" s="175" t="s">
        <v>143</v>
      </c>
      <c r="E415" s="35"/>
      <c r="F415" s="176" t="s">
        <v>999</v>
      </c>
      <c r="G415" s="35"/>
      <c r="H415" s="35"/>
      <c r="I415" s="177"/>
      <c r="J415" s="35"/>
      <c r="K415" s="35"/>
      <c r="L415" s="36"/>
      <c r="M415" s="178"/>
      <c r="N415" s="179"/>
      <c r="O415" s="69"/>
      <c r="P415" s="69"/>
      <c r="Q415" s="69"/>
      <c r="R415" s="69"/>
      <c r="S415" s="69"/>
      <c r="T415" s="70"/>
      <c r="U415" s="35"/>
      <c r="V415" s="35"/>
      <c r="W415" s="35"/>
      <c r="X415" s="35"/>
      <c r="Y415" s="35"/>
      <c r="Z415" s="35"/>
      <c r="AA415" s="35"/>
      <c r="AB415" s="35"/>
      <c r="AC415" s="35"/>
      <c r="AD415" s="35"/>
      <c r="AE415" s="35"/>
      <c r="AT415" s="16" t="s">
        <v>143</v>
      </c>
      <c r="AU415" s="16" t="s">
        <v>79</v>
      </c>
    </row>
    <row r="416" spans="1:65" s="2" customFormat="1" ht="49.05" customHeight="1">
      <c r="A416" s="35"/>
      <c r="B416" s="161"/>
      <c r="C416" s="162" t="s">
        <v>1000</v>
      </c>
      <c r="D416" s="162" t="s">
        <v>137</v>
      </c>
      <c r="E416" s="163" t="s">
        <v>1001</v>
      </c>
      <c r="F416" s="164" t="s">
        <v>1002</v>
      </c>
      <c r="G416" s="165" t="s">
        <v>172</v>
      </c>
      <c r="H416" s="166">
        <v>21.75</v>
      </c>
      <c r="I416" s="167"/>
      <c r="J416" s="168">
        <f>ROUND(I416*H416,2)</f>
        <v>0</v>
      </c>
      <c r="K416" s="164" t="s">
        <v>141</v>
      </c>
      <c r="L416" s="36"/>
      <c r="M416" s="169" t="s">
        <v>3</v>
      </c>
      <c r="N416" s="170" t="s">
        <v>42</v>
      </c>
      <c r="O416" s="69"/>
      <c r="P416" s="171">
        <f>O416*H416</f>
        <v>0</v>
      </c>
      <c r="Q416" s="171">
        <v>0</v>
      </c>
      <c r="R416" s="171">
        <f>Q416*H416</f>
        <v>0</v>
      </c>
      <c r="S416" s="171">
        <v>0</v>
      </c>
      <c r="T416" s="172">
        <f>S416*H416</f>
        <v>0</v>
      </c>
      <c r="U416" s="35"/>
      <c r="V416" s="35"/>
      <c r="W416" s="35"/>
      <c r="X416" s="35"/>
      <c r="Y416" s="35"/>
      <c r="Z416" s="35"/>
      <c r="AA416" s="35"/>
      <c r="AB416" s="35"/>
      <c r="AC416" s="35"/>
      <c r="AD416" s="35"/>
      <c r="AE416" s="35"/>
      <c r="AR416" s="173" t="s">
        <v>214</v>
      </c>
      <c r="AT416" s="173" t="s">
        <v>137</v>
      </c>
      <c r="AU416" s="173" t="s">
        <v>79</v>
      </c>
      <c r="AY416" s="16" t="s">
        <v>135</v>
      </c>
      <c r="BE416" s="174">
        <f>IF(N416="základní",J416,0)</f>
        <v>0</v>
      </c>
      <c r="BF416" s="174">
        <f>IF(N416="snížená",J416,0)</f>
        <v>0</v>
      </c>
      <c r="BG416" s="174">
        <f>IF(N416="zákl. přenesená",J416,0)</f>
        <v>0</v>
      </c>
      <c r="BH416" s="174">
        <f>IF(N416="sníž. přenesená",J416,0)</f>
        <v>0</v>
      </c>
      <c r="BI416" s="174">
        <f>IF(N416="nulová",J416,0)</f>
        <v>0</v>
      </c>
      <c r="BJ416" s="16" t="s">
        <v>15</v>
      </c>
      <c r="BK416" s="174">
        <f>ROUND(I416*H416,2)</f>
        <v>0</v>
      </c>
      <c r="BL416" s="16" t="s">
        <v>214</v>
      </c>
      <c r="BM416" s="173" t="s">
        <v>1003</v>
      </c>
    </row>
    <row r="417" spans="1:47" s="2" customFormat="1" ht="12">
      <c r="A417" s="35"/>
      <c r="B417" s="36"/>
      <c r="C417" s="35"/>
      <c r="D417" s="175" t="s">
        <v>143</v>
      </c>
      <c r="E417" s="35"/>
      <c r="F417" s="176" t="s">
        <v>1004</v>
      </c>
      <c r="G417" s="35"/>
      <c r="H417" s="35"/>
      <c r="I417" s="177"/>
      <c r="J417" s="35"/>
      <c r="K417" s="35"/>
      <c r="L417" s="36"/>
      <c r="M417" s="178"/>
      <c r="N417" s="179"/>
      <c r="O417" s="69"/>
      <c r="P417" s="69"/>
      <c r="Q417" s="69"/>
      <c r="R417" s="69"/>
      <c r="S417" s="69"/>
      <c r="T417" s="70"/>
      <c r="U417" s="35"/>
      <c r="V417" s="35"/>
      <c r="W417" s="35"/>
      <c r="X417" s="35"/>
      <c r="Y417" s="35"/>
      <c r="Z417" s="35"/>
      <c r="AA417" s="35"/>
      <c r="AB417" s="35"/>
      <c r="AC417" s="35"/>
      <c r="AD417" s="35"/>
      <c r="AE417" s="35"/>
      <c r="AT417" s="16" t="s">
        <v>143</v>
      </c>
      <c r="AU417" s="16" t="s">
        <v>79</v>
      </c>
    </row>
    <row r="418" spans="1:63" s="12" customFormat="1" ht="22.8" customHeight="1">
      <c r="A418" s="12"/>
      <c r="B418" s="148"/>
      <c r="C418" s="12"/>
      <c r="D418" s="149" t="s">
        <v>70</v>
      </c>
      <c r="E418" s="159" t="s">
        <v>1005</v>
      </c>
      <c r="F418" s="159" t="s">
        <v>1006</v>
      </c>
      <c r="G418" s="12"/>
      <c r="H418" s="12"/>
      <c r="I418" s="151"/>
      <c r="J418" s="160">
        <f>BK418</f>
        <v>0</v>
      </c>
      <c r="K418" s="12"/>
      <c r="L418" s="148"/>
      <c r="M418" s="153"/>
      <c r="N418" s="154"/>
      <c r="O418" s="154"/>
      <c r="P418" s="155">
        <f>P419</f>
        <v>0</v>
      </c>
      <c r="Q418" s="154"/>
      <c r="R418" s="155">
        <f>R419</f>
        <v>0</v>
      </c>
      <c r="S418" s="154"/>
      <c r="T418" s="156">
        <f>T419</f>
        <v>20.46</v>
      </c>
      <c r="U418" s="12"/>
      <c r="V418" s="12"/>
      <c r="W418" s="12"/>
      <c r="X418" s="12"/>
      <c r="Y418" s="12"/>
      <c r="Z418" s="12"/>
      <c r="AA418" s="12"/>
      <c r="AB418" s="12"/>
      <c r="AC418" s="12"/>
      <c r="AD418" s="12"/>
      <c r="AE418" s="12"/>
      <c r="AR418" s="149" t="s">
        <v>79</v>
      </c>
      <c r="AT418" s="157" t="s">
        <v>70</v>
      </c>
      <c r="AU418" s="157" t="s">
        <v>15</v>
      </c>
      <c r="AY418" s="149" t="s">
        <v>135</v>
      </c>
      <c r="BK418" s="158">
        <f>BK419</f>
        <v>0</v>
      </c>
    </row>
    <row r="419" spans="1:65" s="2" customFormat="1" ht="24.15" customHeight="1">
      <c r="A419" s="35"/>
      <c r="B419" s="161"/>
      <c r="C419" s="162" t="s">
        <v>1007</v>
      </c>
      <c r="D419" s="162" t="s">
        <v>137</v>
      </c>
      <c r="E419" s="163" t="s">
        <v>1008</v>
      </c>
      <c r="F419" s="164" t="s">
        <v>1009</v>
      </c>
      <c r="G419" s="165" t="s">
        <v>140</v>
      </c>
      <c r="H419" s="166">
        <v>220</v>
      </c>
      <c r="I419" s="167"/>
      <c r="J419" s="168">
        <f>ROUND(I419*H419,2)</f>
        <v>0</v>
      </c>
      <c r="K419" s="164" t="s">
        <v>3</v>
      </c>
      <c r="L419" s="36"/>
      <c r="M419" s="169" t="s">
        <v>3</v>
      </c>
      <c r="N419" s="170" t="s">
        <v>42</v>
      </c>
      <c r="O419" s="69"/>
      <c r="P419" s="171">
        <f>O419*H419</f>
        <v>0</v>
      </c>
      <c r="Q419" s="171">
        <v>0</v>
      </c>
      <c r="R419" s="171">
        <f>Q419*H419</f>
        <v>0</v>
      </c>
      <c r="S419" s="171">
        <v>0.093</v>
      </c>
      <c r="T419" s="172">
        <f>S419*H419</f>
        <v>20.46</v>
      </c>
      <c r="U419" s="35"/>
      <c r="V419" s="35"/>
      <c r="W419" s="35"/>
      <c r="X419" s="35"/>
      <c r="Y419" s="35"/>
      <c r="Z419" s="35"/>
      <c r="AA419" s="35"/>
      <c r="AB419" s="35"/>
      <c r="AC419" s="35"/>
      <c r="AD419" s="35"/>
      <c r="AE419" s="35"/>
      <c r="AR419" s="173" t="s">
        <v>214</v>
      </c>
      <c r="AT419" s="173" t="s">
        <v>137</v>
      </c>
      <c r="AU419" s="173" t="s">
        <v>79</v>
      </c>
      <c r="AY419" s="16" t="s">
        <v>135</v>
      </c>
      <c r="BE419" s="174">
        <f>IF(N419="základní",J419,0)</f>
        <v>0</v>
      </c>
      <c r="BF419" s="174">
        <f>IF(N419="snížená",J419,0)</f>
        <v>0</v>
      </c>
      <c r="BG419" s="174">
        <f>IF(N419="zákl. přenesená",J419,0)</f>
        <v>0</v>
      </c>
      <c r="BH419" s="174">
        <f>IF(N419="sníž. přenesená",J419,0)</f>
        <v>0</v>
      </c>
      <c r="BI419" s="174">
        <f>IF(N419="nulová",J419,0)</f>
        <v>0</v>
      </c>
      <c r="BJ419" s="16" t="s">
        <v>15</v>
      </c>
      <c r="BK419" s="174">
        <f>ROUND(I419*H419,2)</f>
        <v>0</v>
      </c>
      <c r="BL419" s="16" t="s">
        <v>214</v>
      </c>
      <c r="BM419" s="173" t="s">
        <v>1010</v>
      </c>
    </row>
    <row r="420" spans="1:63" s="12" customFormat="1" ht="22.8" customHeight="1">
      <c r="A420" s="12"/>
      <c r="B420" s="148"/>
      <c r="C420" s="12"/>
      <c r="D420" s="149" t="s">
        <v>70</v>
      </c>
      <c r="E420" s="159" t="s">
        <v>1011</v>
      </c>
      <c r="F420" s="159" t="s">
        <v>1012</v>
      </c>
      <c r="G420" s="12"/>
      <c r="H420" s="12"/>
      <c r="I420" s="151"/>
      <c r="J420" s="160">
        <f>BK420</f>
        <v>0</v>
      </c>
      <c r="K420" s="12"/>
      <c r="L420" s="148"/>
      <c r="M420" s="153"/>
      <c r="N420" s="154"/>
      <c r="O420" s="154"/>
      <c r="P420" s="155">
        <f>SUM(P421:P424)</f>
        <v>0</v>
      </c>
      <c r="Q420" s="154"/>
      <c r="R420" s="155">
        <f>SUM(R421:R424)</f>
        <v>3.88401</v>
      </c>
      <c r="S420" s="154"/>
      <c r="T420" s="156">
        <f>SUM(T421:T424)</f>
        <v>0</v>
      </c>
      <c r="U420" s="12"/>
      <c r="V420" s="12"/>
      <c r="W420" s="12"/>
      <c r="X420" s="12"/>
      <c r="Y420" s="12"/>
      <c r="Z420" s="12"/>
      <c r="AA420" s="12"/>
      <c r="AB420" s="12"/>
      <c r="AC420" s="12"/>
      <c r="AD420" s="12"/>
      <c r="AE420" s="12"/>
      <c r="AR420" s="149" t="s">
        <v>79</v>
      </c>
      <c r="AT420" s="157" t="s">
        <v>70</v>
      </c>
      <c r="AU420" s="157" t="s">
        <v>15</v>
      </c>
      <c r="AY420" s="149" t="s">
        <v>135</v>
      </c>
      <c r="BK420" s="158">
        <f>SUM(BK421:BK424)</f>
        <v>0</v>
      </c>
    </row>
    <row r="421" spans="1:65" s="2" customFormat="1" ht="33" customHeight="1">
      <c r="A421" s="35"/>
      <c r="B421" s="161"/>
      <c r="C421" s="162" t="s">
        <v>1013</v>
      </c>
      <c r="D421" s="162" t="s">
        <v>137</v>
      </c>
      <c r="E421" s="163" t="s">
        <v>1014</v>
      </c>
      <c r="F421" s="164" t="s">
        <v>1015</v>
      </c>
      <c r="G421" s="165" t="s">
        <v>140</v>
      </c>
      <c r="H421" s="166">
        <v>8443.5</v>
      </c>
      <c r="I421" s="167"/>
      <c r="J421" s="168">
        <f>ROUND(I421*H421,2)</f>
        <v>0</v>
      </c>
      <c r="K421" s="164" t="s">
        <v>141</v>
      </c>
      <c r="L421" s="36"/>
      <c r="M421" s="169" t="s">
        <v>3</v>
      </c>
      <c r="N421" s="170" t="s">
        <v>42</v>
      </c>
      <c r="O421" s="69"/>
      <c r="P421" s="171">
        <f>O421*H421</f>
        <v>0</v>
      </c>
      <c r="Q421" s="171">
        <v>0.0002</v>
      </c>
      <c r="R421" s="171">
        <f>Q421*H421</f>
        <v>1.6887</v>
      </c>
      <c r="S421" s="171">
        <v>0</v>
      </c>
      <c r="T421" s="172">
        <f>S421*H421</f>
        <v>0</v>
      </c>
      <c r="U421" s="35"/>
      <c r="V421" s="35"/>
      <c r="W421" s="35"/>
      <c r="X421" s="35"/>
      <c r="Y421" s="35"/>
      <c r="Z421" s="35"/>
      <c r="AA421" s="35"/>
      <c r="AB421" s="35"/>
      <c r="AC421" s="35"/>
      <c r="AD421" s="35"/>
      <c r="AE421" s="35"/>
      <c r="AR421" s="173" t="s">
        <v>214</v>
      </c>
      <c r="AT421" s="173" t="s">
        <v>137</v>
      </c>
      <c r="AU421" s="173" t="s">
        <v>79</v>
      </c>
      <c r="AY421" s="16" t="s">
        <v>135</v>
      </c>
      <c r="BE421" s="174">
        <f>IF(N421="základní",J421,0)</f>
        <v>0</v>
      </c>
      <c r="BF421" s="174">
        <f>IF(N421="snížená",J421,0)</f>
        <v>0</v>
      </c>
      <c r="BG421" s="174">
        <f>IF(N421="zákl. přenesená",J421,0)</f>
        <v>0</v>
      </c>
      <c r="BH421" s="174">
        <f>IF(N421="sníž. přenesená",J421,0)</f>
        <v>0</v>
      </c>
      <c r="BI421" s="174">
        <f>IF(N421="nulová",J421,0)</f>
        <v>0</v>
      </c>
      <c r="BJ421" s="16" t="s">
        <v>15</v>
      </c>
      <c r="BK421" s="174">
        <f>ROUND(I421*H421,2)</f>
        <v>0</v>
      </c>
      <c r="BL421" s="16" t="s">
        <v>214</v>
      </c>
      <c r="BM421" s="173" t="s">
        <v>1016</v>
      </c>
    </row>
    <row r="422" spans="1:47" s="2" customFormat="1" ht="12">
      <c r="A422" s="35"/>
      <c r="B422" s="36"/>
      <c r="C422" s="35"/>
      <c r="D422" s="175" t="s">
        <v>143</v>
      </c>
      <c r="E422" s="35"/>
      <c r="F422" s="176" t="s">
        <v>1017</v>
      </c>
      <c r="G422" s="35"/>
      <c r="H422" s="35"/>
      <c r="I422" s="177"/>
      <c r="J422" s="35"/>
      <c r="K422" s="35"/>
      <c r="L422" s="36"/>
      <c r="M422" s="178"/>
      <c r="N422" s="179"/>
      <c r="O422" s="69"/>
      <c r="P422" s="69"/>
      <c r="Q422" s="69"/>
      <c r="R422" s="69"/>
      <c r="S422" s="69"/>
      <c r="T422" s="70"/>
      <c r="U422" s="35"/>
      <c r="V422" s="35"/>
      <c r="W422" s="35"/>
      <c r="X422" s="35"/>
      <c r="Y422" s="35"/>
      <c r="Z422" s="35"/>
      <c r="AA422" s="35"/>
      <c r="AB422" s="35"/>
      <c r="AC422" s="35"/>
      <c r="AD422" s="35"/>
      <c r="AE422" s="35"/>
      <c r="AT422" s="16" t="s">
        <v>143</v>
      </c>
      <c r="AU422" s="16" t="s">
        <v>79</v>
      </c>
    </row>
    <row r="423" spans="1:65" s="2" customFormat="1" ht="37.8" customHeight="1">
      <c r="A423" s="35"/>
      <c r="B423" s="161"/>
      <c r="C423" s="162" t="s">
        <v>1018</v>
      </c>
      <c r="D423" s="162" t="s">
        <v>137</v>
      </c>
      <c r="E423" s="163" t="s">
        <v>1019</v>
      </c>
      <c r="F423" s="164" t="s">
        <v>1020</v>
      </c>
      <c r="G423" s="165" t="s">
        <v>140</v>
      </c>
      <c r="H423" s="166">
        <v>8443.5</v>
      </c>
      <c r="I423" s="167"/>
      <c r="J423" s="168">
        <f>ROUND(I423*H423,2)</f>
        <v>0</v>
      </c>
      <c r="K423" s="164" t="s">
        <v>141</v>
      </c>
      <c r="L423" s="36"/>
      <c r="M423" s="169" t="s">
        <v>3</v>
      </c>
      <c r="N423" s="170" t="s">
        <v>42</v>
      </c>
      <c r="O423" s="69"/>
      <c r="P423" s="171">
        <f>O423*H423</f>
        <v>0</v>
      </c>
      <c r="Q423" s="171">
        <v>0.00026</v>
      </c>
      <c r="R423" s="171">
        <f>Q423*H423</f>
        <v>2.1953099999999997</v>
      </c>
      <c r="S423" s="171">
        <v>0</v>
      </c>
      <c r="T423" s="172">
        <f>S423*H423</f>
        <v>0</v>
      </c>
      <c r="U423" s="35"/>
      <c r="V423" s="35"/>
      <c r="W423" s="35"/>
      <c r="X423" s="35"/>
      <c r="Y423" s="35"/>
      <c r="Z423" s="35"/>
      <c r="AA423" s="35"/>
      <c r="AB423" s="35"/>
      <c r="AC423" s="35"/>
      <c r="AD423" s="35"/>
      <c r="AE423" s="35"/>
      <c r="AR423" s="173" t="s">
        <v>214</v>
      </c>
      <c r="AT423" s="173" t="s">
        <v>137</v>
      </c>
      <c r="AU423" s="173" t="s">
        <v>79</v>
      </c>
      <c r="AY423" s="16" t="s">
        <v>135</v>
      </c>
      <c r="BE423" s="174">
        <f>IF(N423="základní",J423,0)</f>
        <v>0</v>
      </c>
      <c r="BF423" s="174">
        <f>IF(N423="snížená",J423,0)</f>
        <v>0</v>
      </c>
      <c r="BG423" s="174">
        <f>IF(N423="zákl. přenesená",J423,0)</f>
        <v>0</v>
      </c>
      <c r="BH423" s="174">
        <f>IF(N423="sníž. přenesená",J423,0)</f>
        <v>0</v>
      </c>
      <c r="BI423" s="174">
        <f>IF(N423="nulová",J423,0)</f>
        <v>0</v>
      </c>
      <c r="BJ423" s="16" t="s">
        <v>15</v>
      </c>
      <c r="BK423" s="174">
        <f>ROUND(I423*H423,2)</f>
        <v>0</v>
      </c>
      <c r="BL423" s="16" t="s">
        <v>214</v>
      </c>
      <c r="BM423" s="173" t="s">
        <v>1021</v>
      </c>
    </row>
    <row r="424" spans="1:47" s="2" customFormat="1" ht="12">
      <c r="A424" s="35"/>
      <c r="B424" s="36"/>
      <c r="C424" s="35"/>
      <c r="D424" s="175" t="s">
        <v>143</v>
      </c>
      <c r="E424" s="35"/>
      <c r="F424" s="176" t="s">
        <v>1022</v>
      </c>
      <c r="G424" s="35"/>
      <c r="H424" s="35"/>
      <c r="I424" s="177"/>
      <c r="J424" s="35"/>
      <c r="K424" s="35"/>
      <c r="L424" s="36"/>
      <c r="M424" s="191"/>
      <c r="N424" s="192"/>
      <c r="O424" s="193"/>
      <c r="P424" s="193"/>
      <c r="Q424" s="193"/>
      <c r="R424" s="193"/>
      <c r="S424" s="193"/>
      <c r="T424" s="194"/>
      <c r="U424" s="35"/>
      <c r="V424" s="35"/>
      <c r="W424" s="35"/>
      <c r="X424" s="35"/>
      <c r="Y424" s="35"/>
      <c r="Z424" s="35"/>
      <c r="AA424" s="35"/>
      <c r="AB424" s="35"/>
      <c r="AC424" s="35"/>
      <c r="AD424" s="35"/>
      <c r="AE424" s="35"/>
      <c r="AT424" s="16" t="s">
        <v>143</v>
      </c>
      <c r="AU424" s="16" t="s">
        <v>79</v>
      </c>
    </row>
    <row r="425" spans="1:31" s="2" customFormat="1" ht="6.95" customHeight="1">
      <c r="A425" s="35"/>
      <c r="B425" s="52"/>
      <c r="C425" s="53"/>
      <c r="D425" s="53"/>
      <c r="E425" s="53"/>
      <c r="F425" s="53"/>
      <c r="G425" s="53"/>
      <c r="H425" s="53"/>
      <c r="I425" s="53"/>
      <c r="J425" s="53"/>
      <c r="K425" s="53"/>
      <c r="L425" s="36"/>
      <c r="M425" s="35"/>
      <c r="O425" s="35"/>
      <c r="P425" s="35"/>
      <c r="Q425" s="35"/>
      <c r="R425" s="35"/>
      <c r="S425" s="35"/>
      <c r="T425" s="35"/>
      <c r="U425" s="35"/>
      <c r="V425" s="35"/>
      <c r="W425" s="35"/>
      <c r="X425" s="35"/>
      <c r="Y425" s="35"/>
      <c r="Z425" s="35"/>
      <c r="AA425" s="35"/>
      <c r="AB425" s="35"/>
      <c r="AC425" s="35"/>
      <c r="AD425" s="35"/>
      <c r="AE425" s="35"/>
    </row>
  </sheetData>
  <autoFilter ref="C103:K424"/>
  <mergeCells count="9">
    <mergeCell ref="E7:H7"/>
    <mergeCell ref="E9:H9"/>
    <mergeCell ref="E18:H18"/>
    <mergeCell ref="E27:H27"/>
    <mergeCell ref="E48:H48"/>
    <mergeCell ref="E50:H50"/>
    <mergeCell ref="E94:H94"/>
    <mergeCell ref="E96:H96"/>
    <mergeCell ref="L2:V2"/>
  </mergeCells>
  <hyperlinks>
    <hyperlink ref="F108" r:id="rId1" display="https://podminky.urs.cz/item/CS_URS_2022_02/113106121"/>
    <hyperlink ref="F110" r:id="rId2" display="https://podminky.urs.cz/item/CS_URS_2022_02/113107343"/>
    <hyperlink ref="F112" r:id="rId3" display="https://podminky.urs.cz/item/CS_URS_2022_02/132251104"/>
    <hyperlink ref="F114" r:id="rId4" display="https://podminky.urs.cz/item/CS_URS_2022_02/162751117"/>
    <hyperlink ref="F116" r:id="rId5" display="https://podminky.urs.cz/item/CS_URS_2022_02/162751119"/>
    <hyperlink ref="F118" r:id="rId6" display="https://podminky.urs.cz/item/CS_URS_2022_02/171251201"/>
    <hyperlink ref="F120" r:id="rId7" display="https://podminky.urs.cz/item/CS_URS_2022_02/171201231"/>
    <hyperlink ref="F122" r:id="rId8" display="https://podminky.urs.cz/item/CS_URS_2022_02/174151101"/>
    <hyperlink ref="F128" r:id="rId9" display="https://podminky.urs.cz/item/CS_URS_2022_02/311272031"/>
    <hyperlink ref="F133" r:id="rId10" display="https://podminky.urs.cz/item/CS_URS_2022_02/919726123"/>
    <hyperlink ref="F135" r:id="rId11" display="https://podminky.urs.cz/item/CS_URS_2022_02/564841111"/>
    <hyperlink ref="F137" r:id="rId12" display="https://podminky.urs.cz/item/CS_URS_2022_02/637211122"/>
    <hyperlink ref="F139" r:id="rId13" display="https://podminky.urs.cz/item/CS_URS_2022_02/637311131"/>
    <hyperlink ref="F141" r:id="rId14" display="https://podminky.urs.cz/item/CS_URS_2022_02/916131213"/>
    <hyperlink ref="F147" r:id="rId15" display="https://podminky.urs.cz/item/CS_URS_2022_02/612131121"/>
    <hyperlink ref="F149" r:id="rId16" display="https://podminky.urs.cz/item/CS_URS_2022_02/612142001"/>
    <hyperlink ref="F151" r:id="rId17" display="https://podminky.urs.cz/item/CS_URS_2022_02/612311131"/>
    <hyperlink ref="F153" r:id="rId18" display="https://podminky.urs.cz/item/CS_URS_2022_02/612325302"/>
    <hyperlink ref="F155" r:id="rId19" display="https://podminky.urs.cz/item/CS_URS_2022_02/619991001"/>
    <hyperlink ref="F157" r:id="rId20" display="https://podminky.urs.cz/item/CS_URS_2022_02/622143003"/>
    <hyperlink ref="F160" r:id="rId21" display="https://podminky.urs.cz/item/CS_URS_2022_02/622143004"/>
    <hyperlink ref="F163" r:id="rId22" display="https://podminky.urs.cz/item/CS_URS_2022_02/629991011"/>
    <hyperlink ref="F166" r:id="rId23" display="https://podminky.urs.cz/item/CS_URS_2022_02/629995101"/>
    <hyperlink ref="F168" r:id="rId24" display="https://podminky.urs.cz/item/CS_URS_2022_02/621325102"/>
    <hyperlink ref="F170" r:id="rId25" display="https://podminky.urs.cz/item/CS_URS_2022_02/621131121"/>
    <hyperlink ref="F172" r:id="rId26" display="https://podminky.urs.cz/item/CS_URS_2022_02/621221011"/>
    <hyperlink ref="F175" r:id="rId27" display="https://podminky.urs.cz/item/CS_URS_2022_02/621251105"/>
    <hyperlink ref="F177" r:id="rId28" display="https://podminky.urs.cz/item/CS_URS_2022_02/621151001"/>
    <hyperlink ref="F179" r:id="rId29" display="https://podminky.urs.cz/item/CS_URS_2022_02/621531012"/>
    <hyperlink ref="F181" r:id="rId30" display="https://podminky.urs.cz/item/CS_URS_2022_02/622325102"/>
    <hyperlink ref="F183" r:id="rId31" display="https://podminky.urs.cz/item/CS_URS_2022_02/622131121"/>
    <hyperlink ref="F185" r:id="rId32" display="https://podminky.urs.cz/item/CS_URS_2022_02/622211021"/>
    <hyperlink ref="F188" r:id="rId33" display="https://podminky.urs.cz/item/CS_URS_2022_02/622251101"/>
    <hyperlink ref="F190" r:id="rId34" display="https://podminky.urs.cz/item/CS_URS_2022_02/622221011"/>
    <hyperlink ref="F193" r:id="rId35" display="https://podminky.urs.cz/item/CS_URS_2022_02/622221041"/>
    <hyperlink ref="F196" r:id="rId36" display="https://podminky.urs.cz/item/CS_URS_2022_02/622251105"/>
    <hyperlink ref="F198" r:id="rId37" display="https://podminky.urs.cz/item/CS_URS_2022_02/622212001"/>
    <hyperlink ref="F201" r:id="rId38" display="https://podminky.urs.cz/item/CS_URS_2022_02/622151001"/>
    <hyperlink ref="F203" r:id="rId39" display="https://podminky.urs.cz/item/CS_URS_2022_02/622531012"/>
    <hyperlink ref="F205" r:id="rId40" display="https://podminky.urs.cz/item/CS_URS_2022_02/622151021"/>
    <hyperlink ref="F207" r:id="rId41" display="https://podminky.urs.cz/item/CS_URS_2022_02/622511112"/>
    <hyperlink ref="F209" r:id="rId42" display="https://podminky.urs.cz/item/CS_URS_2022_02/622252001"/>
    <hyperlink ref="F212" r:id="rId43" display="https://podminky.urs.cz/item/CS_URS_2022_02/622252002"/>
    <hyperlink ref="F215" r:id="rId44" display="https://podminky.urs.cz/item/CS_URS_2022_02/622143003"/>
    <hyperlink ref="F218" r:id="rId45" display="https://podminky.urs.cz/item/CS_URS_2022_02/622143003"/>
    <hyperlink ref="F221" r:id="rId46" display="https://podminky.urs.cz/item/CS_URS_2022_02/622143004"/>
    <hyperlink ref="F224" r:id="rId47" display="https://podminky.urs.cz/item/CS_URS_2022_02/629991011"/>
    <hyperlink ref="F229" r:id="rId48" display="https://podminky.urs.cz/item/CS_URS_2022_02/631311125"/>
    <hyperlink ref="F231" r:id="rId49" display="https://podminky.urs.cz/item/CS_URS_2022_02/631319012"/>
    <hyperlink ref="F233" r:id="rId50" display="https://podminky.urs.cz/item/CS_URS_2022_02/631319173"/>
    <hyperlink ref="F236" r:id="rId51" display="https://podminky.urs.cz/item/CS_URS_2022_02/631362021"/>
    <hyperlink ref="F238" r:id="rId52" display="https://podminky.urs.cz/item/CS_URS_2022_02/634112112"/>
    <hyperlink ref="F240" r:id="rId53" display="https://podminky.urs.cz/item/CS_URS_2022_02/631351101"/>
    <hyperlink ref="F242" r:id="rId54" display="https://podminky.urs.cz/item/CS_URS_2022_02/631351102"/>
    <hyperlink ref="F246" r:id="rId55" display="https://podminky.urs.cz/item/CS_URS_2022_02/941211113"/>
    <hyperlink ref="F248" r:id="rId56" display="https://podminky.urs.cz/item/CS_URS_2022_02/941211213"/>
    <hyperlink ref="F250" r:id="rId57" display="https://podminky.urs.cz/item/CS_URS_2022_02/941211813"/>
    <hyperlink ref="F252" r:id="rId58" display="https://podminky.urs.cz/item/CS_URS_2022_02/944511111"/>
    <hyperlink ref="F254" r:id="rId59" display="https://podminky.urs.cz/item/CS_URS_2022_02/944511211"/>
    <hyperlink ref="F256" r:id="rId60" display="https://podminky.urs.cz/item/CS_URS_2022_02/944511811"/>
    <hyperlink ref="F262" r:id="rId61" display="https://podminky.urs.cz/item/CS_URS_2022_02/919735113"/>
    <hyperlink ref="F264" r:id="rId62" display="https://podminky.urs.cz/item/CS_URS_2022_02/965042141"/>
    <hyperlink ref="F266" r:id="rId63" display="https://podminky.urs.cz/item/CS_URS_2022_02/965049111"/>
    <hyperlink ref="F268" r:id="rId64" display="https://podminky.urs.cz/item/CS_URS_2022_02/978015331"/>
    <hyperlink ref="F274" r:id="rId65" display="https://podminky.urs.cz/item/CS_URS_2022_02/968072456"/>
    <hyperlink ref="F276" r:id="rId66" display="https://podminky.urs.cz/item/CS_URS_2022_02/968082022"/>
    <hyperlink ref="F278" r:id="rId67" display="https://podminky.urs.cz/item/CS_URS_2022_02/968082015"/>
    <hyperlink ref="F280" r:id="rId68" display="https://podminky.urs.cz/item/CS_URS_2022_02/968082016"/>
    <hyperlink ref="F282" r:id="rId69" display="https://podminky.urs.cz/item/CS_URS_2022_02/968082017"/>
    <hyperlink ref="F286" r:id="rId70" display="https://podminky.urs.cz/item/CS_URS_2022_02/997013160"/>
    <hyperlink ref="F288" r:id="rId71" display="https://podminky.urs.cz/item/CS_URS_2022_02/997013501"/>
    <hyperlink ref="F290" r:id="rId72" display="https://podminky.urs.cz/item/CS_URS_2022_02/997013509"/>
    <hyperlink ref="F292" r:id="rId73" display="https://podminky.urs.cz/item/CS_URS_2022_02/997013631"/>
    <hyperlink ref="F295" r:id="rId74" display="https://podminky.urs.cz/item/CS_URS_2022_02/998017004"/>
    <hyperlink ref="F299" r:id="rId75" display="https://podminky.urs.cz/item/CS_URS_2022_02/711161215"/>
    <hyperlink ref="F301" r:id="rId76" display="https://podminky.urs.cz/item/CS_URS_2022_02/711161384"/>
    <hyperlink ref="F303" r:id="rId77" display="https://podminky.urs.cz/item/CS_URS_2022_02/998711203"/>
    <hyperlink ref="F306" r:id="rId78" display="https://podminky.urs.cz/item/CS_URS_2022_02/713121111"/>
    <hyperlink ref="F309" r:id="rId79" display="https://podminky.urs.cz/item/CS_URS_2022_02/713131143"/>
    <hyperlink ref="F312" r:id="rId80" display="https://podminky.urs.cz/item/CS_URS_2022_02/998713204"/>
    <hyperlink ref="F322" r:id="rId81" display="https://podminky.urs.cz/item/CS_URS_2022_02/764002851"/>
    <hyperlink ref="F324" r:id="rId82" display="https://podminky.urs.cz/item/CS_URS_2022_02/764004801"/>
    <hyperlink ref="F326" r:id="rId83" display="https://podminky.urs.cz/item/CS_URS_2022_02/764004861"/>
    <hyperlink ref="F329" r:id="rId84" display="https://podminky.urs.cz/item/CS_URS_2022_02/764216644"/>
    <hyperlink ref="F331" r:id="rId85" display="https://podminky.urs.cz/item/CS_URS_2022_02/764511602"/>
    <hyperlink ref="F333" r:id="rId86" display="https://podminky.urs.cz/item/CS_URS_2022_02/764511642"/>
    <hyperlink ref="F335" r:id="rId87" display="https://podminky.urs.cz/item/CS_URS_2022_02/764518622"/>
    <hyperlink ref="F339" r:id="rId88" display="https://podminky.urs.cz/item/CS_URS_2022_02/998764104"/>
    <hyperlink ref="F364" r:id="rId89" display="https://podminky.urs.cz/item/CS_URS_2022_02/998766204"/>
    <hyperlink ref="F367" r:id="rId90" display="https://podminky.urs.cz/item/CS_URS_2022_02/767161814"/>
    <hyperlink ref="F388" r:id="rId91" display="https://podminky.urs.cz/item/CS_URS_2022_02/998767204"/>
    <hyperlink ref="F391" r:id="rId92" display="https://podminky.urs.cz/item/CS_URS_2022_02/771571810"/>
    <hyperlink ref="F393" r:id="rId93" display="https://podminky.urs.cz/item/CS_URS_2022_02/771471810"/>
    <hyperlink ref="F395" r:id="rId94" display="https://podminky.urs.cz/item/CS_URS_2022_02/771111011"/>
    <hyperlink ref="F397" r:id="rId95" display="https://podminky.urs.cz/item/CS_URS_2022_02/771121011"/>
    <hyperlink ref="F399" r:id="rId96" display="https://podminky.urs.cz/item/CS_URS_2022_02/771474113"/>
    <hyperlink ref="F402" r:id="rId97" display="https://podminky.urs.cz/item/CS_URS_2022_02/771591115"/>
    <hyperlink ref="F404" r:id="rId98" display="https://podminky.urs.cz/item/CS_URS_2022_02/781494511"/>
    <hyperlink ref="F406" r:id="rId99" display="https://podminky.urs.cz/item/CS_URS_2022_02/771591112"/>
    <hyperlink ref="F408" r:id="rId100" display="https://podminky.urs.cz/item/CS_URS_2022_02/771591241"/>
    <hyperlink ref="F410" r:id="rId101" display="https://podminky.urs.cz/item/CS_URS_2022_02/771591264"/>
    <hyperlink ref="F412" r:id="rId102" display="https://podminky.urs.cz/item/CS_URS_2022_02/771574112"/>
    <hyperlink ref="F415" r:id="rId103" display="https://podminky.urs.cz/item/CS_URS_2022_02/771592011"/>
    <hyperlink ref="F417" r:id="rId104" display="https://podminky.urs.cz/item/CS_URS_2022_02/998771104"/>
    <hyperlink ref="F422" r:id="rId105" display="https://podminky.urs.cz/item/CS_URS_2022_02/784181101"/>
    <hyperlink ref="F424" r:id="rId106" display="https://podminky.urs.cz/item/CS_URS_2022_02/7842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7"/>
</worksheet>
</file>

<file path=xl/worksheets/sheet3.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81</v>
      </c>
    </row>
    <row r="3" spans="2:46" s="1" customFormat="1" ht="6.95" customHeight="1">
      <c r="B3" s="17"/>
      <c r="C3" s="18"/>
      <c r="D3" s="18"/>
      <c r="E3" s="18"/>
      <c r="F3" s="18"/>
      <c r="G3" s="18"/>
      <c r="H3" s="18"/>
      <c r="I3" s="18"/>
      <c r="J3" s="18"/>
      <c r="K3" s="18"/>
      <c r="L3" s="19"/>
      <c r="AT3" s="16" t="s">
        <v>79</v>
      </c>
    </row>
    <row r="4" spans="2:46" s="1" customFormat="1" ht="24.95" customHeight="1">
      <c r="B4" s="19"/>
      <c r="D4" s="20" t="s">
        <v>88</v>
      </c>
      <c r="L4" s="19"/>
      <c r="M4" s="111" t="s">
        <v>11</v>
      </c>
      <c r="AT4" s="16" t="s">
        <v>4</v>
      </c>
    </row>
    <row r="5" spans="2:12" s="1" customFormat="1" ht="6.95" customHeight="1">
      <c r="B5" s="19"/>
      <c r="L5" s="19"/>
    </row>
    <row r="6" spans="2:12" s="1" customFormat="1" ht="12" customHeight="1">
      <c r="B6" s="19"/>
      <c r="D6" s="29" t="s">
        <v>17</v>
      </c>
      <c r="L6" s="19"/>
    </row>
    <row r="7" spans="2:12" s="1" customFormat="1" ht="26.25" customHeight="1">
      <c r="B7" s="19"/>
      <c r="E7" s="112" t="str">
        <f>'Rekapitulace stavby'!K6</f>
        <v>ZATEPLENÍ OBJEKTU A VÝMĚNA OTVORŮ OBJEKTU KOLEJE BLANICE</v>
      </c>
      <c r="F7" s="29"/>
      <c r="G7" s="29"/>
      <c r="H7" s="29"/>
      <c r="L7" s="19"/>
    </row>
    <row r="8" spans="1:31" s="2" customFormat="1" ht="12" customHeight="1">
      <c r="A8" s="35"/>
      <c r="B8" s="36"/>
      <c r="C8" s="35"/>
      <c r="D8" s="29" t="s">
        <v>89</v>
      </c>
      <c r="E8" s="35"/>
      <c r="F8" s="35"/>
      <c r="G8" s="35"/>
      <c r="H8" s="35"/>
      <c r="I8" s="35"/>
      <c r="J8" s="35"/>
      <c r="K8" s="35"/>
      <c r="L8" s="113"/>
      <c r="S8" s="35"/>
      <c r="T8" s="35"/>
      <c r="U8" s="35"/>
      <c r="V8" s="35"/>
      <c r="W8" s="35"/>
      <c r="X8" s="35"/>
      <c r="Y8" s="35"/>
      <c r="Z8" s="35"/>
      <c r="AA8" s="35"/>
      <c r="AB8" s="35"/>
      <c r="AC8" s="35"/>
      <c r="AD8" s="35"/>
      <c r="AE8" s="35"/>
    </row>
    <row r="9" spans="1:31" s="2" customFormat="1" ht="16.5" customHeight="1">
      <c r="A9" s="35"/>
      <c r="B9" s="36"/>
      <c r="C9" s="35"/>
      <c r="D9" s="35"/>
      <c r="E9" s="59" t="s">
        <v>1023</v>
      </c>
      <c r="F9" s="35"/>
      <c r="G9" s="35"/>
      <c r="H9" s="35"/>
      <c r="I9" s="35"/>
      <c r="J9" s="35"/>
      <c r="K9" s="35"/>
      <c r="L9" s="113"/>
      <c r="S9" s="35"/>
      <c r="T9" s="35"/>
      <c r="U9" s="35"/>
      <c r="V9" s="35"/>
      <c r="W9" s="35"/>
      <c r="X9" s="35"/>
      <c r="Y9" s="35"/>
      <c r="Z9" s="35"/>
      <c r="AA9" s="35"/>
      <c r="AB9" s="35"/>
      <c r="AC9" s="35"/>
      <c r="AD9" s="35"/>
      <c r="AE9" s="35"/>
    </row>
    <row r="10" spans="1:31" s="2" customFormat="1" ht="12">
      <c r="A10" s="35"/>
      <c r="B10" s="36"/>
      <c r="C10" s="35"/>
      <c r="D10" s="35"/>
      <c r="E10" s="35"/>
      <c r="F10" s="35"/>
      <c r="G10" s="35"/>
      <c r="H10" s="35"/>
      <c r="I10" s="35"/>
      <c r="J10" s="35"/>
      <c r="K10" s="35"/>
      <c r="L10" s="113"/>
      <c r="S10" s="35"/>
      <c r="T10" s="35"/>
      <c r="U10" s="35"/>
      <c r="V10" s="35"/>
      <c r="W10" s="35"/>
      <c r="X10" s="35"/>
      <c r="Y10" s="35"/>
      <c r="Z10" s="35"/>
      <c r="AA10" s="35"/>
      <c r="AB10" s="35"/>
      <c r="AC10" s="35"/>
      <c r="AD10" s="35"/>
      <c r="AE10" s="35"/>
    </row>
    <row r="11" spans="1:31" s="2" customFormat="1" ht="12" customHeight="1">
      <c r="A11" s="35"/>
      <c r="B11" s="36"/>
      <c r="C11" s="35"/>
      <c r="D11" s="29" t="s">
        <v>19</v>
      </c>
      <c r="E11" s="35"/>
      <c r="F11" s="24" t="s">
        <v>3</v>
      </c>
      <c r="G11" s="35"/>
      <c r="H11" s="35"/>
      <c r="I11" s="29" t="s">
        <v>20</v>
      </c>
      <c r="J11" s="24" t="s">
        <v>3</v>
      </c>
      <c r="K11" s="35"/>
      <c r="L11" s="113"/>
      <c r="S11" s="35"/>
      <c r="T11" s="35"/>
      <c r="U11" s="35"/>
      <c r="V11" s="35"/>
      <c r="W11" s="35"/>
      <c r="X11" s="35"/>
      <c r="Y11" s="35"/>
      <c r="Z11" s="35"/>
      <c r="AA11" s="35"/>
      <c r="AB11" s="35"/>
      <c r="AC11" s="35"/>
      <c r="AD11" s="35"/>
      <c r="AE11" s="35"/>
    </row>
    <row r="12" spans="1:31" s="2" customFormat="1" ht="12" customHeight="1">
      <c r="A12" s="35"/>
      <c r="B12" s="36"/>
      <c r="C12" s="35"/>
      <c r="D12" s="29" t="s">
        <v>21</v>
      </c>
      <c r="E12" s="35"/>
      <c r="F12" s="24" t="s">
        <v>22</v>
      </c>
      <c r="G12" s="35"/>
      <c r="H12" s="35"/>
      <c r="I12" s="29" t="s">
        <v>23</v>
      </c>
      <c r="J12" s="61" t="str">
        <f>'Rekapitulace stavby'!AN8</f>
        <v>18. 11. 2022</v>
      </c>
      <c r="K12" s="35"/>
      <c r="L12" s="113"/>
      <c r="S12" s="35"/>
      <c r="T12" s="35"/>
      <c r="U12" s="35"/>
      <c r="V12" s="35"/>
      <c r="W12" s="35"/>
      <c r="X12" s="35"/>
      <c r="Y12" s="35"/>
      <c r="Z12" s="35"/>
      <c r="AA12" s="35"/>
      <c r="AB12" s="35"/>
      <c r="AC12" s="35"/>
      <c r="AD12" s="35"/>
      <c r="AE12" s="35"/>
    </row>
    <row r="13" spans="1:31" s="2" customFormat="1" ht="10.8" customHeight="1">
      <c r="A13" s="35"/>
      <c r="B13" s="36"/>
      <c r="C13" s="35"/>
      <c r="D13" s="35"/>
      <c r="E13" s="35"/>
      <c r="F13" s="35"/>
      <c r="G13" s="35"/>
      <c r="H13" s="35"/>
      <c r="I13" s="35"/>
      <c r="J13" s="35"/>
      <c r="K13" s="35"/>
      <c r="L13" s="113"/>
      <c r="S13" s="35"/>
      <c r="T13" s="35"/>
      <c r="U13" s="35"/>
      <c r="V13" s="35"/>
      <c r="W13" s="35"/>
      <c r="X13" s="35"/>
      <c r="Y13" s="35"/>
      <c r="Z13" s="35"/>
      <c r="AA13" s="35"/>
      <c r="AB13" s="35"/>
      <c r="AC13" s="35"/>
      <c r="AD13" s="35"/>
      <c r="AE13" s="35"/>
    </row>
    <row r="14" spans="1:31" s="2" customFormat="1" ht="12" customHeight="1">
      <c r="A14" s="35"/>
      <c r="B14" s="36"/>
      <c r="C14" s="35"/>
      <c r="D14" s="29" t="s">
        <v>25</v>
      </c>
      <c r="E14" s="35"/>
      <c r="F14" s="35"/>
      <c r="G14" s="35"/>
      <c r="H14" s="35"/>
      <c r="I14" s="29" t="s">
        <v>26</v>
      </c>
      <c r="J14" s="24" t="s">
        <v>3</v>
      </c>
      <c r="K14" s="35"/>
      <c r="L14" s="113"/>
      <c r="S14" s="35"/>
      <c r="T14" s="35"/>
      <c r="U14" s="35"/>
      <c r="V14" s="35"/>
      <c r="W14" s="35"/>
      <c r="X14" s="35"/>
      <c r="Y14" s="35"/>
      <c r="Z14" s="35"/>
      <c r="AA14" s="35"/>
      <c r="AB14" s="35"/>
      <c r="AC14" s="35"/>
      <c r="AD14" s="35"/>
      <c r="AE14" s="35"/>
    </row>
    <row r="15" spans="1:31" s="2" customFormat="1" ht="18" customHeight="1">
      <c r="A15" s="35"/>
      <c r="B15" s="36"/>
      <c r="C15" s="35"/>
      <c r="D15" s="35"/>
      <c r="E15" s="24" t="s">
        <v>27</v>
      </c>
      <c r="F15" s="35"/>
      <c r="G15" s="35"/>
      <c r="H15" s="35"/>
      <c r="I15" s="29" t="s">
        <v>28</v>
      </c>
      <c r="J15" s="24" t="s">
        <v>3</v>
      </c>
      <c r="K15" s="35"/>
      <c r="L15" s="113"/>
      <c r="S15" s="35"/>
      <c r="T15" s="35"/>
      <c r="U15" s="35"/>
      <c r="V15" s="35"/>
      <c r="W15" s="35"/>
      <c r="X15" s="35"/>
      <c r="Y15" s="35"/>
      <c r="Z15" s="35"/>
      <c r="AA15" s="35"/>
      <c r="AB15" s="35"/>
      <c r="AC15" s="35"/>
      <c r="AD15" s="35"/>
      <c r="AE15" s="35"/>
    </row>
    <row r="16" spans="1:31" s="2" customFormat="1" ht="6.95" customHeight="1">
      <c r="A16" s="35"/>
      <c r="B16" s="36"/>
      <c r="C16" s="35"/>
      <c r="D16" s="35"/>
      <c r="E16" s="35"/>
      <c r="F16" s="35"/>
      <c r="G16" s="35"/>
      <c r="H16" s="35"/>
      <c r="I16" s="35"/>
      <c r="J16" s="35"/>
      <c r="K16" s="35"/>
      <c r="L16" s="113"/>
      <c r="S16" s="35"/>
      <c r="T16" s="35"/>
      <c r="U16" s="35"/>
      <c r="V16" s="35"/>
      <c r="W16" s="35"/>
      <c r="X16" s="35"/>
      <c r="Y16" s="35"/>
      <c r="Z16" s="35"/>
      <c r="AA16" s="35"/>
      <c r="AB16" s="35"/>
      <c r="AC16" s="35"/>
      <c r="AD16" s="35"/>
      <c r="AE16" s="35"/>
    </row>
    <row r="17" spans="1:31" s="2" customFormat="1" ht="12" customHeight="1">
      <c r="A17" s="35"/>
      <c r="B17" s="36"/>
      <c r="C17" s="35"/>
      <c r="D17" s="29" t="s">
        <v>29</v>
      </c>
      <c r="E17" s="35"/>
      <c r="F17" s="35"/>
      <c r="G17" s="35"/>
      <c r="H17" s="35"/>
      <c r="I17" s="29" t="s">
        <v>26</v>
      </c>
      <c r="J17" s="30" t="str">
        <f>'Rekapitulace stavby'!AN13</f>
        <v>Vyplň údaj</v>
      </c>
      <c r="K17" s="35"/>
      <c r="L17" s="113"/>
      <c r="S17" s="35"/>
      <c r="T17" s="35"/>
      <c r="U17" s="35"/>
      <c r="V17" s="35"/>
      <c r="W17" s="35"/>
      <c r="X17" s="35"/>
      <c r="Y17" s="35"/>
      <c r="Z17" s="35"/>
      <c r="AA17" s="35"/>
      <c r="AB17" s="35"/>
      <c r="AC17" s="35"/>
      <c r="AD17" s="35"/>
      <c r="AE17" s="35"/>
    </row>
    <row r="18" spans="1:31" s="2" customFormat="1" ht="18" customHeight="1">
      <c r="A18" s="35"/>
      <c r="B18" s="36"/>
      <c r="C18" s="35"/>
      <c r="D18" s="35"/>
      <c r="E18" s="30" t="str">
        <f>'Rekapitulace stavby'!E14</f>
        <v>Vyplň údaj</v>
      </c>
      <c r="F18" s="24"/>
      <c r="G18" s="24"/>
      <c r="H18" s="24"/>
      <c r="I18" s="29" t="s">
        <v>28</v>
      </c>
      <c r="J18" s="30" t="str">
        <f>'Rekapitulace stavby'!AN14</f>
        <v>Vyplň údaj</v>
      </c>
      <c r="K18" s="35"/>
      <c r="L18" s="113"/>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113"/>
      <c r="S19" s="35"/>
      <c r="T19" s="35"/>
      <c r="U19" s="35"/>
      <c r="V19" s="35"/>
      <c r="W19" s="35"/>
      <c r="X19" s="35"/>
      <c r="Y19" s="35"/>
      <c r="Z19" s="35"/>
      <c r="AA19" s="35"/>
      <c r="AB19" s="35"/>
      <c r="AC19" s="35"/>
      <c r="AD19" s="35"/>
      <c r="AE19" s="35"/>
    </row>
    <row r="20" spans="1:31" s="2" customFormat="1" ht="12" customHeight="1">
      <c r="A20" s="35"/>
      <c r="B20" s="36"/>
      <c r="C20" s="35"/>
      <c r="D20" s="29" t="s">
        <v>31</v>
      </c>
      <c r="E20" s="35"/>
      <c r="F20" s="35"/>
      <c r="G20" s="35"/>
      <c r="H20" s="35"/>
      <c r="I20" s="29" t="s">
        <v>26</v>
      </c>
      <c r="J20" s="24" t="s">
        <v>3</v>
      </c>
      <c r="K20" s="35"/>
      <c r="L20" s="113"/>
      <c r="S20" s="35"/>
      <c r="T20" s="35"/>
      <c r="U20" s="35"/>
      <c r="V20" s="35"/>
      <c r="W20" s="35"/>
      <c r="X20" s="35"/>
      <c r="Y20" s="35"/>
      <c r="Z20" s="35"/>
      <c r="AA20" s="35"/>
      <c r="AB20" s="35"/>
      <c r="AC20" s="35"/>
      <c r="AD20" s="35"/>
      <c r="AE20" s="35"/>
    </row>
    <row r="21" spans="1:31" s="2" customFormat="1" ht="18" customHeight="1">
      <c r="A21" s="35"/>
      <c r="B21" s="36"/>
      <c r="C21" s="35"/>
      <c r="D21" s="35"/>
      <c r="E21" s="24" t="s">
        <v>32</v>
      </c>
      <c r="F21" s="35"/>
      <c r="G21" s="35"/>
      <c r="H21" s="35"/>
      <c r="I21" s="29" t="s">
        <v>28</v>
      </c>
      <c r="J21" s="24" t="s">
        <v>3</v>
      </c>
      <c r="K21" s="35"/>
      <c r="L21" s="113"/>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113"/>
      <c r="S22" s="35"/>
      <c r="T22" s="35"/>
      <c r="U22" s="35"/>
      <c r="V22" s="35"/>
      <c r="W22" s="35"/>
      <c r="X22" s="35"/>
      <c r="Y22" s="35"/>
      <c r="Z22" s="35"/>
      <c r="AA22" s="35"/>
      <c r="AB22" s="35"/>
      <c r="AC22" s="35"/>
      <c r="AD22" s="35"/>
      <c r="AE22" s="35"/>
    </row>
    <row r="23" spans="1:31" s="2" customFormat="1" ht="12" customHeight="1">
      <c r="A23" s="35"/>
      <c r="B23" s="36"/>
      <c r="C23" s="35"/>
      <c r="D23" s="29" t="s">
        <v>34</v>
      </c>
      <c r="E23" s="35"/>
      <c r="F23" s="35"/>
      <c r="G23" s="35"/>
      <c r="H23" s="35"/>
      <c r="I23" s="29" t="s">
        <v>26</v>
      </c>
      <c r="J23" s="24" t="str">
        <f>IF('Rekapitulace stavby'!AN19="","",'Rekapitulace stavby'!AN19)</f>
        <v/>
      </c>
      <c r="K23" s="35"/>
      <c r="L23" s="113"/>
      <c r="S23" s="35"/>
      <c r="T23" s="35"/>
      <c r="U23" s="35"/>
      <c r="V23" s="35"/>
      <c r="W23" s="35"/>
      <c r="X23" s="35"/>
      <c r="Y23" s="35"/>
      <c r="Z23" s="35"/>
      <c r="AA23" s="35"/>
      <c r="AB23" s="35"/>
      <c r="AC23" s="35"/>
      <c r="AD23" s="35"/>
      <c r="AE23" s="35"/>
    </row>
    <row r="24" spans="1:31" s="2" customFormat="1" ht="18" customHeight="1">
      <c r="A24" s="35"/>
      <c r="B24" s="36"/>
      <c r="C24" s="35"/>
      <c r="D24" s="35"/>
      <c r="E24" s="24" t="str">
        <f>IF('Rekapitulace stavby'!E20="","",'Rekapitulace stavby'!E20)</f>
        <v xml:space="preserve"> </v>
      </c>
      <c r="F24" s="35"/>
      <c r="G24" s="35"/>
      <c r="H24" s="35"/>
      <c r="I24" s="29" t="s">
        <v>28</v>
      </c>
      <c r="J24" s="24" t="str">
        <f>IF('Rekapitulace stavby'!AN20="","",'Rekapitulace stavby'!AN20)</f>
        <v/>
      </c>
      <c r="K24" s="35"/>
      <c r="L24" s="113"/>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113"/>
      <c r="S25" s="35"/>
      <c r="T25" s="35"/>
      <c r="U25" s="35"/>
      <c r="V25" s="35"/>
      <c r="W25" s="35"/>
      <c r="X25" s="35"/>
      <c r="Y25" s="35"/>
      <c r="Z25" s="35"/>
      <c r="AA25" s="35"/>
      <c r="AB25" s="35"/>
      <c r="AC25" s="35"/>
      <c r="AD25" s="35"/>
      <c r="AE25" s="35"/>
    </row>
    <row r="26" spans="1:31" s="2" customFormat="1" ht="12" customHeight="1">
      <c r="A26" s="35"/>
      <c r="B26" s="36"/>
      <c r="C26" s="35"/>
      <c r="D26" s="29" t="s">
        <v>35</v>
      </c>
      <c r="E26" s="35"/>
      <c r="F26" s="35"/>
      <c r="G26" s="35"/>
      <c r="H26" s="35"/>
      <c r="I26" s="35"/>
      <c r="J26" s="35"/>
      <c r="K26" s="35"/>
      <c r="L26" s="113"/>
      <c r="S26" s="35"/>
      <c r="T26" s="35"/>
      <c r="U26" s="35"/>
      <c r="V26" s="35"/>
      <c r="W26" s="35"/>
      <c r="X26" s="35"/>
      <c r="Y26" s="35"/>
      <c r="Z26" s="35"/>
      <c r="AA26" s="35"/>
      <c r="AB26" s="35"/>
      <c r="AC26" s="35"/>
      <c r="AD26" s="35"/>
      <c r="AE26" s="35"/>
    </row>
    <row r="27" spans="1:31" s="8" customFormat="1" ht="16.5" customHeight="1">
      <c r="A27" s="114"/>
      <c r="B27" s="115"/>
      <c r="C27" s="114"/>
      <c r="D27" s="114"/>
      <c r="E27" s="33" t="s">
        <v>3</v>
      </c>
      <c r="F27" s="33"/>
      <c r="G27" s="33"/>
      <c r="H27" s="33"/>
      <c r="I27" s="114"/>
      <c r="J27" s="114"/>
      <c r="K27" s="114"/>
      <c r="L27" s="116"/>
      <c r="S27" s="114"/>
      <c r="T27" s="114"/>
      <c r="U27" s="114"/>
      <c r="V27" s="114"/>
      <c r="W27" s="114"/>
      <c r="X27" s="114"/>
      <c r="Y27" s="114"/>
      <c r="Z27" s="114"/>
      <c r="AA27" s="114"/>
      <c r="AB27" s="114"/>
      <c r="AC27" s="114"/>
      <c r="AD27" s="114"/>
      <c r="AE27" s="114"/>
    </row>
    <row r="28" spans="1:31" s="2" customFormat="1" ht="6.95" customHeight="1">
      <c r="A28" s="35"/>
      <c r="B28" s="36"/>
      <c r="C28" s="35"/>
      <c r="D28" s="35"/>
      <c r="E28" s="35"/>
      <c r="F28" s="35"/>
      <c r="G28" s="35"/>
      <c r="H28" s="35"/>
      <c r="I28" s="35"/>
      <c r="J28" s="35"/>
      <c r="K28" s="35"/>
      <c r="L28" s="113"/>
      <c r="S28" s="35"/>
      <c r="T28" s="35"/>
      <c r="U28" s="35"/>
      <c r="V28" s="35"/>
      <c r="W28" s="35"/>
      <c r="X28" s="35"/>
      <c r="Y28" s="35"/>
      <c r="Z28" s="35"/>
      <c r="AA28" s="35"/>
      <c r="AB28" s="35"/>
      <c r="AC28" s="35"/>
      <c r="AD28" s="35"/>
      <c r="AE28" s="35"/>
    </row>
    <row r="29" spans="1:31" s="2" customFormat="1" ht="6.95" customHeight="1">
      <c r="A29" s="35"/>
      <c r="B29" s="36"/>
      <c r="C29" s="35"/>
      <c r="D29" s="81"/>
      <c r="E29" s="81"/>
      <c r="F29" s="81"/>
      <c r="G29" s="81"/>
      <c r="H29" s="81"/>
      <c r="I29" s="81"/>
      <c r="J29" s="81"/>
      <c r="K29" s="81"/>
      <c r="L29" s="113"/>
      <c r="S29" s="35"/>
      <c r="T29" s="35"/>
      <c r="U29" s="35"/>
      <c r="V29" s="35"/>
      <c r="W29" s="35"/>
      <c r="X29" s="35"/>
      <c r="Y29" s="35"/>
      <c r="Z29" s="35"/>
      <c r="AA29" s="35"/>
      <c r="AB29" s="35"/>
      <c r="AC29" s="35"/>
      <c r="AD29" s="35"/>
      <c r="AE29" s="35"/>
    </row>
    <row r="30" spans="1:31" s="2" customFormat="1" ht="25.4" customHeight="1">
      <c r="A30" s="35"/>
      <c r="B30" s="36"/>
      <c r="C30" s="35"/>
      <c r="D30" s="117" t="s">
        <v>37</v>
      </c>
      <c r="E30" s="35"/>
      <c r="F30" s="35"/>
      <c r="G30" s="35"/>
      <c r="H30" s="35"/>
      <c r="I30" s="35"/>
      <c r="J30" s="87">
        <f>ROUND(J89,2)</f>
        <v>0</v>
      </c>
      <c r="K30" s="35"/>
      <c r="L30" s="113"/>
      <c r="S30" s="35"/>
      <c r="T30" s="35"/>
      <c r="U30" s="35"/>
      <c r="V30" s="35"/>
      <c r="W30" s="35"/>
      <c r="X30" s="35"/>
      <c r="Y30" s="35"/>
      <c r="Z30" s="35"/>
      <c r="AA30" s="35"/>
      <c r="AB30" s="35"/>
      <c r="AC30" s="35"/>
      <c r="AD30" s="35"/>
      <c r="AE30" s="35"/>
    </row>
    <row r="31" spans="1:31" s="2" customFormat="1" ht="6.95" customHeight="1">
      <c r="A31" s="35"/>
      <c r="B31" s="36"/>
      <c r="C31" s="35"/>
      <c r="D31" s="81"/>
      <c r="E31" s="81"/>
      <c r="F31" s="81"/>
      <c r="G31" s="81"/>
      <c r="H31" s="81"/>
      <c r="I31" s="81"/>
      <c r="J31" s="81"/>
      <c r="K31" s="81"/>
      <c r="L31" s="113"/>
      <c r="S31" s="35"/>
      <c r="T31" s="35"/>
      <c r="U31" s="35"/>
      <c r="V31" s="35"/>
      <c r="W31" s="35"/>
      <c r="X31" s="35"/>
      <c r="Y31" s="35"/>
      <c r="Z31" s="35"/>
      <c r="AA31" s="35"/>
      <c r="AB31" s="35"/>
      <c r="AC31" s="35"/>
      <c r="AD31" s="35"/>
      <c r="AE31" s="35"/>
    </row>
    <row r="32" spans="1:31" s="2" customFormat="1" ht="14.4" customHeight="1">
      <c r="A32" s="35"/>
      <c r="B32" s="36"/>
      <c r="C32" s="35"/>
      <c r="D32" s="35"/>
      <c r="E32" s="35"/>
      <c r="F32" s="40" t="s">
        <v>39</v>
      </c>
      <c r="G32" s="35"/>
      <c r="H32" s="35"/>
      <c r="I32" s="40" t="s">
        <v>38</v>
      </c>
      <c r="J32" s="40" t="s">
        <v>40</v>
      </c>
      <c r="K32" s="35"/>
      <c r="L32" s="113"/>
      <c r="S32" s="35"/>
      <c r="T32" s="35"/>
      <c r="U32" s="35"/>
      <c r="V32" s="35"/>
      <c r="W32" s="35"/>
      <c r="X32" s="35"/>
      <c r="Y32" s="35"/>
      <c r="Z32" s="35"/>
      <c r="AA32" s="35"/>
      <c r="AB32" s="35"/>
      <c r="AC32" s="35"/>
      <c r="AD32" s="35"/>
      <c r="AE32" s="35"/>
    </row>
    <row r="33" spans="1:31" s="2" customFormat="1" ht="14.4" customHeight="1">
      <c r="A33" s="35"/>
      <c r="B33" s="36"/>
      <c r="C33" s="35"/>
      <c r="D33" s="118" t="s">
        <v>41</v>
      </c>
      <c r="E33" s="29" t="s">
        <v>42</v>
      </c>
      <c r="F33" s="119">
        <f>ROUND((SUM(BE89:BE165)),2)</f>
        <v>0</v>
      </c>
      <c r="G33" s="35"/>
      <c r="H33" s="35"/>
      <c r="I33" s="120">
        <v>0.21</v>
      </c>
      <c r="J33" s="119">
        <f>ROUND(((SUM(BE89:BE165))*I33),2)</f>
        <v>0</v>
      </c>
      <c r="K33" s="35"/>
      <c r="L33" s="113"/>
      <c r="S33" s="35"/>
      <c r="T33" s="35"/>
      <c r="U33" s="35"/>
      <c r="V33" s="35"/>
      <c r="W33" s="35"/>
      <c r="X33" s="35"/>
      <c r="Y33" s="35"/>
      <c r="Z33" s="35"/>
      <c r="AA33" s="35"/>
      <c r="AB33" s="35"/>
      <c r="AC33" s="35"/>
      <c r="AD33" s="35"/>
      <c r="AE33" s="35"/>
    </row>
    <row r="34" spans="1:31" s="2" customFormat="1" ht="14.4" customHeight="1">
      <c r="A34" s="35"/>
      <c r="B34" s="36"/>
      <c r="C34" s="35"/>
      <c r="D34" s="35"/>
      <c r="E34" s="29" t="s">
        <v>43</v>
      </c>
      <c r="F34" s="119">
        <f>ROUND((SUM(BF89:BF165)),2)</f>
        <v>0</v>
      </c>
      <c r="G34" s="35"/>
      <c r="H34" s="35"/>
      <c r="I34" s="120">
        <v>0.15</v>
      </c>
      <c r="J34" s="119">
        <f>ROUND(((SUM(BF89:BF165))*I34),2)</f>
        <v>0</v>
      </c>
      <c r="K34" s="35"/>
      <c r="L34" s="113"/>
      <c r="S34" s="35"/>
      <c r="T34" s="35"/>
      <c r="U34" s="35"/>
      <c r="V34" s="35"/>
      <c r="W34" s="35"/>
      <c r="X34" s="35"/>
      <c r="Y34" s="35"/>
      <c r="Z34" s="35"/>
      <c r="AA34" s="35"/>
      <c r="AB34" s="35"/>
      <c r="AC34" s="35"/>
      <c r="AD34" s="35"/>
      <c r="AE34" s="35"/>
    </row>
    <row r="35" spans="1:31" s="2" customFormat="1" ht="14.4" customHeight="1" hidden="1">
      <c r="A35" s="35"/>
      <c r="B35" s="36"/>
      <c r="C35" s="35"/>
      <c r="D35" s="35"/>
      <c r="E35" s="29" t="s">
        <v>44</v>
      </c>
      <c r="F35" s="119">
        <f>ROUND((SUM(BG89:BG165)),2)</f>
        <v>0</v>
      </c>
      <c r="G35" s="35"/>
      <c r="H35" s="35"/>
      <c r="I35" s="120">
        <v>0.21</v>
      </c>
      <c r="J35" s="119">
        <f>0</f>
        <v>0</v>
      </c>
      <c r="K35" s="35"/>
      <c r="L35" s="113"/>
      <c r="S35" s="35"/>
      <c r="T35" s="35"/>
      <c r="U35" s="35"/>
      <c r="V35" s="35"/>
      <c r="W35" s="35"/>
      <c r="X35" s="35"/>
      <c r="Y35" s="35"/>
      <c r="Z35" s="35"/>
      <c r="AA35" s="35"/>
      <c r="AB35" s="35"/>
      <c r="AC35" s="35"/>
      <c r="AD35" s="35"/>
      <c r="AE35" s="35"/>
    </row>
    <row r="36" spans="1:31" s="2" customFormat="1" ht="14.4" customHeight="1" hidden="1">
      <c r="A36" s="35"/>
      <c r="B36" s="36"/>
      <c r="C36" s="35"/>
      <c r="D36" s="35"/>
      <c r="E36" s="29" t="s">
        <v>45</v>
      </c>
      <c r="F36" s="119">
        <f>ROUND((SUM(BH89:BH165)),2)</f>
        <v>0</v>
      </c>
      <c r="G36" s="35"/>
      <c r="H36" s="35"/>
      <c r="I36" s="120">
        <v>0.15</v>
      </c>
      <c r="J36" s="119">
        <f>0</f>
        <v>0</v>
      </c>
      <c r="K36" s="35"/>
      <c r="L36" s="113"/>
      <c r="S36" s="35"/>
      <c r="T36" s="35"/>
      <c r="U36" s="35"/>
      <c r="V36" s="35"/>
      <c r="W36" s="35"/>
      <c r="X36" s="35"/>
      <c r="Y36" s="35"/>
      <c r="Z36" s="35"/>
      <c r="AA36" s="35"/>
      <c r="AB36" s="35"/>
      <c r="AC36" s="35"/>
      <c r="AD36" s="35"/>
      <c r="AE36" s="35"/>
    </row>
    <row r="37" spans="1:31" s="2" customFormat="1" ht="14.4" customHeight="1" hidden="1">
      <c r="A37" s="35"/>
      <c r="B37" s="36"/>
      <c r="C37" s="35"/>
      <c r="D37" s="35"/>
      <c r="E37" s="29" t="s">
        <v>46</v>
      </c>
      <c r="F37" s="119">
        <f>ROUND((SUM(BI89:BI165)),2)</f>
        <v>0</v>
      </c>
      <c r="G37" s="35"/>
      <c r="H37" s="35"/>
      <c r="I37" s="120">
        <v>0</v>
      </c>
      <c r="J37" s="119">
        <f>0</f>
        <v>0</v>
      </c>
      <c r="K37" s="35"/>
      <c r="L37" s="113"/>
      <c r="S37" s="35"/>
      <c r="T37" s="35"/>
      <c r="U37" s="35"/>
      <c r="V37" s="35"/>
      <c r="W37" s="35"/>
      <c r="X37" s="35"/>
      <c r="Y37" s="35"/>
      <c r="Z37" s="35"/>
      <c r="AA37" s="35"/>
      <c r="AB37" s="35"/>
      <c r="AC37" s="35"/>
      <c r="AD37" s="35"/>
      <c r="AE37" s="35"/>
    </row>
    <row r="38" spans="1:31" s="2" customFormat="1" ht="6.95" customHeight="1">
      <c r="A38" s="35"/>
      <c r="B38" s="36"/>
      <c r="C38" s="35"/>
      <c r="D38" s="35"/>
      <c r="E38" s="35"/>
      <c r="F38" s="35"/>
      <c r="G38" s="35"/>
      <c r="H38" s="35"/>
      <c r="I38" s="35"/>
      <c r="J38" s="35"/>
      <c r="K38" s="35"/>
      <c r="L38" s="113"/>
      <c r="S38" s="35"/>
      <c r="T38" s="35"/>
      <c r="U38" s="35"/>
      <c r="V38" s="35"/>
      <c r="W38" s="35"/>
      <c r="X38" s="35"/>
      <c r="Y38" s="35"/>
      <c r="Z38" s="35"/>
      <c r="AA38" s="35"/>
      <c r="AB38" s="35"/>
      <c r="AC38" s="35"/>
      <c r="AD38" s="35"/>
      <c r="AE38" s="35"/>
    </row>
    <row r="39" spans="1:31" s="2" customFormat="1" ht="25.4" customHeight="1">
      <c r="A39" s="35"/>
      <c r="B39" s="36"/>
      <c r="C39" s="121"/>
      <c r="D39" s="122" t="s">
        <v>47</v>
      </c>
      <c r="E39" s="73"/>
      <c r="F39" s="73"/>
      <c r="G39" s="123" t="s">
        <v>48</v>
      </c>
      <c r="H39" s="124" t="s">
        <v>49</v>
      </c>
      <c r="I39" s="73"/>
      <c r="J39" s="125">
        <f>SUM(J30:J37)</f>
        <v>0</v>
      </c>
      <c r="K39" s="126"/>
      <c r="L39" s="113"/>
      <c r="S39" s="35"/>
      <c r="T39" s="35"/>
      <c r="U39" s="35"/>
      <c r="V39" s="35"/>
      <c r="W39" s="35"/>
      <c r="X39" s="35"/>
      <c r="Y39" s="35"/>
      <c r="Z39" s="35"/>
      <c r="AA39" s="35"/>
      <c r="AB39" s="35"/>
      <c r="AC39" s="35"/>
      <c r="AD39" s="35"/>
      <c r="AE39" s="35"/>
    </row>
    <row r="40" spans="1:31" s="2" customFormat="1" ht="14.4" customHeight="1">
      <c r="A40" s="35"/>
      <c r="B40" s="52"/>
      <c r="C40" s="53"/>
      <c r="D40" s="53"/>
      <c r="E40" s="53"/>
      <c r="F40" s="53"/>
      <c r="G40" s="53"/>
      <c r="H40" s="53"/>
      <c r="I40" s="53"/>
      <c r="J40" s="53"/>
      <c r="K40" s="53"/>
      <c r="L40" s="113"/>
      <c r="S40" s="35"/>
      <c r="T40" s="35"/>
      <c r="U40" s="35"/>
      <c r="V40" s="35"/>
      <c r="W40" s="35"/>
      <c r="X40" s="35"/>
      <c r="Y40" s="35"/>
      <c r="Z40" s="35"/>
      <c r="AA40" s="35"/>
      <c r="AB40" s="35"/>
      <c r="AC40" s="35"/>
      <c r="AD40" s="35"/>
      <c r="AE40" s="35"/>
    </row>
    <row r="44" spans="1:31" s="2" customFormat="1" ht="6.95" customHeight="1">
      <c r="A44" s="35"/>
      <c r="B44" s="54"/>
      <c r="C44" s="55"/>
      <c r="D44" s="55"/>
      <c r="E44" s="55"/>
      <c r="F44" s="55"/>
      <c r="G44" s="55"/>
      <c r="H44" s="55"/>
      <c r="I44" s="55"/>
      <c r="J44" s="55"/>
      <c r="K44" s="55"/>
      <c r="L44" s="113"/>
      <c r="S44" s="35"/>
      <c r="T44" s="35"/>
      <c r="U44" s="35"/>
      <c r="V44" s="35"/>
      <c r="W44" s="35"/>
      <c r="X44" s="35"/>
      <c r="Y44" s="35"/>
      <c r="Z44" s="35"/>
      <c r="AA44" s="35"/>
      <c r="AB44" s="35"/>
      <c r="AC44" s="35"/>
      <c r="AD44" s="35"/>
      <c r="AE44" s="35"/>
    </row>
    <row r="45" spans="1:31" s="2" customFormat="1" ht="24.95" customHeight="1">
      <c r="A45" s="35"/>
      <c r="B45" s="36"/>
      <c r="C45" s="20" t="s">
        <v>91</v>
      </c>
      <c r="D45" s="35"/>
      <c r="E45" s="35"/>
      <c r="F45" s="35"/>
      <c r="G45" s="35"/>
      <c r="H45" s="35"/>
      <c r="I45" s="35"/>
      <c r="J45" s="35"/>
      <c r="K45" s="35"/>
      <c r="L45" s="113"/>
      <c r="S45" s="35"/>
      <c r="T45" s="35"/>
      <c r="U45" s="35"/>
      <c r="V45" s="35"/>
      <c r="W45" s="35"/>
      <c r="X45" s="35"/>
      <c r="Y45" s="35"/>
      <c r="Z45" s="35"/>
      <c r="AA45" s="35"/>
      <c r="AB45" s="35"/>
      <c r="AC45" s="35"/>
      <c r="AD45" s="35"/>
      <c r="AE45" s="35"/>
    </row>
    <row r="46" spans="1:31" s="2" customFormat="1" ht="6.95" customHeight="1">
      <c r="A46" s="35"/>
      <c r="B46" s="36"/>
      <c r="C46" s="35"/>
      <c r="D46" s="35"/>
      <c r="E46" s="35"/>
      <c r="F46" s="35"/>
      <c r="G46" s="35"/>
      <c r="H46" s="35"/>
      <c r="I46" s="35"/>
      <c r="J46" s="35"/>
      <c r="K46" s="35"/>
      <c r="L46" s="113"/>
      <c r="S46" s="35"/>
      <c r="T46" s="35"/>
      <c r="U46" s="35"/>
      <c r="V46" s="35"/>
      <c r="W46" s="35"/>
      <c r="X46" s="35"/>
      <c r="Y46" s="35"/>
      <c r="Z46" s="35"/>
      <c r="AA46" s="35"/>
      <c r="AB46" s="35"/>
      <c r="AC46" s="35"/>
      <c r="AD46" s="35"/>
      <c r="AE46" s="35"/>
    </row>
    <row r="47" spans="1:31" s="2" customFormat="1" ht="12" customHeight="1">
      <c r="A47" s="35"/>
      <c r="B47" s="36"/>
      <c r="C47" s="29" t="s">
        <v>17</v>
      </c>
      <c r="D47" s="35"/>
      <c r="E47" s="35"/>
      <c r="F47" s="35"/>
      <c r="G47" s="35"/>
      <c r="H47" s="35"/>
      <c r="I47" s="35"/>
      <c r="J47" s="35"/>
      <c r="K47" s="35"/>
      <c r="L47" s="113"/>
      <c r="S47" s="35"/>
      <c r="T47" s="35"/>
      <c r="U47" s="35"/>
      <c r="V47" s="35"/>
      <c r="W47" s="35"/>
      <c r="X47" s="35"/>
      <c r="Y47" s="35"/>
      <c r="Z47" s="35"/>
      <c r="AA47" s="35"/>
      <c r="AB47" s="35"/>
      <c r="AC47" s="35"/>
      <c r="AD47" s="35"/>
      <c r="AE47" s="35"/>
    </row>
    <row r="48" spans="1:31" s="2" customFormat="1" ht="26.25" customHeight="1">
      <c r="A48" s="35"/>
      <c r="B48" s="36"/>
      <c r="C48" s="35"/>
      <c r="D48" s="35"/>
      <c r="E48" s="112" t="str">
        <f>E7</f>
        <v>ZATEPLENÍ OBJEKTU A VÝMĚNA OTVORŮ OBJEKTU KOLEJE BLANICE</v>
      </c>
      <c r="F48" s="29"/>
      <c r="G48" s="29"/>
      <c r="H48" s="29"/>
      <c r="I48" s="35"/>
      <c r="J48" s="35"/>
      <c r="K48" s="35"/>
      <c r="L48" s="113"/>
      <c r="S48" s="35"/>
      <c r="T48" s="35"/>
      <c r="U48" s="35"/>
      <c r="V48" s="35"/>
      <c r="W48" s="35"/>
      <c r="X48" s="35"/>
      <c r="Y48" s="35"/>
      <c r="Z48" s="35"/>
      <c r="AA48" s="35"/>
      <c r="AB48" s="35"/>
      <c r="AC48" s="35"/>
      <c r="AD48" s="35"/>
      <c r="AE48" s="35"/>
    </row>
    <row r="49" spans="1:31" s="2" customFormat="1" ht="12" customHeight="1">
      <c r="A49" s="35"/>
      <c r="B49" s="36"/>
      <c r="C49" s="29" t="s">
        <v>89</v>
      </c>
      <c r="D49" s="35"/>
      <c r="E49" s="35"/>
      <c r="F49" s="35"/>
      <c r="G49" s="35"/>
      <c r="H49" s="35"/>
      <c r="I49" s="35"/>
      <c r="J49" s="35"/>
      <c r="K49" s="35"/>
      <c r="L49" s="113"/>
      <c r="S49" s="35"/>
      <c r="T49" s="35"/>
      <c r="U49" s="35"/>
      <c r="V49" s="35"/>
      <c r="W49" s="35"/>
      <c r="X49" s="35"/>
      <c r="Y49" s="35"/>
      <c r="Z49" s="35"/>
      <c r="AA49" s="35"/>
      <c r="AB49" s="35"/>
      <c r="AC49" s="35"/>
      <c r="AD49" s="35"/>
      <c r="AE49" s="35"/>
    </row>
    <row r="50" spans="1:31" s="2" customFormat="1" ht="16.5" customHeight="1">
      <c r="A50" s="35"/>
      <c r="B50" s="36"/>
      <c r="C50" s="35"/>
      <c r="D50" s="35"/>
      <c r="E50" s="59" t="str">
        <f>E9</f>
        <v>2 - Oprava střešního pláště</v>
      </c>
      <c r="F50" s="35"/>
      <c r="G50" s="35"/>
      <c r="H50" s="35"/>
      <c r="I50" s="35"/>
      <c r="J50" s="35"/>
      <c r="K50" s="35"/>
      <c r="L50" s="113"/>
      <c r="S50" s="35"/>
      <c r="T50" s="35"/>
      <c r="U50" s="35"/>
      <c r="V50" s="35"/>
      <c r="W50" s="35"/>
      <c r="X50" s="35"/>
      <c r="Y50" s="35"/>
      <c r="Z50" s="35"/>
      <c r="AA50" s="35"/>
      <c r="AB50" s="35"/>
      <c r="AC50" s="35"/>
      <c r="AD50" s="35"/>
      <c r="AE50" s="35"/>
    </row>
    <row r="51" spans="1:31" s="2" customFormat="1" ht="6.95" customHeight="1">
      <c r="A51" s="35"/>
      <c r="B51" s="36"/>
      <c r="C51" s="35"/>
      <c r="D51" s="35"/>
      <c r="E51" s="35"/>
      <c r="F51" s="35"/>
      <c r="G51" s="35"/>
      <c r="H51" s="35"/>
      <c r="I51" s="35"/>
      <c r="J51" s="35"/>
      <c r="K51" s="35"/>
      <c r="L51" s="113"/>
      <c r="S51" s="35"/>
      <c r="T51" s="35"/>
      <c r="U51" s="35"/>
      <c r="V51" s="35"/>
      <c r="W51" s="35"/>
      <c r="X51" s="35"/>
      <c r="Y51" s="35"/>
      <c r="Z51" s="35"/>
      <c r="AA51" s="35"/>
      <c r="AB51" s="35"/>
      <c r="AC51" s="35"/>
      <c r="AD51" s="35"/>
      <c r="AE51" s="35"/>
    </row>
    <row r="52" spans="1:31" s="2" customFormat="1" ht="12" customHeight="1">
      <c r="A52" s="35"/>
      <c r="B52" s="36"/>
      <c r="C52" s="29" t="s">
        <v>21</v>
      </c>
      <c r="D52" s="35"/>
      <c r="E52" s="35"/>
      <c r="F52" s="24" t="str">
        <f>F12</f>
        <v xml:space="preserve"> </v>
      </c>
      <c r="G52" s="35"/>
      <c r="H52" s="35"/>
      <c r="I52" s="29" t="s">
        <v>23</v>
      </c>
      <c r="J52" s="61" t="str">
        <f>IF(J12="","",J12)</f>
        <v>18. 11. 2022</v>
      </c>
      <c r="K52" s="35"/>
      <c r="L52" s="113"/>
      <c r="S52" s="35"/>
      <c r="T52" s="35"/>
      <c r="U52" s="35"/>
      <c r="V52" s="35"/>
      <c r="W52" s="35"/>
      <c r="X52" s="35"/>
      <c r="Y52" s="35"/>
      <c r="Z52" s="35"/>
      <c r="AA52" s="35"/>
      <c r="AB52" s="35"/>
      <c r="AC52" s="35"/>
      <c r="AD52" s="35"/>
      <c r="AE52" s="35"/>
    </row>
    <row r="53" spans="1:31" s="2" customFormat="1" ht="6.95" customHeight="1">
      <c r="A53" s="35"/>
      <c r="B53" s="36"/>
      <c r="C53" s="35"/>
      <c r="D53" s="35"/>
      <c r="E53" s="35"/>
      <c r="F53" s="35"/>
      <c r="G53" s="35"/>
      <c r="H53" s="35"/>
      <c r="I53" s="35"/>
      <c r="J53" s="35"/>
      <c r="K53" s="35"/>
      <c r="L53" s="113"/>
      <c r="S53" s="35"/>
      <c r="T53" s="35"/>
      <c r="U53" s="35"/>
      <c r="V53" s="35"/>
      <c r="W53" s="35"/>
      <c r="X53" s="35"/>
      <c r="Y53" s="35"/>
      <c r="Z53" s="35"/>
      <c r="AA53" s="35"/>
      <c r="AB53" s="35"/>
      <c r="AC53" s="35"/>
      <c r="AD53" s="35"/>
      <c r="AE53" s="35"/>
    </row>
    <row r="54" spans="1:31" s="2" customFormat="1" ht="15.15" customHeight="1">
      <c r="A54" s="35"/>
      <c r="B54" s="36"/>
      <c r="C54" s="29" t="s">
        <v>25</v>
      </c>
      <c r="D54" s="35"/>
      <c r="E54" s="35"/>
      <c r="F54" s="24" t="str">
        <f>E15</f>
        <v>Vysoká škola ekonomická v Praze</v>
      </c>
      <c r="G54" s="35"/>
      <c r="H54" s="35"/>
      <c r="I54" s="29" t="s">
        <v>31</v>
      </c>
      <c r="J54" s="33" t="str">
        <f>E21</f>
        <v>RAFPRO s.r.o.</v>
      </c>
      <c r="K54" s="35"/>
      <c r="L54" s="113"/>
      <c r="S54" s="35"/>
      <c r="T54" s="35"/>
      <c r="U54" s="35"/>
      <c r="V54" s="35"/>
      <c r="W54" s="35"/>
      <c r="X54" s="35"/>
      <c r="Y54" s="35"/>
      <c r="Z54" s="35"/>
      <c r="AA54" s="35"/>
      <c r="AB54" s="35"/>
      <c r="AC54" s="35"/>
      <c r="AD54" s="35"/>
      <c r="AE54" s="35"/>
    </row>
    <row r="55" spans="1:31" s="2" customFormat="1" ht="15.15" customHeight="1">
      <c r="A55" s="35"/>
      <c r="B55" s="36"/>
      <c r="C55" s="29" t="s">
        <v>29</v>
      </c>
      <c r="D55" s="35"/>
      <c r="E55" s="35"/>
      <c r="F55" s="24" t="str">
        <f>IF(E18="","",E18)</f>
        <v>Vyplň údaj</v>
      </c>
      <c r="G55" s="35"/>
      <c r="H55" s="35"/>
      <c r="I55" s="29" t="s">
        <v>34</v>
      </c>
      <c r="J55" s="33" t="str">
        <f>E24</f>
        <v xml:space="preserve"> </v>
      </c>
      <c r="K55" s="35"/>
      <c r="L55" s="113"/>
      <c r="S55" s="35"/>
      <c r="T55" s="35"/>
      <c r="U55" s="35"/>
      <c r="V55" s="35"/>
      <c r="W55" s="35"/>
      <c r="X55" s="35"/>
      <c r="Y55" s="35"/>
      <c r="Z55" s="35"/>
      <c r="AA55" s="35"/>
      <c r="AB55" s="35"/>
      <c r="AC55" s="35"/>
      <c r="AD55" s="35"/>
      <c r="AE55" s="35"/>
    </row>
    <row r="56" spans="1:31" s="2" customFormat="1" ht="10.3" customHeight="1">
      <c r="A56" s="35"/>
      <c r="B56" s="36"/>
      <c r="C56" s="35"/>
      <c r="D56" s="35"/>
      <c r="E56" s="35"/>
      <c r="F56" s="35"/>
      <c r="G56" s="35"/>
      <c r="H56" s="35"/>
      <c r="I56" s="35"/>
      <c r="J56" s="35"/>
      <c r="K56" s="35"/>
      <c r="L56" s="113"/>
      <c r="S56" s="35"/>
      <c r="T56" s="35"/>
      <c r="U56" s="35"/>
      <c r="V56" s="35"/>
      <c r="W56" s="35"/>
      <c r="X56" s="35"/>
      <c r="Y56" s="35"/>
      <c r="Z56" s="35"/>
      <c r="AA56" s="35"/>
      <c r="AB56" s="35"/>
      <c r="AC56" s="35"/>
      <c r="AD56" s="35"/>
      <c r="AE56" s="35"/>
    </row>
    <row r="57" spans="1:31" s="2" customFormat="1" ht="29.25" customHeight="1">
      <c r="A57" s="35"/>
      <c r="B57" s="36"/>
      <c r="C57" s="127" t="s">
        <v>92</v>
      </c>
      <c r="D57" s="121"/>
      <c r="E57" s="121"/>
      <c r="F57" s="121"/>
      <c r="G57" s="121"/>
      <c r="H57" s="121"/>
      <c r="I57" s="121"/>
      <c r="J57" s="128" t="s">
        <v>93</v>
      </c>
      <c r="K57" s="121"/>
      <c r="L57" s="113"/>
      <c r="S57" s="35"/>
      <c r="T57" s="35"/>
      <c r="U57" s="35"/>
      <c r="V57" s="35"/>
      <c r="W57" s="35"/>
      <c r="X57" s="35"/>
      <c r="Y57" s="35"/>
      <c r="Z57" s="35"/>
      <c r="AA57" s="35"/>
      <c r="AB57" s="35"/>
      <c r="AC57" s="35"/>
      <c r="AD57" s="35"/>
      <c r="AE57" s="35"/>
    </row>
    <row r="58" spans="1:31" s="2" customFormat="1" ht="10.3" customHeight="1">
      <c r="A58" s="35"/>
      <c r="B58" s="36"/>
      <c r="C58" s="35"/>
      <c r="D58" s="35"/>
      <c r="E58" s="35"/>
      <c r="F58" s="35"/>
      <c r="G58" s="35"/>
      <c r="H58" s="35"/>
      <c r="I58" s="35"/>
      <c r="J58" s="35"/>
      <c r="K58" s="35"/>
      <c r="L58" s="113"/>
      <c r="S58" s="35"/>
      <c r="T58" s="35"/>
      <c r="U58" s="35"/>
      <c r="V58" s="35"/>
      <c r="W58" s="35"/>
      <c r="X58" s="35"/>
      <c r="Y58" s="35"/>
      <c r="Z58" s="35"/>
      <c r="AA58" s="35"/>
      <c r="AB58" s="35"/>
      <c r="AC58" s="35"/>
      <c r="AD58" s="35"/>
      <c r="AE58" s="35"/>
    </row>
    <row r="59" spans="1:47" s="2" customFormat="1" ht="22.8" customHeight="1">
      <c r="A59" s="35"/>
      <c r="B59" s="36"/>
      <c r="C59" s="129" t="s">
        <v>69</v>
      </c>
      <c r="D59" s="35"/>
      <c r="E59" s="35"/>
      <c r="F59" s="35"/>
      <c r="G59" s="35"/>
      <c r="H59" s="35"/>
      <c r="I59" s="35"/>
      <c r="J59" s="87">
        <f>J89</f>
        <v>0</v>
      </c>
      <c r="K59" s="35"/>
      <c r="L59" s="113"/>
      <c r="S59" s="35"/>
      <c r="T59" s="35"/>
      <c r="U59" s="35"/>
      <c r="V59" s="35"/>
      <c r="W59" s="35"/>
      <c r="X59" s="35"/>
      <c r="Y59" s="35"/>
      <c r="Z59" s="35"/>
      <c r="AA59" s="35"/>
      <c r="AB59" s="35"/>
      <c r="AC59" s="35"/>
      <c r="AD59" s="35"/>
      <c r="AE59" s="35"/>
      <c r="AU59" s="16" t="s">
        <v>94</v>
      </c>
    </row>
    <row r="60" spans="1:31" s="9" customFormat="1" ht="24.95" customHeight="1">
      <c r="A60" s="9"/>
      <c r="B60" s="130"/>
      <c r="C60" s="9"/>
      <c r="D60" s="131" t="s">
        <v>95</v>
      </c>
      <c r="E60" s="132"/>
      <c r="F60" s="132"/>
      <c r="G60" s="132"/>
      <c r="H60" s="132"/>
      <c r="I60" s="132"/>
      <c r="J60" s="133">
        <f>J90</f>
        <v>0</v>
      </c>
      <c r="K60" s="9"/>
      <c r="L60" s="130"/>
      <c r="S60" s="9"/>
      <c r="T60" s="9"/>
      <c r="U60" s="9"/>
      <c r="V60" s="9"/>
      <c r="W60" s="9"/>
      <c r="X60" s="9"/>
      <c r="Y60" s="9"/>
      <c r="Z60" s="9"/>
      <c r="AA60" s="9"/>
      <c r="AB60" s="9"/>
      <c r="AC60" s="9"/>
      <c r="AD60" s="9"/>
      <c r="AE60" s="9"/>
    </row>
    <row r="61" spans="1:31" s="10" customFormat="1" ht="19.9" customHeight="1">
      <c r="A61" s="10"/>
      <c r="B61" s="134"/>
      <c r="C61" s="10"/>
      <c r="D61" s="135" t="s">
        <v>103</v>
      </c>
      <c r="E61" s="136"/>
      <c r="F61" s="136"/>
      <c r="G61" s="136"/>
      <c r="H61" s="136"/>
      <c r="I61" s="136"/>
      <c r="J61" s="137">
        <f>J91</f>
        <v>0</v>
      </c>
      <c r="K61" s="10"/>
      <c r="L61" s="134"/>
      <c r="S61" s="10"/>
      <c r="T61" s="10"/>
      <c r="U61" s="10"/>
      <c r="V61" s="10"/>
      <c r="W61" s="10"/>
      <c r="X61" s="10"/>
      <c r="Y61" s="10"/>
      <c r="Z61" s="10"/>
      <c r="AA61" s="10"/>
      <c r="AB61" s="10"/>
      <c r="AC61" s="10"/>
      <c r="AD61" s="10"/>
      <c r="AE61" s="10"/>
    </row>
    <row r="62" spans="1:31" s="10" customFormat="1" ht="14.85" customHeight="1">
      <c r="A62" s="10"/>
      <c r="B62" s="134"/>
      <c r="C62" s="10"/>
      <c r="D62" s="135" t="s">
        <v>106</v>
      </c>
      <c r="E62" s="136"/>
      <c r="F62" s="136"/>
      <c r="G62" s="136"/>
      <c r="H62" s="136"/>
      <c r="I62" s="136"/>
      <c r="J62" s="137">
        <f>J92</f>
        <v>0</v>
      </c>
      <c r="K62" s="10"/>
      <c r="L62" s="134"/>
      <c r="S62" s="10"/>
      <c r="T62" s="10"/>
      <c r="U62" s="10"/>
      <c r="V62" s="10"/>
      <c r="W62" s="10"/>
      <c r="X62" s="10"/>
      <c r="Y62" s="10"/>
      <c r="Z62" s="10"/>
      <c r="AA62" s="10"/>
      <c r="AB62" s="10"/>
      <c r="AC62" s="10"/>
      <c r="AD62" s="10"/>
      <c r="AE62" s="10"/>
    </row>
    <row r="63" spans="1:31" s="10" customFormat="1" ht="19.9" customHeight="1">
      <c r="A63" s="10"/>
      <c r="B63" s="134"/>
      <c r="C63" s="10"/>
      <c r="D63" s="135" t="s">
        <v>107</v>
      </c>
      <c r="E63" s="136"/>
      <c r="F63" s="136"/>
      <c r="G63" s="136"/>
      <c r="H63" s="136"/>
      <c r="I63" s="136"/>
      <c r="J63" s="137">
        <f>J94</f>
        <v>0</v>
      </c>
      <c r="K63" s="10"/>
      <c r="L63" s="134"/>
      <c r="S63" s="10"/>
      <c r="T63" s="10"/>
      <c r="U63" s="10"/>
      <c r="V63" s="10"/>
      <c r="W63" s="10"/>
      <c r="X63" s="10"/>
      <c r="Y63" s="10"/>
      <c r="Z63" s="10"/>
      <c r="AA63" s="10"/>
      <c r="AB63" s="10"/>
      <c r="AC63" s="10"/>
      <c r="AD63" s="10"/>
      <c r="AE63" s="10"/>
    </row>
    <row r="64" spans="1:31" s="9" customFormat="1" ht="24.95" customHeight="1">
      <c r="A64" s="9"/>
      <c r="B64" s="130"/>
      <c r="C64" s="9"/>
      <c r="D64" s="131" t="s">
        <v>109</v>
      </c>
      <c r="E64" s="132"/>
      <c r="F64" s="132"/>
      <c r="G64" s="132"/>
      <c r="H64" s="132"/>
      <c r="I64" s="132"/>
      <c r="J64" s="133">
        <f>J103</f>
        <v>0</v>
      </c>
      <c r="K64" s="9"/>
      <c r="L64" s="130"/>
      <c r="S64" s="9"/>
      <c r="T64" s="9"/>
      <c r="U64" s="9"/>
      <c r="V64" s="9"/>
      <c r="W64" s="9"/>
      <c r="X64" s="9"/>
      <c r="Y64" s="9"/>
      <c r="Z64" s="9"/>
      <c r="AA64" s="9"/>
      <c r="AB64" s="9"/>
      <c r="AC64" s="9"/>
      <c r="AD64" s="9"/>
      <c r="AE64" s="9"/>
    </row>
    <row r="65" spans="1:31" s="10" customFormat="1" ht="19.9" customHeight="1">
      <c r="A65" s="10"/>
      <c r="B65" s="134"/>
      <c r="C65" s="10"/>
      <c r="D65" s="135" t="s">
        <v>1024</v>
      </c>
      <c r="E65" s="136"/>
      <c r="F65" s="136"/>
      <c r="G65" s="136"/>
      <c r="H65" s="136"/>
      <c r="I65" s="136"/>
      <c r="J65" s="137">
        <f>J104</f>
        <v>0</v>
      </c>
      <c r="K65" s="10"/>
      <c r="L65" s="134"/>
      <c r="S65" s="10"/>
      <c r="T65" s="10"/>
      <c r="U65" s="10"/>
      <c r="V65" s="10"/>
      <c r="W65" s="10"/>
      <c r="X65" s="10"/>
      <c r="Y65" s="10"/>
      <c r="Z65" s="10"/>
      <c r="AA65" s="10"/>
      <c r="AB65" s="10"/>
      <c r="AC65" s="10"/>
      <c r="AD65" s="10"/>
      <c r="AE65" s="10"/>
    </row>
    <row r="66" spans="1:31" s="10" customFormat="1" ht="19.9" customHeight="1">
      <c r="A66" s="10"/>
      <c r="B66" s="134"/>
      <c r="C66" s="10"/>
      <c r="D66" s="135" t="s">
        <v>111</v>
      </c>
      <c r="E66" s="136"/>
      <c r="F66" s="136"/>
      <c r="G66" s="136"/>
      <c r="H66" s="136"/>
      <c r="I66" s="136"/>
      <c r="J66" s="137">
        <f>J118</f>
        <v>0</v>
      </c>
      <c r="K66" s="10"/>
      <c r="L66" s="134"/>
      <c r="S66" s="10"/>
      <c r="T66" s="10"/>
      <c r="U66" s="10"/>
      <c r="V66" s="10"/>
      <c r="W66" s="10"/>
      <c r="X66" s="10"/>
      <c r="Y66" s="10"/>
      <c r="Z66" s="10"/>
      <c r="AA66" s="10"/>
      <c r="AB66" s="10"/>
      <c r="AC66" s="10"/>
      <c r="AD66" s="10"/>
      <c r="AE66" s="10"/>
    </row>
    <row r="67" spans="1:31" s="10" customFormat="1" ht="19.9" customHeight="1">
      <c r="A67" s="10"/>
      <c r="B67" s="134"/>
      <c r="C67" s="10"/>
      <c r="D67" s="135" t="s">
        <v>1025</v>
      </c>
      <c r="E67" s="136"/>
      <c r="F67" s="136"/>
      <c r="G67" s="136"/>
      <c r="H67" s="136"/>
      <c r="I67" s="136"/>
      <c r="J67" s="137">
        <f>J140</f>
        <v>0</v>
      </c>
      <c r="K67" s="10"/>
      <c r="L67" s="134"/>
      <c r="S67" s="10"/>
      <c r="T67" s="10"/>
      <c r="U67" s="10"/>
      <c r="V67" s="10"/>
      <c r="W67" s="10"/>
      <c r="X67" s="10"/>
      <c r="Y67" s="10"/>
      <c r="Z67" s="10"/>
      <c r="AA67" s="10"/>
      <c r="AB67" s="10"/>
      <c r="AC67" s="10"/>
      <c r="AD67" s="10"/>
      <c r="AE67" s="10"/>
    </row>
    <row r="68" spans="1:31" s="10" customFormat="1" ht="19.9" customHeight="1">
      <c r="A68" s="10"/>
      <c r="B68" s="134"/>
      <c r="C68" s="10"/>
      <c r="D68" s="135" t="s">
        <v>1026</v>
      </c>
      <c r="E68" s="136"/>
      <c r="F68" s="136"/>
      <c r="G68" s="136"/>
      <c r="H68" s="136"/>
      <c r="I68" s="136"/>
      <c r="J68" s="137">
        <f>J149</f>
        <v>0</v>
      </c>
      <c r="K68" s="10"/>
      <c r="L68" s="134"/>
      <c r="S68" s="10"/>
      <c r="T68" s="10"/>
      <c r="U68" s="10"/>
      <c r="V68" s="10"/>
      <c r="W68" s="10"/>
      <c r="X68" s="10"/>
      <c r="Y68" s="10"/>
      <c r="Z68" s="10"/>
      <c r="AA68" s="10"/>
      <c r="AB68" s="10"/>
      <c r="AC68" s="10"/>
      <c r="AD68" s="10"/>
      <c r="AE68" s="10"/>
    </row>
    <row r="69" spans="1:31" s="10" customFormat="1" ht="19.9" customHeight="1">
      <c r="A69" s="10"/>
      <c r="B69" s="134"/>
      <c r="C69" s="10"/>
      <c r="D69" s="135" t="s">
        <v>114</v>
      </c>
      <c r="E69" s="136"/>
      <c r="F69" s="136"/>
      <c r="G69" s="136"/>
      <c r="H69" s="136"/>
      <c r="I69" s="136"/>
      <c r="J69" s="137">
        <f>J153</f>
        <v>0</v>
      </c>
      <c r="K69" s="10"/>
      <c r="L69" s="134"/>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1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1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13"/>
      <c r="S75" s="35"/>
      <c r="T75" s="35"/>
      <c r="U75" s="35"/>
      <c r="V75" s="35"/>
      <c r="W75" s="35"/>
      <c r="X75" s="35"/>
      <c r="Y75" s="35"/>
      <c r="Z75" s="35"/>
      <c r="AA75" s="35"/>
      <c r="AB75" s="35"/>
      <c r="AC75" s="35"/>
      <c r="AD75" s="35"/>
      <c r="AE75" s="35"/>
    </row>
    <row r="76" spans="1:31" s="2" customFormat="1" ht="24.95" customHeight="1">
      <c r="A76" s="35"/>
      <c r="B76" s="36"/>
      <c r="C76" s="20" t="s">
        <v>120</v>
      </c>
      <c r="D76" s="35"/>
      <c r="E76" s="35"/>
      <c r="F76" s="35"/>
      <c r="G76" s="35"/>
      <c r="H76" s="35"/>
      <c r="I76" s="35"/>
      <c r="J76" s="35"/>
      <c r="K76" s="35"/>
      <c r="L76" s="11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1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13"/>
      <c r="S78" s="35"/>
      <c r="T78" s="35"/>
      <c r="U78" s="35"/>
      <c r="V78" s="35"/>
      <c r="W78" s="35"/>
      <c r="X78" s="35"/>
      <c r="Y78" s="35"/>
      <c r="Z78" s="35"/>
      <c r="AA78" s="35"/>
      <c r="AB78" s="35"/>
      <c r="AC78" s="35"/>
      <c r="AD78" s="35"/>
      <c r="AE78" s="35"/>
    </row>
    <row r="79" spans="1:31" s="2" customFormat="1" ht="26.25" customHeight="1">
      <c r="A79" s="35"/>
      <c r="B79" s="36"/>
      <c r="C79" s="35"/>
      <c r="D79" s="35"/>
      <c r="E79" s="112" t="str">
        <f>E7</f>
        <v>ZATEPLENÍ OBJEKTU A VÝMĚNA OTVORŮ OBJEKTU KOLEJE BLANICE</v>
      </c>
      <c r="F79" s="29"/>
      <c r="G79" s="29"/>
      <c r="H79" s="29"/>
      <c r="I79" s="35"/>
      <c r="J79" s="35"/>
      <c r="K79" s="35"/>
      <c r="L79" s="113"/>
      <c r="S79" s="35"/>
      <c r="T79" s="35"/>
      <c r="U79" s="35"/>
      <c r="V79" s="35"/>
      <c r="W79" s="35"/>
      <c r="X79" s="35"/>
      <c r="Y79" s="35"/>
      <c r="Z79" s="35"/>
      <c r="AA79" s="35"/>
      <c r="AB79" s="35"/>
      <c r="AC79" s="35"/>
      <c r="AD79" s="35"/>
      <c r="AE79" s="35"/>
    </row>
    <row r="80" spans="1:31" s="2" customFormat="1" ht="12" customHeight="1">
      <c r="A80" s="35"/>
      <c r="B80" s="36"/>
      <c r="C80" s="29" t="s">
        <v>89</v>
      </c>
      <c r="D80" s="35"/>
      <c r="E80" s="35"/>
      <c r="F80" s="35"/>
      <c r="G80" s="35"/>
      <c r="H80" s="35"/>
      <c r="I80" s="35"/>
      <c r="J80" s="35"/>
      <c r="K80" s="35"/>
      <c r="L80" s="113"/>
      <c r="S80" s="35"/>
      <c r="T80" s="35"/>
      <c r="U80" s="35"/>
      <c r="V80" s="35"/>
      <c r="W80" s="35"/>
      <c r="X80" s="35"/>
      <c r="Y80" s="35"/>
      <c r="Z80" s="35"/>
      <c r="AA80" s="35"/>
      <c r="AB80" s="35"/>
      <c r="AC80" s="35"/>
      <c r="AD80" s="35"/>
      <c r="AE80" s="35"/>
    </row>
    <row r="81" spans="1:31" s="2" customFormat="1" ht="16.5" customHeight="1">
      <c r="A81" s="35"/>
      <c r="B81" s="36"/>
      <c r="C81" s="35"/>
      <c r="D81" s="35"/>
      <c r="E81" s="59" t="str">
        <f>E9</f>
        <v>2 - Oprava střešního pláště</v>
      </c>
      <c r="F81" s="35"/>
      <c r="G81" s="35"/>
      <c r="H81" s="35"/>
      <c r="I81" s="35"/>
      <c r="J81" s="35"/>
      <c r="K81" s="35"/>
      <c r="L81" s="113"/>
      <c r="S81" s="35"/>
      <c r="T81" s="35"/>
      <c r="U81" s="35"/>
      <c r="V81" s="35"/>
      <c r="W81" s="35"/>
      <c r="X81" s="35"/>
      <c r="Y81" s="35"/>
      <c r="Z81" s="35"/>
      <c r="AA81" s="35"/>
      <c r="AB81" s="35"/>
      <c r="AC81" s="35"/>
      <c r="AD81" s="35"/>
      <c r="AE81" s="35"/>
    </row>
    <row r="82" spans="1:31" s="2" customFormat="1" ht="6.95" customHeight="1">
      <c r="A82" s="35"/>
      <c r="B82" s="36"/>
      <c r="C82" s="35"/>
      <c r="D82" s="35"/>
      <c r="E82" s="35"/>
      <c r="F82" s="35"/>
      <c r="G82" s="35"/>
      <c r="H82" s="35"/>
      <c r="I82" s="35"/>
      <c r="J82" s="35"/>
      <c r="K82" s="35"/>
      <c r="L82" s="113"/>
      <c r="S82" s="35"/>
      <c r="T82" s="35"/>
      <c r="U82" s="35"/>
      <c r="V82" s="35"/>
      <c r="W82" s="35"/>
      <c r="X82" s="35"/>
      <c r="Y82" s="35"/>
      <c r="Z82" s="35"/>
      <c r="AA82" s="35"/>
      <c r="AB82" s="35"/>
      <c r="AC82" s="35"/>
      <c r="AD82" s="35"/>
      <c r="AE82" s="35"/>
    </row>
    <row r="83" spans="1:31" s="2" customFormat="1" ht="12" customHeight="1">
      <c r="A83" s="35"/>
      <c r="B83" s="36"/>
      <c r="C83" s="29" t="s">
        <v>21</v>
      </c>
      <c r="D83" s="35"/>
      <c r="E83" s="35"/>
      <c r="F83" s="24" t="str">
        <f>F12</f>
        <v xml:space="preserve"> </v>
      </c>
      <c r="G83" s="35"/>
      <c r="H83" s="35"/>
      <c r="I83" s="29" t="s">
        <v>23</v>
      </c>
      <c r="J83" s="61" t="str">
        <f>IF(J12="","",J12)</f>
        <v>18. 11. 2022</v>
      </c>
      <c r="K83" s="35"/>
      <c r="L83" s="113"/>
      <c r="S83" s="35"/>
      <c r="T83" s="35"/>
      <c r="U83" s="35"/>
      <c r="V83" s="35"/>
      <c r="W83" s="35"/>
      <c r="X83" s="35"/>
      <c r="Y83" s="35"/>
      <c r="Z83" s="35"/>
      <c r="AA83" s="35"/>
      <c r="AB83" s="35"/>
      <c r="AC83" s="35"/>
      <c r="AD83" s="35"/>
      <c r="AE83" s="35"/>
    </row>
    <row r="84" spans="1:31" s="2" customFormat="1" ht="6.95" customHeight="1">
      <c r="A84" s="35"/>
      <c r="B84" s="36"/>
      <c r="C84" s="35"/>
      <c r="D84" s="35"/>
      <c r="E84" s="35"/>
      <c r="F84" s="35"/>
      <c r="G84" s="35"/>
      <c r="H84" s="35"/>
      <c r="I84" s="35"/>
      <c r="J84" s="35"/>
      <c r="K84" s="35"/>
      <c r="L84" s="113"/>
      <c r="S84" s="35"/>
      <c r="T84" s="35"/>
      <c r="U84" s="35"/>
      <c r="V84" s="35"/>
      <c r="W84" s="35"/>
      <c r="X84" s="35"/>
      <c r="Y84" s="35"/>
      <c r="Z84" s="35"/>
      <c r="AA84" s="35"/>
      <c r="AB84" s="35"/>
      <c r="AC84" s="35"/>
      <c r="AD84" s="35"/>
      <c r="AE84" s="35"/>
    </row>
    <row r="85" spans="1:31" s="2" customFormat="1" ht="15.15" customHeight="1">
      <c r="A85" s="35"/>
      <c r="B85" s="36"/>
      <c r="C85" s="29" t="s">
        <v>25</v>
      </c>
      <c r="D85" s="35"/>
      <c r="E85" s="35"/>
      <c r="F85" s="24" t="str">
        <f>E15</f>
        <v>Vysoká škola ekonomická v Praze</v>
      </c>
      <c r="G85" s="35"/>
      <c r="H85" s="35"/>
      <c r="I85" s="29" t="s">
        <v>31</v>
      </c>
      <c r="J85" s="33" t="str">
        <f>E21</f>
        <v>RAFPRO s.r.o.</v>
      </c>
      <c r="K85" s="35"/>
      <c r="L85" s="113"/>
      <c r="S85" s="35"/>
      <c r="T85" s="35"/>
      <c r="U85" s="35"/>
      <c r="V85" s="35"/>
      <c r="W85" s="35"/>
      <c r="X85" s="35"/>
      <c r="Y85" s="35"/>
      <c r="Z85" s="35"/>
      <c r="AA85" s="35"/>
      <c r="AB85" s="35"/>
      <c r="AC85" s="35"/>
      <c r="AD85" s="35"/>
      <c r="AE85" s="35"/>
    </row>
    <row r="86" spans="1:31" s="2" customFormat="1" ht="15.15" customHeight="1">
      <c r="A86" s="35"/>
      <c r="B86" s="36"/>
      <c r="C86" s="29" t="s">
        <v>29</v>
      </c>
      <c r="D86" s="35"/>
      <c r="E86" s="35"/>
      <c r="F86" s="24" t="str">
        <f>IF(E18="","",E18)</f>
        <v>Vyplň údaj</v>
      </c>
      <c r="G86" s="35"/>
      <c r="H86" s="35"/>
      <c r="I86" s="29" t="s">
        <v>34</v>
      </c>
      <c r="J86" s="33" t="str">
        <f>E24</f>
        <v xml:space="preserve"> </v>
      </c>
      <c r="K86" s="35"/>
      <c r="L86" s="113"/>
      <c r="S86" s="35"/>
      <c r="T86" s="35"/>
      <c r="U86" s="35"/>
      <c r="V86" s="35"/>
      <c r="W86" s="35"/>
      <c r="X86" s="35"/>
      <c r="Y86" s="35"/>
      <c r="Z86" s="35"/>
      <c r="AA86" s="35"/>
      <c r="AB86" s="35"/>
      <c r="AC86" s="35"/>
      <c r="AD86" s="35"/>
      <c r="AE86" s="35"/>
    </row>
    <row r="87" spans="1:31" s="2" customFormat="1" ht="10.3" customHeight="1">
      <c r="A87" s="35"/>
      <c r="B87" s="36"/>
      <c r="C87" s="35"/>
      <c r="D87" s="35"/>
      <c r="E87" s="35"/>
      <c r="F87" s="35"/>
      <c r="G87" s="35"/>
      <c r="H87" s="35"/>
      <c r="I87" s="35"/>
      <c r="J87" s="35"/>
      <c r="K87" s="35"/>
      <c r="L87" s="113"/>
      <c r="S87" s="35"/>
      <c r="T87" s="35"/>
      <c r="U87" s="35"/>
      <c r="V87" s="35"/>
      <c r="W87" s="35"/>
      <c r="X87" s="35"/>
      <c r="Y87" s="35"/>
      <c r="Z87" s="35"/>
      <c r="AA87" s="35"/>
      <c r="AB87" s="35"/>
      <c r="AC87" s="35"/>
      <c r="AD87" s="35"/>
      <c r="AE87" s="35"/>
    </row>
    <row r="88" spans="1:31" s="11" customFormat="1" ht="29.25" customHeight="1">
      <c r="A88" s="138"/>
      <c r="B88" s="139"/>
      <c r="C88" s="140" t="s">
        <v>121</v>
      </c>
      <c r="D88" s="141" t="s">
        <v>56</v>
      </c>
      <c r="E88" s="141" t="s">
        <v>52</v>
      </c>
      <c r="F88" s="141" t="s">
        <v>53</v>
      </c>
      <c r="G88" s="141" t="s">
        <v>122</v>
      </c>
      <c r="H88" s="141" t="s">
        <v>123</v>
      </c>
      <c r="I88" s="141" t="s">
        <v>124</v>
      </c>
      <c r="J88" s="141" t="s">
        <v>93</v>
      </c>
      <c r="K88" s="142" t="s">
        <v>125</v>
      </c>
      <c r="L88" s="143"/>
      <c r="M88" s="77" t="s">
        <v>3</v>
      </c>
      <c r="N88" s="78" t="s">
        <v>41</v>
      </c>
      <c r="O88" s="78" t="s">
        <v>126</v>
      </c>
      <c r="P88" s="78" t="s">
        <v>127</v>
      </c>
      <c r="Q88" s="78" t="s">
        <v>128</v>
      </c>
      <c r="R88" s="78" t="s">
        <v>129</v>
      </c>
      <c r="S88" s="78" t="s">
        <v>130</v>
      </c>
      <c r="T88" s="79" t="s">
        <v>131</v>
      </c>
      <c r="U88" s="138"/>
      <c r="V88" s="138"/>
      <c r="W88" s="138"/>
      <c r="X88" s="138"/>
      <c r="Y88" s="138"/>
      <c r="Z88" s="138"/>
      <c r="AA88" s="138"/>
      <c r="AB88" s="138"/>
      <c r="AC88" s="138"/>
      <c r="AD88" s="138"/>
      <c r="AE88" s="138"/>
    </row>
    <row r="89" spans="1:63" s="2" customFormat="1" ht="22.8" customHeight="1">
      <c r="A89" s="35"/>
      <c r="B89" s="36"/>
      <c r="C89" s="84" t="s">
        <v>132</v>
      </c>
      <c r="D89" s="35"/>
      <c r="E89" s="35"/>
      <c r="F89" s="35"/>
      <c r="G89" s="35"/>
      <c r="H89" s="35"/>
      <c r="I89" s="35"/>
      <c r="J89" s="144">
        <f>BK89</f>
        <v>0</v>
      </c>
      <c r="K89" s="35"/>
      <c r="L89" s="36"/>
      <c r="M89" s="80"/>
      <c r="N89" s="65"/>
      <c r="O89" s="81"/>
      <c r="P89" s="145">
        <f>P90+P103</f>
        <v>0</v>
      </c>
      <c r="Q89" s="81"/>
      <c r="R89" s="145">
        <f>R90+R103</f>
        <v>85.49643499999999</v>
      </c>
      <c r="S89" s="81"/>
      <c r="T89" s="146">
        <f>T90+T103</f>
        <v>498.54893000000004</v>
      </c>
      <c r="U89" s="35"/>
      <c r="V89" s="35"/>
      <c r="W89" s="35"/>
      <c r="X89" s="35"/>
      <c r="Y89" s="35"/>
      <c r="Z89" s="35"/>
      <c r="AA89" s="35"/>
      <c r="AB89" s="35"/>
      <c r="AC89" s="35"/>
      <c r="AD89" s="35"/>
      <c r="AE89" s="35"/>
      <c r="AT89" s="16" t="s">
        <v>70</v>
      </c>
      <c r="AU89" s="16" t="s">
        <v>94</v>
      </c>
      <c r="BK89" s="147">
        <f>BK90+BK103</f>
        <v>0</v>
      </c>
    </row>
    <row r="90" spans="1:63" s="12" customFormat="1" ht="25.9" customHeight="1">
      <c r="A90" s="12"/>
      <c r="B90" s="148"/>
      <c r="C90" s="12"/>
      <c r="D90" s="149" t="s">
        <v>70</v>
      </c>
      <c r="E90" s="150" t="s">
        <v>133</v>
      </c>
      <c r="F90" s="150" t="s">
        <v>134</v>
      </c>
      <c r="G90" s="12"/>
      <c r="H90" s="12"/>
      <c r="I90" s="151"/>
      <c r="J90" s="152">
        <f>BK90</f>
        <v>0</v>
      </c>
      <c r="K90" s="12"/>
      <c r="L90" s="148"/>
      <c r="M90" s="153"/>
      <c r="N90" s="154"/>
      <c r="O90" s="154"/>
      <c r="P90" s="155">
        <f>P91+P94</f>
        <v>0</v>
      </c>
      <c r="Q90" s="154"/>
      <c r="R90" s="155">
        <f>R91+R94</f>
        <v>0</v>
      </c>
      <c r="S90" s="154"/>
      <c r="T90" s="156">
        <f>T91+T94</f>
        <v>437.22</v>
      </c>
      <c r="U90" s="12"/>
      <c r="V90" s="12"/>
      <c r="W90" s="12"/>
      <c r="X90" s="12"/>
      <c r="Y90" s="12"/>
      <c r="Z90" s="12"/>
      <c r="AA90" s="12"/>
      <c r="AB90" s="12"/>
      <c r="AC90" s="12"/>
      <c r="AD90" s="12"/>
      <c r="AE90" s="12"/>
      <c r="AR90" s="149" t="s">
        <v>15</v>
      </c>
      <c r="AT90" s="157" t="s">
        <v>70</v>
      </c>
      <c r="AU90" s="157" t="s">
        <v>71</v>
      </c>
      <c r="AY90" s="149" t="s">
        <v>135</v>
      </c>
      <c r="BK90" s="158">
        <f>BK91+BK94</f>
        <v>0</v>
      </c>
    </row>
    <row r="91" spans="1:63" s="12" customFormat="1" ht="22.8" customHeight="1">
      <c r="A91" s="12"/>
      <c r="B91" s="148"/>
      <c r="C91" s="12"/>
      <c r="D91" s="149" t="s">
        <v>70</v>
      </c>
      <c r="E91" s="159" t="s">
        <v>180</v>
      </c>
      <c r="F91" s="159" t="s">
        <v>488</v>
      </c>
      <c r="G91" s="12"/>
      <c r="H91" s="12"/>
      <c r="I91" s="151"/>
      <c r="J91" s="160">
        <f>BK91</f>
        <v>0</v>
      </c>
      <c r="K91" s="12"/>
      <c r="L91" s="148"/>
      <c r="M91" s="153"/>
      <c r="N91" s="154"/>
      <c r="O91" s="154"/>
      <c r="P91" s="155">
        <f>P92</f>
        <v>0</v>
      </c>
      <c r="Q91" s="154"/>
      <c r="R91" s="155">
        <f>R92</f>
        <v>0</v>
      </c>
      <c r="S91" s="154"/>
      <c r="T91" s="156">
        <f>T92</f>
        <v>437.22</v>
      </c>
      <c r="U91" s="12"/>
      <c r="V91" s="12"/>
      <c r="W91" s="12"/>
      <c r="X91" s="12"/>
      <c r="Y91" s="12"/>
      <c r="Z91" s="12"/>
      <c r="AA91" s="12"/>
      <c r="AB91" s="12"/>
      <c r="AC91" s="12"/>
      <c r="AD91" s="12"/>
      <c r="AE91" s="12"/>
      <c r="AR91" s="149" t="s">
        <v>15</v>
      </c>
      <c r="AT91" s="157" t="s">
        <v>70</v>
      </c>
      <c r="AU91" s="157" t="s">
        <v>15</v>
      </c>
      <c r="AY91" s="149" t="s">
        <v>135</v>
      </c>
      <c r="BK91" s="158">
        <f>BK92</f>
        <v>0</v>
      </c>
    </row>
    <row r="92" spans="1:63" s="12" customFormat="1" ht="20.85" customHeight="1">
      <c r="A92" s="12"/>
      <c r="B92" s="148"/>
      <c r="C92" s="12"/>
      <c r="D92" s="149" t="s">
        <v>70</v>
      </c>
      <c r="E92" s="159" t="s">
        <v>531</v>
      </c>
      <c r="F92" s="159" t="s">
        <v>532</v>
      </c>
      <c r="G92" s="12"/>
      <c r="H92" s="12"/>
      <c r="I92" s="151"/>
      <c r="J92" s="160">
        <f>BK92</f>
        <v>0</v>
      </c>
      <c r="K92" s="12"/>
      <c r="L92" s="148"/>
      <c r="M92" s="153"/>
      <c r="N92" s="154"/>
      <c r="O92" s="154"/>
      <c r="P92" s="155">
        <f>P93</f>
        <v>0</v>
      </c>
      <c r="Q92" s="154"/>
      <c r="R92" s="155">
        <f>R93</f>
        <v>0</v>
      </c>
      <c r="S92" s="154"/>
      <c r="T92" s="156">
        <f>T93</f>
        <v>437.22</v>
      </c>
      <c r="U92" s="12"/>
      <c r="V92" s="12"/>
      <c r="W92" s="12"/>
      <c r="X92" s="12"/>
      <c r="Y92" s="12"/>
      <c r="Z92" s="12"/>
      <c r="AA92" s="12"/>
      <c r="AB92" s="12"/>
      <c r="AC92" s="12"/>
      <c r="AD92" s="12"/>
      <c r="AE92" s="12"/>
      <c r="AR92" s="149" t="s">
        <v>15</v>
      </c>
      <c r="AT92" s="157" t="s">
        <v>70</v>
      </c>
      <c r="AU92" s="157" t="s">
        <v>79</v>
      </c>
      <c r="AY92" s="149" t="s">
        <v>135</v>
      </c>
      <c r="BK92" s="158">
        <f>BK93</f>
        <v>0</v>
      </c>
    </row>
    <row r="93" spans="1:65" s="2" customFormat="1" ht="24.15" customHeight="1">
      <c r="A93" s="35"/>
      <c r="B93" s="161"/>
      <c r="C93" s="162" t="s">
        <v>15</v>
      </c>
      <c r="D93" s="162" t="s">
        <v>137</v>
      </c>
      <c r="E93" s="163" t="s">
        <v>1027</v>
      </c>
      <c r="F93" s="164" t="s">
        <v>1028</v>
      </c>
      <c r="G93" s="165" t="s">
        <v>152</v>
      </c>
      <c r="H93" s="166">
        <v>364.35</v>
      </c>
      <c r="I93" s="167"/>
      <c r="J93" s="168">
        <f>ROUND(I93*H93,2)</f>
        <v>0</v>
      </c>
      <c r="K93" s="164" t="s">
        <v>3</v>
      </c>
      <c r="L93" s="36"/>
      <c r="M93" s="169" t="s">
        <v>3</v>
      </c>
      <c r="N93" s="170" t="s">
        <v>42</v>
      </c>
      <c r="O93" s="69"/>
      <c r="P93" s="171">
        <f>O93*H93</f>
        <v>0</v>
      </c>
      <c r="Q93" s="171">
        <v>0</v>
      </c>
      <c r="R93" s="171">
        <f>Q93*H93</f>
        <v>0</v>
      </c>
      <c r="S93" s="171">
        <v>1.2</v>
      </c>
      <c r="T93" s="172">
        <f>S93*H93</f>
        <v>437.22</v>
      </c>
      <c r="U93" s="35"/>
      <c r="V93" s="35"/>
      <c r="W93" s="35"/>
      <c r="X93" s="35"/>
      <c r="Y93" s="35"/>
      <c r="Z93" s="35"/>
      <c r="AA93" s="35"/>
      <c r="AB93" s="35"/>
      <c r="AC93" s="35"/>
      <c r="AD93" s="35"/>
      <c r="AE93" s="35"/>
      <c r="AR93" s="173" t="s">
        <v>82</v>
      </c>
      <c r="AT93" s="173" t="s">
        <v>137</v>
      </c>
      <c r="AU93" s="173" t="s">
        <v>149</v>
      </c>
      <c r="AY93" s="16" t="s">
        <v>135</v>
      </c>
      <c r="BE93" s="174">
        <f>IF(N93="základní",J93,0)</f>
        <v>0</v>
      </c>
      <c r="BF93" s="174">
        <f>IF(N93="snížená",J93,0)</f>
        <v>0</v>
      </c>
      <c r="BG93" s="174">
        <f>IF(N93="zákl. přenesená",J93,0)</f>
        <v>0</v>
      </c>
      <c r="BH93" s="174">
        <f>IF(N93="sníž. přenesená",J93,0)</f>
        <v>0</v>
      </c>
      <c r="BI93" s="174">
        <f>IF(N93="nulová",J93,0)</f>
        <v>0</v>
      </c>
      <c r="BJ93" s="16" t="s">
        <v>15</v>
      </c>
      <c r="BK93" s="174">
        <f>ROUND(I93*H93,2)</f>
        <v>0</v>
      </c>
      <c r="BL93" s="16" t="s">
        <v>82</v>
      </c>
      <c r="BM93" s="173" t="s">
        <v>1029</v>
      </c>
    </row>
    <row r="94" spans="1:63" s="12" customFormat="1" ht="22.8" customHeight="1">
      <c r="A94" s="12"/>
      <c r="B94" s="148"/>
      <c r="C94" s="12"/>
      <c r="D94" s="149" t="s">
        <v>70</v>
      </c>
      <c r="E94" s="159" t="s">
        <v>596</v>
      </c>
      <c r="F94" s="159" t="s">
        <v>597</v>
      </c>
      <c r="G94" s="12"/>
      <c r="H94" s="12"/>
      <c r="I94" s="151"/>
      <c r="J94" s="160">
        <f>BK94</f>
        <v>0</v>
      </c>
      <c r="K94" s="12"/>
      <c r="L94" s="148"/>
      <c r="M94" s="153"/>
      <c r="N94" s="154"/>
      <c r="O94" s="154"/>
      <c r="P94" s="155">
        <f>SUM(P95:P102)</f>
        <v>0</v>
      </c>
      <c r="Q94" s="154"/>
      <c r="R94" s="155">
        <f>SUM(R95:R102)</f>
        <v>0</v>
      </c>
      <c r="S94" s="154"/>
      <c r="T94" s="156">
        <f>SUM(T95:T102)</f>
        <v>0</v>
      </c>
      <c r="U94" s="12"/>
      <c r="V94" s="12"/>
      <c r="W94" s="12"/>
      <c r="X94" s="12"/>
      <c r="Y94" s="12"/>
      <c r="Z94" s="12"/>
      <c r="AA94" s="12"/>
      <c r="AB94" s="12"/>
      <c r="AC94" s="12"/>
      <c r="AD94" s="12"/>
      <c r="AE94" s="12"/>
      <c r="AR94" s="149" t="s">
        <v>15</v>
      </c>
      <c r="AT94" s="157" t="s">
        <v>70</v>
      </c>
      <c r="AU94" s="157" t="s">
        <v>15</v>
      </c>
      <c r="AY94" s="149" t="s">
        <v>135</v>
      </c>
      <c r="BK94" s="158">
        <f>SUM(BK95:BK102)</f>
        <v>0</v>
      </c>
    </row>
    <row r="95" spans="1:65" s="2" customFormat="1" ht="44.25" customHeight="1">
      <c r="A95" s="35"/>
      <c r="B95" s="161"/>
      <c r="C95" s="162" t="s">
        <v>79</v>
      </c>
      <c r="D95" s="162" t="s">
        <v>137</v>
      </c>
      <c r="E95" s="163" t="s">
        <v>599</v>
      </c>
      <c r="F95" s="164" t="s">
        <v>600</v>
      </c>
      <c r="G95" s="165" t="s">
        <v>172</v>
      </c>
      <c r="H95" s="166">
        <v>498.549</v>
      </c>
      <c r="I95" s="167"/>
      <c r="J95" s="168">
        <f>ROUND(I95*H95,2)</f>
        <v>0</v>
      </c>
      <c r="K95" s="164" t="s">
        <v>141</v>
      </c>
      <c r="L95" s="36"/>
      <c r="M95" s="169" t="s">
        <v>3</v>
      </c>
      <c r="N95" s="170" t="s">
        <v>42</v>
      </c>
      <c r="O95" s="69"/>
      <c r="P95" s="171">
        <f>O95*H95</f>
        <v>0</v>
      </c>
      <c r="Q95" s="171">
        <v>0</v>
      </c>
      <c r="R95" s="171">
        <f>Q95*H95</f>
        <v>0</v>
      </c>
      <c r="S95" s="171">
        <v>0</v>
      </c>
      <c r="T95" s="172">
        <f>S95*H95</f>
        <v>0</v>
      </c>
      <c r="U95" s="35"/>
      <c r="V95" s="35"/>
      <c r="W95" s="35"/>
      <c r="X95" s="35"/>
      <c r="Y95" s="35"/>
      <c r="Z95" s="35"/>
      <c r="AA95" s="35"/>
      <c r="AB95" s="35"/>
      <c r="AC95" s="35"/>
      <c r="AD95" s="35"/>
      <c r="AE95" s="35"/>
      <c r="AR95" s="173" t="s">
        <v>82</v>
      </c>
      <c r="AT95" s="173" t="s">
        <v>137</v>
      </c>
      <c r="AU95" s="173" t="s">
        <v>79</v>
      </c>
      <c r="AY95" s="16" t="s">
        <v>135</v>
      </c>
      <c r="BE95" s="174">
        <f>IF(N95="základní",J95,0)</f>
        <v>0</v>
      </c>
      <c r="BF95" s="174">
        <f>IF(N95="snížená",J95,0)</f>
        <v>0</v>
      </c>
      <c r="BG95" s="174">
        <f>IF(N95="zákl. přenesená",J95,0)</f>
        <v>0</v>
      </c>
      <c r="BH95" s="174">
        <f>IF(N95="sníž. přenesená",J95,0)</f>
        <v>0</v>
      </c>
      <c r="BI95" s="174">
        <f>IF(N95="nulová",J95,0)</f>
        <v>0</v>
      </c>
      <c r="BJ95" s="16" t="s">
        <v>15</v>
      </c>
      <c r="BK95" s="174">
        <f>ROUND(I95*H95,2)</f>
        <v>0</v>
      </c>
      <c r="BL95" s="16" t="s">
        <v>82</v>
      </c>
      <c r="BM95" s="173" t="s">
        <v>1030</v>
      </c>
    </row>
    <row r="96" spans="1:47" s="2" customFormat="1" ht="12">
      <c r="A96" s="35"/>
      <c r="B96" s="36"/>
      <c r="C96" s="35"/>
      <c r="D96" s="175" t="s">
        <v>143</v>
      </c>
      <c r="E96" s="35"/>
      <c r="F96" s="176" t="s">
        <v>602</v>
      </c>
      <c r="G96" s="35"/>
      <c r="H96" s="35"/>
      <c r="I96" s="177"/>
      <c r="J96" s="35"/>
      <c r="K96" s="35"/>
      <c r="L96" s="36"/>
      <c r="M96" s="178"/>
      <c r="N96" s="179"/>
      <c r="O96" s="69"/>
      <c r="P96" s="69"/>
      <c r="Q96" s="69"/>
      <c r="R96" s="69"/>
      <c r="S96" s="69"/>
      <c r="T96" s="70"/>
      <c r="U96" s="35"/>
      <c r="V96" s="35"/>
      <c r="W96" s="35"/>
      <c r="X96" s="35"/>
      <c r="Y96" s="35"/>
      <c r="Z96" s="35"/>
      <c r="AA96" s="35"/>
      <c r="AB96" s="35"/>
      <c r="AC96" s="35"/>
      <c r="AD96" s="35"/>
      <c r="AE96" s="35"/>
      <c r="AT96" s="16" t="s">
        <v>143</v>
      </c>
      <c r="AU96" s="16" t="s">
        <v>79</v>
      </c>
    </row>
    <row r="97" spans="1:65" s="2" customFormat="1" ht="33" customHeight="1">
      <c r="A97" s="35"/>
      <c r="B97" s="161"/>
      <c r="C97" s="162" t="s">
        <v>149</v>
      </c>
      <c r="D97" s="162" t="s">
        <v>137</v>
      </c>
      <c r="E97" s="163" t="s">
        <v>604</v>
      </c>
      <c r="F97" s="164" t="s">
        <v>605</v>
      </c>
      <c r="G97" s="165" t="s">
        <v>172</v>
      </c>
      <c r="H97" s="166">
        <v>498.549</v>
      </c>
      <c r="I97" s="167"/>
      <c r="J97" s="168">
        <f>ROUND(I97*H97,2)</f>
        <v>0</v>
      </c>
      <c r="K97" s="164" t="s">
        <v>141</v>
      </c>
      <c r="L97" s="36"/>
      <c r="M97" s="169" t="s">
        <v>3</v>
      </c>
      <c r="N97" s="170" t="s">
        <v>42</v>
      </c>
      <c r="O97" s="69"/>
      <c r="P97" s="171">
        <f>O97*H97</f>
        <v>0</v>
      </c>
      <c r="Q97" s="171">
        <v>0</v>
      </c>
      <c r="R97" s="171">
        <f>Q97*H97</f>
        <v>0</v>
      </c>
      <c r="S97" s="171">
        <v>0</v>
      </c>
      <c r="T97" s="172">
        <f>S97*H97</f>
        <v>0</v>
      </c>
      <c r="U97" s="35"/>
      <c r="V97" s="35"/>
      <c r="W97" s="35"/>
      <c r="X97" s="35"/>
      <c r="Y97" s="35"/>
      <c r="Z97" s="35"/>
      <c r="AA97" s="35"/>
      <c r="AB97" s="35"/>
      <c r="AC97" s="35"/>
      <c r="AD97" s="35"/>
      <c r="AE97" s="35"/>
      <c r="AR97" s="173" t="s">
        <v>82</v>
      </c>
      <c r="AT97" s="173" t="s">
        <v>137</v>
      </c>
      <c r="AU97" s="173" t="s">
        <v>79</v>
      </c>
      <c r="AY97" s="16" t="s">
        <v>135</v>
      </c>
      <c r="BE97" s="174">
        <f>IF(N97="základní",J97,0)</f>
        <v>0</v>
      </c>
      <c r="BF97" s="174">
        <f>IF(N97="snížená",J97,0)</f>
        <v>0</v>
      </c>
      <c r="BG97" s="174">
        <f>IF(N97="zákl. přenesená",J97,0)</f>
        <v>0</v>
      </c>
      <c r="BH97" s="174">
        <f>IF(N97="sníž. přenesená",J97,0)</f>
        <v>0</v>
      </c>
      <c r="BI97" s="174">
        <f>IF(N97="nulová",J97,0)</f>
        <v>0</v>
      </c>
      <c r="BJ97" s="16" t="s">
        <v>15</v>
      </c>
      <c r="BK97" s="174">
        <f>ROUND(I97*H97,2)</f>
        <v>0</v>
      </c>
      <c r="BL97" s="16" t="s">
        <v>82</v>
      </c>
      <c r="BM97" s="173" t="s">
        <v>1031</v>
      </c>
    </row>
    <row r="98" spans="1:47" s="2" customFormat="1" ht="12">
      <c r="A98" s="35"/>
      <c r="B98" s="36"/>
      <c r="C98" s="35"/>
      <c r="D98" s="175" t="s">
        <v>143</v>
      </c>
      <c r="E98" s="35"/>
      <c r="F98" s="176" t="s">
        <v>607</v>
      </c>
      <c r="G98" s="35"/>
      <c r="H98" s="35"/>
      <c r="I98" s="177"/>
      <c r="J98" s="35"/>
      <c r="K98" s="35"/>
      <c r="L98" s="36"/>
      <c r="M98" s="178"/>
      <c r="N98" s="179"/>
      <c r="O98" s="69"/>
      <c r="P98" s="69"/>
      <c r="Q98" s="69"/>
      <c r="R98" s="69"/>
      <c r="S98" s="69"/>
      <c r="T98" s="70"/>
      <c r="U98" s="35"/>
      <c r="V98" s="35"/>
      <c r="W98" s="35"/>
      <c r="X98" s="35"/>
      <c r="Y98" s="35"/>
      <c r="Z98" s="35"/>
      <c r="AA98" s="35"/>
      <c r="AB98" s="35"/>
      <c r="AC98" s="35"/>
      <c r="AD98" s="35"/>
      <c r="AE98" s="35"/>
      <c r="AT98" s="16" t="s">
        <v>143</v>
      </c>
      <c r="AU98" s="16" t="s">
        <v>79</v>
      </c>
    </row>
    <row r="99" spans="1:65" s="2" customFormat="1" ht="44.25" customHeight="1">
      <c r="A99" s="35"/>
      <c r="B99" s="161"/>
      <c r="C99" s="162" t="s">
        <v>82</v>
      </c>
      <c r="D99" s="162" t="s">
        <v>137</v>
      </c>
      <c r="E99" s="163" t="s">
        <v>609</v>
      </c>
      <c r="F99" s="164" t="s">
        <v>610</v>
      </c>
      <c r="G99" s="165" t="s">
        <v>172</v>
      </c>
      <c r="H99" s="166">
        <v>9970.98</v>
      </c>
      <c r="I99" s="167"/>
      <c r="J99" s="168">
        <f>ROUND(I99*H99,2)</f>
        <v>0</v>
      </c>
      <c r="K99" s="164" t="s">
        <v>141</v>
      </c>
      <c r="L99" s="36"/>
      <c r="M99" s="169" t="s">
        <v>3</v>
      </c>
      <c r="N99" s="170" t="s">
        <v>42</v>
      </c>
      <c r="O99" s="69"/>
      <c r="P99" s="171">
        <f>O99*H99</f>
        <v>0</v>
      </c>
      <c r="Q99" s="171">
        <v>0</v>
      </c>
      <c r="R99" s="171">
        <f>Q99*H99</f>
        <v>0</v>
      </c>
      <c r="S99" s="171">
        <v>0</v>
      </c>
      <c r="T99" s="172">
        <f>S99*H99</f>
        <v>0</v>
      </c>
      <c r="U99" s="35"/>
      <c r="V99" s="35"/>
      <c r="W99" s="35"/>
      <c r="X99" s="35"/>
      <c r="Y99" s="35"/>
      <c r="Z99" s="35"/>
      <c r="AA99" s="35"/>
      <c r="AB99" s="35"/>
      <c r="AC99" s="35"/>
      <c r="AD99" s="35"/>
      <c r="AE99" s="35"/>
      <c r="AR99" s="173" t="s">
        <v>82</v>
      </c>
      <c r="AT99" s="173" t="s">
        <v>137</v>
      </c>
      <c r="AU99" s="173" t="s">
        <v>79</v>
      </c>
      <c r="AY99" s="16" t="s">
        <v>135</v>
      </c>
      <c r="BE99" s="174">
        <f>IF(N99="základní",J99,0)</f>
        <v>0</v>
      </c>
      <c r="BF99" s="174">
        <f>IF(N99="snížená",J99,0)</f>
        <v>0</v>
      </c>
      <c r="BG99" s="174">
        <f>IF(N99="zákl. přenesená",J99,0)</f>
        <v>0</v>
      </c>
      <c r="BH99" s="174">
        <f>IF(N99="sníž. přenesená",J99,0)</f>
        <v>0</v>
      </c>
      <c r="BI99" s="174">
        <f>IF(N99="nulová",J99,0)</f>
        <v>0</v>
      </c>
      <c r="BJ99" s="16" t="s">
        <v>15</v>
      </c>
      <c r="BK99" s="174">
        <f>ROUND(I99*H99,2)</f>
        <v>0</v>
      </c>
      <c r="BL99" s="16" t="s">
        <v>82</v>
      </c>
      <c r="BM99" s="173" t="s">
        <v>1032</v>
      </c>
    </row>
    <row r="100" spans="1:47" s="2" customFormat="1" ht="12">
      <c r="A100" s="35"/>
      <c r="B100" s="36"/>
      <c r="C100" s="35"/>
      <c r="D100" s="175" t="s">
        <v>143</v>
      </c>
      <c r="E100" s="35"/>
      <c r="F100" s="176" t="s">
        <v>612</v>
      </c>
      <c r="G100" s="35"/>
      <c r="H100" s="35"/>
      <c r="I100" s="177"/>
      <c r="J100" s="35"/>
      <c r="K100" s="35"/>
      <c r="L100" s="36"/>
      <c r="M100" s="178"/>
      <c r="N100" s="179"/>
      <c r="O100" s="69"/>
      <c r="P100" s="69"/>
      <c r="Q100" s="69"/>
      <c r="R100" s="69"/>
      <c r="S100" s="69"/>
      <c r="T100" s="70"/>
      <c r="U100" s="35"/>
      <c r="V100" s="35"/>
      <c r="W100" s="35"/>
      <c r="X100" s="35"/>
      <c r="Y100" s="35"/>
      <c r="Z100" s="35"/>
      <c r="AA100" s="35"/>
      <c r="AB100" s="35"/>
      <c r="AC100" s="35"/>
      <c r="AD100" s="35"/>
      <c r="AE100" s="35"/>
      <c r="AT100" s="16" t="s">
        <v>143</v>
      </c>
      <c r="AU100" s="16" t="s">
        <v>79</v>
      </c>
    </row>
    <row r="101" spans="1:65" s="2" customFormat="1" ht="44.25" customHeight="1">
      <c r="A101" s="35"/>
      <c r="B101" s="161"/>
      <c r="C101" s="162" t="s">
        <v>159</v>
      </c>
      <c r="D101" s="162" t="s">
        <v>137</v>
      </c>
      <c r="E101" s="163" t="s">
        <v>614</v>
      </c>
      <c r="F101" s="164" t="s">
        <v>615</v>
      </c>
      <c r="G101" s="165" t="s">
        <v>172</v>
      </c>
      <c r="H101" s="166">
        <v>498.549</v>
      </c>
      <c r="I101" s="167"/>
      <c r="J101" s="168">
        <f>ROUND(I101*H101,2)</f>
        <v>0</v>
      </c>
      <c r="K101" s="164" t="s">
        <v>141</v>
      </c>
      <c r="L101" s="36"/>
      <c r="M101" s="169" t="s">
        <v>3</v>
      </c>
      <c r="N101" s="170" t="s">
        <v>42</v>
      </c>
      <c r="O101" s="69"/>
      <c r="P101" s="171">
        <f>O101*H101</f>
        <v>0</v>
      </c>
      <c r="Q101" s="171">
        <v>0</v>
      </c>
      <c r="R101" s="171">
        <f>Q101*H101</f>
        <v>0</v>
      </c>
      <c r="S101" s="171">
        <v>0</v>
      </c>
      <c r="T101" s="172">
        <f>S101*H101</f>
        <v>0</v>
      </c>
      <c r="U101" s="35"/>
      <c r="V101" s="35"/>
      <c r="W101" s="35"/>
      <c r="X101" s="35"/>
      <c r="Y101" s="35"/>
      <c r="Z101" s="35"/>
      <c r="AA101" s="35"/>
      <c r="AB101" s="35"/>
      <c r="AC101" s="35"/>
      <c r="AD101" s="35"/>
      <c r="AE101" s="35"/>
      <c r="AR101" s="173" t="s">
        <v>82</v>
      </c>
      <c r="AT101" s="173" t="s">
        <v>137</v>
      </c>
      <c r="AU101" s="173" t="s">
        <v>79</v>
      </c>
      <c r="AY101" s="16" t="s">
        <v>135</v>
      </c>
      <c r="BE101" s="174">
        <f>IF(N101="základní",J101,0)</f>
        <v>0</v>
      </c>
      <c r="BF101" s="174">
        <f>IF(N101="snížená",J101,0)</f>
        <v>0</v>
      </c>
      <c r="BG101" s="174">
        <f>IF(N101="zákl. přenesená",J101,0)</f>
        <v>0</v>
      </c>
      <c r="BH101" s="174">
        <f>IF(N101="sníž. přenesená",J101,0)</f>
        <v>0</v>
      </c>
      <c r="BI101" s="174">
        <f>IF(N101="nulová",J101,0)</f>
        <v>0</v>
      </c>
      <c r="BJ101" s="16" t="s">
        <v>15</v>
      </c>
      <c r="BK101" s="174">
        <f>ROUND(I101*H101,2)</f>
        <v>0</v>
      </c>
      <c r="BL101" s="16" t="s">
        <v>82</v>
      </c>
      <c r="BM101" s="173" t="s">
        <v>1033</v>
      </c>
    </row>
    <row r="102" spans="1:47" s="2" customFormat="1" ht="12">
      <c r="A102" s="35"/>
      <c r="B102" s="36"/>
      <c r="C102" s="35"/>
      <c r="D102" s="175" t="s">
        <v>143</v>
      </c>
      <c r="E102" s="35"/>
      <c r="F102" s="176" t="s">
        <v>617</v>
      </c>
      <c r="G102" s="35"/>
      <c r="H102" s="35"/>
      <c r="I102" s="177"/>
      <c r="J102" s="35"/>
      <c r="K102" s="35"/>
      <c r="L102" s="36"/>
      <c r="M102" s="178"/>
      <c r="N102" s="179"/>
      <c r="O102" s="69"/>
      <c r="P102" s="69"/>
      <c r="Q102" s="69"/>
      <c r="R102" s="69"/>
      <c r="S102" s="69"/>
      <c r="T102" s="70"/>
      <c r="U102" s="35"/>
      <c r="V102" s="35"/>
      <c r="W102" s="35"/>
      <c r="X102" s="35"/>
      <c r="Y102" s="35"/>
      <c r="Z102" s="35"/>
      <c r="AA102" s="35"/>
      <c r="AB102" s="35"/>
      <c r="AC102" s="35"/>
      <c r="AD102" s="35"/>
      <c r="AE102" s="35"/>
      <c r="AT102" s="16" t="s">
        <v>143</v>
      </c>
      <c r="AU102" s="16" t="s">
        <v>79</v>
      </c>
    </row>
    <row r="103" spans="1:63" s="12" customFormat="1" ht="25.9" customHeight="1">
      <c r="A103" s="12"/>
      <c r="B103" s="148"/>
      <c r="C103" s="12"/>
      <c r="D103" s="149" t="s">
        <v>70</v>
      </c>
      <c r="E103" s="150" t="s">
        <v>625</v>
      </c>
      <c r="F103" s="150" t="s">
        <v>626</v>
      </c>
      <c r="G103" s="12"/>
      <c r="H103" s="12"/>
      <c r="I103" s="151"/>
      <c r="J103" s="152">
        <f>BK103</f>
        <v>0</v>
      </c>
      <c r="K103" s="12"/>
      <c r="L103" s="148"/>
      <c r="M103" s="153"/>
      <c r="N103" s="154"/>
      <c r="O103" s="154"/>
      <c r="P103" s="155">
        <f>P104+P118+P140+P149+P153</f>
        <v>0</v>
      </c>
      <c r="Q103" s="154"/>
      <c r="R103" s="155">
        <f>R104+R118+R140+R149+R153</f>
        <v>85.49643499999999</v>
      </c>
      <c r="S103" s="154"/>
      <c r="T103" s="156">
        <f>T104+T118+T140+T149+T153</f>
        <v>61.32893</v>
      </c>
      <c r="U103" s="12"/>
      <c r="V103" s="12"/>
      <c r="W103" s="12"/>
      <c r="X103" s="12"/>
      <c r="Y103" s="12"/>
      <c r="Z103" s="12"/>
      <c r="AA103" s="12"/>
      <c r="AB103" s="12"/>
      <c r="AC103" s="12"/>
      <c r="AD103" s="12"/>
      <c r="AE103" s="12"/>
      <c r="AR103" s="149" t="s">
        <v>79</v>
      </c>
      <c r="AT103" s="157" t="s">
        <v>70</v>
      </c>
      <c r="AU103" s="157" t="s">
        <v>71</v>
      </c>
      <c r="AY103" s="149" t="s">
        <v>135</v>
      </c>
      <c r="BK103" s="158">
        <f>BK104+BK118+BK140+BK149+BK153</f>
        <v>0</v>
      </c>
    </row>
    <row r="104" spans="1:63" s="12" customFormat="1" ht="22.8" customHeight="1">
      <c r="A104" s="12"/>
      <c r="B104" s="148"/>
      <c r="C104" s="12"/>
      <c r="D104" s="149" t="s">
        <v>70</v>
      </c>
      <c r="E104" s="159" t="s">
        <v>1034</v>
      </c>
      <c r="F104" s="159" t="s">
        <v>1035</v>
      </c>
      <c r="G104" s="12"/>
      <c r="H104" s="12"/>
      <c r="I104" s="151"/>
      <c r="J104" s="160">
        <f>BK104</f>
        <v>0</v>
      </c>
      <c r="K104" s="12"/>
      <c r="L104" s="148"/>
      <c r="M104" s="153"/>
      <c r="N104" s="154"/>
      <c r="O104" s="154"/>
      <c r="P104" s="155">
        <f>SUM(P105:P117)</f>
        <v>0</v>
      </c>
      <c r="Q104" s="154"/>
      <c r="R104" s="155">
        <f>SUM(R105:R117)</f>
        <v>49.66876</v>
      </c>
      <c r="S104" s="154"/>
      <c r="T104" s="156">
        <f>SUM(T105:T117)</f>
        <v>46.6785</v>
      </c>
      <c r="U104" s="12"/>
      <c r="V104" s="12"/>
      <c r="W104" s="12"/>
      <c r="X104" s="12"/>
      <c r="Y104" s="12"/>
      <c r="Z104" s="12"/>
      <c r="AA104" s="12"/>
      <c r="AB104" s="12"/>
      <c r="AC104" s="12"/>
      <c r="AD104" s="12"/>
      <c r="AE104" s="12"/>
      <c r="AR104" s="149" t="s">
        <v>79</v>
      </c>
      <c r="AT104" s="157" t="s">
        <v>70</v>
      </c>
      <c r="AU104" s="157" t="s">
        <v>15</v>
      </c>
      <c r="AY104" s="149" t="s">
        <v>135</v>
      </c>
      <c r="BK104" s="158">
        <f>SUM(BK105:BK117)</f>
        <v>0</v>
      </c>
    </row>
    <row r="105" spans="1:65" s="2" customFormat="1" ht="33" customHeight="1">
      <c r="A105" s="35"/>
      <c r="B105" s="161"/>
      <c r="C105" s="162" t="s">
        <v>164</v>
      </c>
      <c r="D105" s="162" t="s">
        <v>137</v>
      </c>
      <c r="E105" s="163" t="s">
        <v>1036</v>
      </c>
      <c r="F105" s="164" t="s">
        <v>1037</v>
      </c>
      <c r="G105" s="165" t="s">
        <v>140</v>
      </c>
      <c r="H105" s="166">
        <v>2829</v>
      </c>
      <c r="I105" s="167"/>
      <c r="J105" s="168">
        <f>ROUND(I105*H105,2)</f>
        <v>0</v>
      </c>
      <c r="K105" s="164" t="s">
        <v>141</v>
      </c>
      <c r="L105" s="36"/>
      <c r="M105" s="169" t="s">
        <v>3</v>
      </c>
      <c r="N105" s="170" t="s">
        <v>42</v>
      </c>
      <c r="O105" s="69"/>
      <c r="P105" s="171">
        <f>O105*H105</f>
        <v>0</v>
      </c>
      <c r="Q105" s="171">
        <v>0</v>
      </c>
      <c r="R105" s="171">
        <f>Q105*H105</f>
        <v>0</v>
      </c>
      <c r="S105" s="171">
        <v>0.0165</v>
      </c>
      <c r="T105" s="172">
        <f>S105*H105</f>
        <v>46.6785</v>
      </c>
      <c r="U105" s="35"/>
      <c r="V105" s="35"/>
      <c r="W105" s="35"/>
      <c r="X105" s="35"/>
      <c r="Y105" s="35"/>
      <c r="Z105" s="35"/>
      <c r="AA105" s="35"/>
      <c r="AB105" s="35"/>
      <c r="AC105" s="35"/>
      <c r="AD105" s="35"/>
      <c r="AE105" s="35"/>
      <c r="AR105" s="173" t="s">
        <v>214</v>
      </c>
      <c r="AT105" s="173" t="s">
        <v>137</v>
      </c>
      <c r="AU105" s="173" t="s">
        <v>79</v>
      </c>
      <c r="AY105" s="16" t="s">
        <v>135</v>
      </c>
      <c r="BE105" s="174">
        <f>IF(N105="základní",J105,0)</f>
        <v>0</v>
      </c>
      <c r="BF105" s="174">
        <f>IF(N105="snížená",J105,0)</f>
        <v>0</v>
      </c>
      <c r="BG105" s="174">
        <f>IF(N105="zákl. přenesená",J105,0)</f>
        <v>0</v>
      </c>
      <c r="BH105" s="174">
        <f>IF(N105="sníž. přenesená",J105,0)</f>
        <v>0</v>
      </c>
      <c r="BI105" s="174">
        <f>IF(N105="nulová",J105,0)</f>
        <v>0</v>
      </c>
      <c r="BJ105" s="16" t="s">
        <v>15</v>
      </c>
      <c r="BK105" s="174">
        <f>ROUND(I105*H105,2)</f>
        <v>0</v>
      </c>
      <c r="BL105" s="16" t="s">
        <v>214</v>
      </c>
      <c r="BM105" s="173" t="s">
        <v>1038</v>
      </c>
    </row>
    <row r="106" spans="1:47" s="2" customFormat="1" ht="12">
      <c r="A106" s="35"/>
      <c r="B106" s="36"/>
      <c r="C106" s="35"/>
      <c r="D106" s="175" t="s">
        <v>143</v>
      </c>
      <c r="E106" s="35"/>
      <c r="F106" s="176" t="s">
        <v>1039</v>
      </c>
      <c r="G106" s="35"/>
      <c r="H106" s="35"/>
      <c r="I106" s="177"/>
      <c r="J106" s="35"/>
      <c r="K106" s="35"/>
      <c r="L106" s="36"/>
      <c r="M106" s="178"/>
      <c r="N106" s="179"/>
      <c r="O106" s="69"/>
      <c r="P106" s="69"/>
      <c r="Q106" s="69"/>
      <c r="R106" s="69"/>
      <c r="S106" s="69"/>
      <c r="T106" s="70"/>
      <c r="U106" s="35"/>
      <c r="V106" s="35"/>
      <c r="W106" s="35"/>
      <c r="X106" s="35"/>
      <c r="Y106" s="35"/>
      <c r="Z106" s="35"/>
      <c r="AA106" s="35"/>
      <c r="AB106" s="35"/>
      <c r="AC106" s="35"/>
      <c r="AD106" s="35"/>
      <c r="AE106" s="35"/>
      <c r="AT106" s="16" t="s">
        <v>143</v>
      </c>
      <c r="AU106" s="16" t="s">
        <v>79</v>
      </c>
    </row>
    <row r="107" spans="1:65" s="2" customFormat="1" ht="33" customHeight="1">
      <c r="A107" s="35"/>
      <c r="B107" s="161"/>
      <c r="C107" s="162" t="s">
        <v>169</v>
      </c>
      <c r="D107" s="162" t="s">
        <v>137</v>
      </c>
      <c r="E107" s="163" t="s">
        <v>1040</v>
      </c>
      <c r="F107" s="164" t="s">
        <v>1041</v>
      </c>
      <c r="G107" s="165" t="s">
        <v>140</v>
      </c>
      <c r="H107" s="166">
        <v>2829</v>
      </c>
      <c r="I107" s="167"/>
      <c r="J107" s="168">
        <f>ROUND(I107*H107,2)</f>
        <v>0</v>
      </c>
      <c r="K107" s="164" t="s">
        <v>141</v>
      </c>
      <c r="L107" s="36"/>
      <c r="M107" s="169" t="s">
        <v>3</v>
      </c>
      <c r="N107" s="170" t="s">
        <v>42</v>
      </c>
      <c r="O107" s="69"/>
      <c r="P107" s="171">
        <f>O107*H107</f>
        <v>0</v>
      </c>
      <c r="Q107" s="171">
        <v>0</v>
      </c>
      <c r="R107" s="171">
        <f>Q107*H107</f>
        <v>0</v>
      </c>
      <c r="S107" s="171">
        <v>0</v>
      </c>
      <c r="T107" s="172">
        <f>S107*H107</f>
        <v>0</v>
      </c>
      <c r="U107" s="35"/>
      <c r="V107" s="35"/>
      <c r="W107" s="35"/>
      <c r="X107" s="35"/>
      <c r="Y107" s="35"/>
      <c r="Z107" s="35"/>
      <c r="AA107" s="35"/>
      <c r="AB107" s="35"/>
      <c r="AC107" s="35"/>
      <c r="AD107" s="35"/>
      <c r="AE107" s="35"/>
      <c r="AR107" s="173" t="s">
        <v>214</v>
      </c>
      <c r="AT107" s="173" t="s">
        <v>137</v>
      </c>
      <c r="AU107" s="173" t="s">
        <v>79</v>
      </c>
      <c r="AY107" s="16" t="s">
        <v>135</v>
      </c>
      <c r="BE107" s="174">
        <f>IF(N107="základní",J107,0)</f>
        <v>0</v>
      </c>
      <c r="BF107" s="174">
        <f>IF(N107="snížená",J107,0)</f>
        <v>0</v>
      </c>
      <c r="BG107" s="174">
        <f>IF(N107="zákl. přenesená",J107,0)</f>
        <v>0</v>
      </c>
      <c r="BH107" s="174">
        <f>IF(N107="sníž. přenesená",J107,0)</f>
        <v>0</v>
      </c>
      <c r="BI107" s="174">
        <f>IF(N107="nulová",J107,0)</f>
        <v>0</v>
      </c>
      <c r="BJ107" s="16" t="s">
        <v>15</v>
      </c>
      <c r="BK107" s="174">
        <f>ROUND(I107*H107,2)</f>
        <v>0</v>
      </c>
      <c r="BL107" s="16" t="s">
        <v>214</v>
      </c>
      <c r="BM107" s="173" t="s">
        <v>1042</v>
      </c>
    </row>
    <row r="108" spans="1:47" s="2" customFormat="1" ht="12">
      <c r="A108" s="35"/>
      <c r="B108" s="36"/>
      <c r="C108" s="35"/>
      <c r="D108" s="175" t="s">
        <v>143</v>
      </c>
      <c r="E108" s="35"/>
      <c r="F108" s="176" t="s">
        <v>1043</v>
      </c>
      <c r="G108" s="35"/>
      <c r="H108" s="35"/>
      <c r="I108" s="177"/>
      <c r="J108" s="35"/>
      <c r="K108" s="35"/>
      <c r="L108" s="36"/>
      <c r="M108" s="178"/>
      <c r="N108" s="179"/>
      <c r="O108" s="69"/>
      <c r="P108" s="69"/>
      <c r="Q108" s="69"/>
      <c r="R108" s="69"/>
      <c r="S108" s="69"/>
      <c r="T108" s="70"/>
      <c r="U108" s="35"/>
      <c r="V108" s="35"/>
      <c r="W108" s="35"/>
      <c r="X108" s="35"/>
      <c r="Y108" s="35"/>
      <c r="Z108" s="35"/>
      <c r="AA108" s="35"/>
      <c r="AB108" s="35"/>
      <c r="AC108" s="35"/>
      <c r="AD108" s="35"/>
      <c r="AE108" s="35"/>
      <c r="AT108" s="16" t="s">
        <v>143</v>
      </c>
      <c r="AU108" s="16" t="s">
        <v>79</v>
      </c>
    </row>
    <row r="109" spans="1:65" s="2" customFormat="1" ht="49.05" customHeight="1">
      <c r="A109" s="35"/>
      <c r="B109" s="161"/>
      <c r="C109" s="180" t="s">
        <v>175</v>
      </c>
      <c r="D109" s="180" t="s">
        <v>181</v>
      </c>
      <c r="E109" s="181" t="s">
        <v>1044</v>
      </c>
      <c r="F109" s="182" t="s">
        <v>1045</v>
      </c>
      <c r="G109" s="183" t="s">
        <v>140</v>
      </c>
      <c r="H109" s="184">
        <v>3297.2</v>
      </c>
      <c r="I109" s="185"/>
      <c r="J109" s="186">
        <f>ROUND(I109*H109,2)</f>
        <v>0</v>
      </c>
      <c r="K109" s="182" t="s">
        <v>141</v>
      </c>
      <c r="L109" s="187"/>
      <c r="M109" s="188" t="s">
        <v>3</v>
      </c>
      <c r="N109" s="189" t="s">
        <v>42</v>
      </c>
      <c r="O109" s="69"/>
      <c r="P109" s="171">
        <f>O109*H109</f>
        <v>0</v>
      </c>
      <c r="Q109" s="171">
        <v>0.004</v>
      </c>
      <c r="R109" s="171">
        <f>Q109*H109</f>
        <v>13.188799999999999</v>
      </c>
      <c r="S109" s="171">
        <v>0</v>
      </c>
      <c r="T109" s="172">
        <f>S109*H109</f>
        <v>0</v>
      </c>
      <c r="U109" s="35"/>
      <c r="V109" s="35"/>
      <c r="W109" s="35"/>
      <c r="X109" s="35"/>
      <c r="Y109" s="35"/>
      <c r="Z109" s="35"/>
      <c r="AA109" s="35"/>
      <c r="AB109" s="35"/>
      <c r="AC109" s="35"/>
      <c r="AD109" s="35"/>
      <c r="AE109" s="35"/>
      <c r="AR109" s="173" t="s">
        <v>300</v>
      </c>
      <c r="AT109" s="173" t="s">
        <v>181</v>
      </c>
      <c r="AU109" s="173" t="s">
        <v>79</v>
      </c>
      <c r="AY109" s="16" t="s">
        <v>135</v>
      </c>
      <c r="BE109" s="174">
        <f>IF(N109="základní",J109,0)</f>
        <v>0</v>
      </c>
      <c r="BF109" s="174">
        <f>IF(N109="snížená",J109,0)</f>
        <v>0</v>
      </c>
      <c r="BG109" s="174">
        <f>IF(N109="zákl. přenesená",J109,0)</f>
        <v>0</v>
      </c>
      <c r="BH109" s="174">
        <f>IF(N109="sníž. přenesená",J109,0)</f>
        <v>0</v>
      </c>
      <c r="BI109" s="174">
        <f>IF(N109="nulová",J109,0)</f>
        <v>0</v>
      </c>
      <c r="BJ109" s="16" t="s">
        <v>15</v>
      </c>
      <c r="BK109" s="174">
        <f>ROUND(I109*H109,2)</f>
        <v>0</v>
      </c>
      <c r="BL109" s="16" t="s">
        <v>214</v>
      </c>
      <c r="BM109" s="173" t="s">
        <v>1046</v>
      </c>
    </row>
    <row r="110" spans="1:65" s="2" customFormat="1" ht="24.15" customHeight="1">
      <c r="A110" s="35"/>
      <c r="B110" s="161"/>
      <c r="C110" s="162" t="s">
        <v>180</v>
      </c>
      <c r="D110" s="162" t="s">
        <v>137</v>
      </c>
      <c r="E110" s="163" t="s">
        <v>1047</v>
      </c>
      <c r="F110" s="164" t="s">
        <v>1048</v>
      </c>
      <c r="G110" s="165" t="s">
        <v>140</v>
      </c>
      <c r="H110" s="166">
        <v>2829</v>
      </c>
      <c r="I110" s="167"/>
      <c r="J110" s="168">
        <f>ROUND(I110*H110,2)</f>
        <v>0</v>
      </c>
      <c r="K110" s="164" t="s">
        <v>141</v>
      </c>
      <c r="L110" s="36"/>
      <c r="M110" s="169" t="s">
        <v>3</v>
      </c>
      <c r="N110" s="170" t="s">
        <v>42</v>
      </c>
      <c r="O110" s="69"/>
      <c r="P110" s="171">
        <f>O110*H110</f>
        <v>0</v>
      </c>
      <c r="Q110" s="171">
        <v>0.00088</v>
      </c>
      <c r="R110" s="171">
        <f>Q110*H110</f>
        <v>2.48952</v>
      </c>
      <c r="S110" s="171">
        <v>0</v>
      </c>
      <c r="T110" s="172">
        <f>S110*H110</f>
        <v>0</v>
      </c>
      <c r="U110" s="35"/>
      <c r="V110" s="35"/>
      <c r="W110" s="35"/>
      <c r="X110" s="35"/>
      <c r="Y110" s="35"/>
      <c r="Z110" s="35"/>
      <c r="AA110" s="35"/>
      <c r="AB110" s="35"/>
      <c r="AC110" s="35"/>
      <c r="AD110" s="35"/>
      <c r="AE110" s="35"/>
      <c r="AR110" s="173" t="s">
        <v>214</v>
      </c>
      <c r="AT110" s="173" t="s">
        <v>137</v>
      </c>
      <c r="AU110" s="173" t="s">
        <v>79</v>
      </c>
      <c r="AY110" s="16" t="s">
        <v>135</v>
      </c>
      <c r="BE110" s="174">
        <f>IF(N110="základní",J110,0)</f>
        <v>0</v>
      </c>
      <c r="BF110" s="174">
        <f>IF(N110="snížená",J110,0)</f>
        <v>0</v>
      </c>
      <c r="BG110" s="174">
        <f>IF(N110="zákl. přenesená",J110,0)</f>
        <v>0</v>
      </c>
      <c r="BH110" s="174">
        <f>IF(N110="sníž. přenesená",J110,0)</f>
        <v>0</v>
      </c>
      <c r="BI110" s="174">
        <f>IF(N110="nulová",J110,0)</f>
        <v>0</v>
      </c>
      <c r="BJ110" s="16" t="s">
        <v>15</v>
      </c>
      <c r="BK110" s="174">
        <f>ROUND(I110*H110,2)</f>
        <v>0</v>
      </c>
      <c r="BL110" s="16" t="s">
        <v>214</v>
      </c>
      <c r="BM110" s="173" t="s">
        <v>1049</v>
      </c>
    </row>
    <row r="111" spans="1:47" s="2" customFormat="1" ht="12">
      <c r="A111" s="35"/>
      <c r="B111" s="36"/>
      <c r="C111" s="35"/>
      <c r="D111" s="175" t="s">
        <v>143</v>
      </c>
      <c r="E111" s="35"/>
      <c r="F111" s="176" t="s">
        <v>1050</v>
      </c>
      <c r="G111" s="35"/>
      <c r="H111" s="35"/>
      <c r="I111" s="177"/>
      <c r="J111" s="35"/>
      <c r="K111" s="35"/>
      <c r="L111" s="36"/>
      <c r="M111" s="178"/>
      <c r="N111" s="179"/>
      <c r="O111" s="69"/>
      <c r="P111" s="69"/>
      <c r="Q111" s="69"/>
      <c r="R111" s="69"/>
      <c r="S111" s="69"/>
      <c r="T111" s="70"/>
      <c r="U111" s="35"/>
      <c r="V111" s="35"/>
      <c r="W111" s="35"/>
      <c r="X111" s="35"/>
      <c r="Y111" s="35"/>
      <c r="Z111" s="35"/>
      <c r="AA111" s="35"/>
      <c r="AB111" s="35"/>
      <c r="AC111" s="35"/>
      <c r="AD111" s="35"/>
      <c r="AE111" s="35"/>
      <c r="AT111" s="16" t="s">
        <v>143</v>
      </c>
      <c r="AU111" s="16" t="s">
        <v>79</v>
      </c>
    </row>
    <row r="112" spans="1:65" s="2" customFormat="1" ht="49.05" customHeight="1">
      <c r="A112" s="35"/>
      <c r="B112" s="161"/>
      <c r="C112" s="180" t="s">
        <v>185</v>
      </c>
      <c r="D112" s="180" t="s">
        <v>181</v>
      </c>
      <c r="E112" s="181" t="s">
        <v>1051</v>
      </c>
      <c r="F112" s="182" t="s">
        <v>1052</v>
      </c>
      <c r="G112" s="183" t="s">
        <v>140</v>
      </c>
      <c r="H112" s="184">
        <v>3297.2</v>
      </c>
      <c r="I112" s="185"/>
      <c r="J112" s="186">
        <f>ROUND(I112*H112,2)</f>
        <v>0</v>
      </c>
      <c r="K112" s="182" t="s">
        <v>141</v>
      </c>
      <c r="L112" s="187"/>
      <c r="M112" s="188" t="s">
        <v>3</v>
      </c>
      <c r="N112" s="189" t="s">
        <v>42</v>
      </c>
      <c r="O112" s="69"/>
      <c r="P112" s="171">
        <f>O112*H112</f>
        <v>0</v>
      </c>
      <c r="Q112" s="171">
        <v>0.0053</v>
      </c>
      <c r="R112" s="171">
        <f>Q112*H112</f>
        <v>17.47516</v>
      </c>
      <c r="S112" s="171">
        <v>0</v>
      </c>
      <c r="T112" s="172">
        <f>S112*H112</f>
        <v>0</v>
      </c>
      <c r="U112" s="35"/>
      <c r="V112" s="35"/>
      <c r="W112" s="35"/>
      <c r="X112" s="35"/>
      <c r="Y112" s="35"/>
      <c r="Z112" s="35"/>
      <c r="AA112" s="35"/>
      <c r="AB112" s="35"/>
      <c r="AC112" s="35"/>
      <c r="AD112" s="35"/>
      <c r="AE112" s="35"/>
      <c r="AR112" s="173" t="s">
        <v>300</v>
      </c>
      <c r="AT112" s="173" t="s">
        <v>181</v>
      </c>
      <c r="AU112" s="173" t="s">
        <v>79</v>
      </c>
      <c r="AY112" s="16" t="s">
        <v>135</v>
      </c>
      <c r="BE112" s="174">
        <f>IF(N112="základní",J112,0)</f>
        <v>0</v>
      </c>
      <c r="BF112" s="174">
        <f>IF(N112="snížená",J112,0)</f>
        <v>0</v>
      </c>
      <c r="BG112" s="174">
        <f>IF(N112="zákl. přenesená",J112,0)</f>
        <v>0</v>
      </c>
      <c r="BH112" s="174">
        <f>IF(N112="sníž. přenesená",J112,0)</f>
        <v>0</v>
      </c>
      <c r="BI112" s="174">
        <f>IF(N112="nulová",J112,0)</f>
        <v>0</v>
      </c>
      <c r="BJ112" s="16" t="s">
        <v>15</v>
      </c>
      <c r="BK112" s="174">
        <f>ROUND(I112*H112,2)</f>
        <v>0</v>
      </c>
      <c r="BL112" s="16" t="s">
        <v>214</v>
      </c>
      <c r="BM112" s="173" t="s">
        <v>1053</v>
      </c>
    </row>
    <row r="113" spans="1:65" s="2" customFormat="1" ht="24.15" customHeight="1">
      <c r="A113" s="35"/>
      <c r="B113" s="161"/>
      <c r="C113" s="162" t="s">
        <v>315</v>
      </c>
      <c r="D113" s="162" t="s">
        <v>137</v>
      </c>
      <c r="E113" s="163" t="s">
        <v>1054</v>
      </c>
      <c r="F113" s="164" t="s">
        <v>1055</v>
      </c>
      <c r="G113" s="165" t="s">
        <v>140</v>
      </c>
      <c r="H113" s="166">
        <v>2829</v>
      </c>
      <c r="I113" s="167"/>
      <c r="J113" s="168">
        <f>ROUND(I113*H113,2)</f>
        <v>0</v>
      </c>
      <c r="K113" s="164" t="s">
        <v>141</v>
      </c>
      <c r="L113" s="36"/>
      <c r="M113" s="169" t="s">
        <v>3</v>
      </c>
      <c r="N113" s="170" t="s">
        <v>42</v>
      </c>
      <c r="O113" s="69"/>
      <c r="P113" s="171">
        <f>O113*H113</f>
        <v>0</v>
      </c>
      <c r="Q113" s="171">
        <v>0.00036</v>
      </c>
      <c r="R113" s="171">
        <f>Q113*H113</f>
        <v>1.01844</v>
      </c>
      <c r="S113" s="171">
        <v>0</v>
      </c>
      <c r="T113" s="172">
        <f>S113*H113</f>
        <v>0</v>
      </c>
      <c r="U113" s="35"/>
      <c r="V113" s="35"/>
      <c r="W113" s="35"/>
      <c r="X113" s="35"/>
      <c r="Y113" s="35"/>
      <c r="Z113" s="35"/>
      <c r="AA113" s="35"/>
      <c r="AB113" s="35"/>
      <c r="AC113" s="35"/>
      <c r="AD113" s="35"/>
      <c r="AE113" s="35"/>
      <c r="AR113" s="173" t="s">
        <v>214</v>
      </c>
      <c r="AT113" s="173" t="s">
        <v>137</v>
      </c>
      <c r="AU113" s="173" t="s">
        <v>79</v>
      </c>
      <c r="AY113" s="16" t="s">
        <v>135</v>
      </c>
      <c r="BE113" s="174">
        <f>IF(N113="základní",J113,0)</f>
        <v>0</v>
      </c>
      <c r="BF113" s="174">
        <f>IF(N113="snížená",J113,0)</f>
        <v>0</v>
      </c>
      <c r="BG113" s="174">
        <f>IF(N113="zákl. přenesená",J113,0)</f>
        <v>0</v>
      </c>
      <c r="BH113" s="174">
        <f>IF(N113="sníž. přenesená",J113,0)</f>
        <v>0</v>
      </c>
      <c r="BI113" s="174">
        <f>IF(N113="nulová",J113,0)</f>
        <v>0</v>
      </c>
      <c r="BJ113" s="16" t="s">
        <v>15</v>
      </c>
      <c r="BK113" s="174">
        <f>ROUND(I113*H113,2)</f>
        <v>0</v>
      </c>
      <c r="BL113" s="16" t="s">
        <v>214</v>
      </c>
      <c r="BM113" s="173" t="s">
        <v>1056</v>
      </c>
    </row>
    <row r="114" spans="1:47" s="2" customFormat="1" ht="12">
      <c r="A114" s="35"/>
      <c r="B114" s="36"/>
      <c r="C114" s="35"/>
      <c r="D114" s="175" t="s">
        <v>143</v>
      </c>
      <c r="E114" s="35"/>
      <c r="F114" s="176" t="s">
        <v>1057</v>
      </c>
      <c r="G114" s="35"/>
      <c r="H114" s="35"/>
      <c r="I114" s="177"/>
      <c r="J114" s="35"/>
      <c r="K114" s="35"/>
      <c r="L114" s="36"/>
      <c r="M114" s="178"/>
      <c r="N114" s="179"/>
      <c r="O114" s="69"/>
      <c r="P114" s="69"/>
      <c r="Q114" s="69"/>
      <c r="R114" s="69"/>
      <c r="S114" s="69"/>
      <c r="T114" s="70"/>
      <c r="U114" s="35"/>
      <c r="V114" s="35"/>
      <c r="W114" s="35"/>
      <c r="X114" s="35"/>
      <c r="Y114" s="35"/>
      <c r="Z114" s="35"/>
      <c r="AA114" s="35"/>
      <c r="AB114" s="35"/>
      <c r="AC114" s="35"/>
      <c r="AD114" s="35"/>
      <c r="AE114" s="35"/>
      <c r="AT114" s="16" t="s">
        <v>143</v>
      </c>
      <c r="AU114" s="16" t="s">
        <v>79</v>
      </c>
    </row>
    <row r="115" spans="1:65" s="2" customFormat="1" ht="55.5" customHeight="1">
      <c r="A115" s="35"/>
      <c r="B115" s="161"/>
      <c r="C115" s="180" t="s">
        <v>319</v>
      </c>
      <c r="D115" s="180" t="s">
        <v>181</v>
      </c>
      <c r="E115" s="181" t="s">
        <v>1058</v>
      </c>
      <c r="F115" s="182" t="s">
        <v>1059</v>
      </c>
      <c r="G115" s="183" t="s">
        <v>140</v>
      </c>
      <c r="H115" s="184">
        <v>3297.2</v>
      </c>
      <c r="I115" s="185"/>
      <c r="J115" s="186">
        <f>ROUND(I115*H115,2)</f>
        <v>0</v>
      </c>
      <c r="K115" s="182" t="s">
        <v>141</v>
      </c>
      <c r="L115" s="187"/>
      <c r="M115" s="188" t="s">
        <v>3</v>
      </c>
      <c r="N115" s="189" t="s">
        <v>42</v>
      </c>
      <c r="O115" s="69"/>
      <c r="P115" s="171">
        <f>O115*H115</f>
        <v>0</v>
      </c>
      <c r="Q115" s="171">
        <v>0.0047</v>
      </c>
      <c r="R115" s="171">
        <f>Q115*H115</f>
        <v>15.49684</v>
      </c>
      <c r="S115" s="171">
        <v>0</v>
      </c>
      <c r="T115" s="172">
        <f>S115*H115</f>
        <v>0</v>
      </c>
      <c r="U115" s="35"/>
      <c r="V115" s="35"/>
      <c r="W115" s="35"/>
      <c r="X115" s="35"/>
      <c r="Y115" s="35"/>
      <c r="Z115" s="35"/>
      <c r="AA115" s="35"/>
      <c r="AB115" s="35"/>
      <c r="AC115" s="35"/>
      <c r="AD115" s="35"/>
      <c r="AE115" s="35"/>
      <c r="AR115" s="173" t="s">
        <v>300</v>
      </c>
      <c r="AT115" s="173" t="s">
        <v>181</v>
      </c>
      <c r="AU115" s="173" t="s">
        <v>79</v>
      </c>
      <c r="AY115" s="16" t="s">
        <v>135</v>
      </c>
      <c r="BE115" s="174">
        <f>IF(N115="základní",J115,0)</f>
        <v>0</v>
      </c>
      <c r="BF115" s="174">
        <f>IF(N115="snížená",J115,0)</f>
        <v>0</v>
      </c>
      <c r="BG115" s="174">
        <f>IF(N115="zákl. přenesená",J115,0)</f>
        <v>0</v>
      </c>
      <c r="BH115" s="174">
        <f>IF(N115="sníž. přenesená",J115,0)</f>
        <v>0</v>
      </c>
      <c r="BI115" s="174">
        <f>IF(N115="nulová",J115,0)</f>
        <v>0</v>
      </c>
      <c r="BJ115" s="16" t="s">
        <v>15</v>
      </c>
      <c r="BK115" s="174">
        <f>ROUND(I115*H115,2)</f>
        <v>0</v>
      </c>
      <c r="BL115" s="16" t="s">
        <v>214</v>
      </c>
      <c r="BM115" s="173" t="s">
        <v>1060</v>
      </c>
    </row>
    <row r="116" spans="1:65" s="2" customFormat="1" ht="49.05" customHeight="1">
      <c r="A116" s="35"/>
      <c r="B116" s="161"/>
      <c r="C116" s="162" t="s">
        <v>190</v>
      </c>
      <c r="D116" s="162" t="s">
        <v>137</v>
      </c>
      <c r="E116" s="163" t="s">
        <v>1061</v>
      </c>
      <c r="F116" s="164" t="s">
        <v>1062</v>
      </c>
      <c r="G116" s="165" t="s">
        <v>172</v>
      </c>
      <c r="H116" s="166">
        <v>49.669</v>
      </c>
      <c r="I116" s="167"/>
      <c r="J116" s="168">
        <f>ROUND(I116*H116,2)</f>
        <v>0</v>
      </c>
      <c r="K116" s="164" t="s">
        <v>141</v>
      </c>
      <c r="L116" s="36"/>
      <c r="M116" s="169" t="s">
        <v>3</v>
      </c>
      <c r="N116" s="170" t="s">
        <v>42</v>
      </c>
      <c r="O116" s="69"/>
      <c r="P116" s="171">
        <f>O116*H116</f>
        <v>0</v>
      </c>
      <c r="Q116" s="171">
        <v>0</v>
      </c>
      <c r="R116" s="171">
        <f>Q116*H116</f>
        <v>0</v>
      </c>
      <c r="S116" s="171">
        <v>0</v>
      </c>
      <c r="T116" s="172">
        <f>S116*H116</f>
        <v>0</v>
      </c>
      <c r="U116" s="35"/>
      <c r="V116" s="35"/>
      <c r="W116" s="35"/>
      <c r="X116" s="35"/>
      <c r="Y116" s="35"/>
      <c r="Z116" s="35"/>
      <c r="AA116" s="35"/>
      <c r="AB116" s="35"/>
      <c r="AC116" s="35"/>
      <c r="AD116" s="35"/>
      <c r="AE116" s="35"/>
      <c r="AR116" s="173" t="s">
        <v>214</v>
      </c>
      <c r="AT116" s="173" t="s">
        <v>137</v>
      </c>
      <c r="AU116" s="173" t="s">
        <v>79</v>
      </c>
      <c r="AY116" s="16" t="s">
        <v>135</v>
      </c>
      <c r="BE116" s="174">
        <f>IF(N116="základní",J116,0)</f>
        <v>0</v>
      </c>
      <c r="BF116" s="174">
        <f>IF(N116="snížená",J116,0)</f>
        <v>0</v>
      </c>
      <c r="BG116" s="174">
        <f>IF(N116="zákl. přenesená",J116,0)</f>
        <v>0</v>
      </c>
      <c r="BH116" s="174">
        <f>IF(N116="sníž. přenesená",J116,0)</f>
        <v>0</v>
      </c>
      <c r="BI116" s="174">
        <f>IF(N116="nulová",J116,0)</f>
        <v>0</v>
      </c>
      <c r="BJ116" s="16" t="s">
        <v>15</v>
      </c>
      <c r="BK116" s="174">
        <f>ROUND(I116*H116,2)</f>
        <v>0</v>
      </c>
      <c r="BL116" s="16" t="s">
        <v>214</v>
      </c>
      <c r="BM116" s="173" t="s">
        <v>1063</v>
      </c>
    </row>
    <row r="117" spans="1:47" s="2" customFormat="1" ht="12">
      <c r="A117" s="35"/>
      <c r="B117" s="36"/>
      <c r="C117" s="35"/>
      <c r="D117" s="175" t="s">
        <v>143</v>
      </c>
      <c r="E117" s="35"/>
      <c r="F117" s="176" t="s">
        <v>1064</v>
      </c>
      <c r="G117" s="35"/>
      <c r="H117" s="35"/>
      <c r="I117" s="177"/>
      <c r="J117" s="35"/>
      <c r="K117" s="35"/>
      <c r="L117" s="36"/>
      <c r="M117" s="178"/>
      <c r="N117" s="179"/>
      <c r="O117" s="69"/>
      <c r="P117" s="69"/>
      <c r="Q117" s="69"/>
      <c r="R117" s="69"/>
      <c r="S117" s="69"/>
      <c r="T117" s="70"/>
      <c r="U117" s="35"/>
      <c r="V117" s="35"/>
      <c r="W117" s="35"/>
      <c r="X117" s="35"/>
      <c r="Y117" s="35"/>
      <c r="Z117" s="35"/>
      <c r="AA117" s="35"/>
      <c r="AB117" s="35"/>
      <c r="AC117" s="35"/>
      <c r="AD117" s="35"/>
      <c r="AE117" s="35"/>
      <c r="AT117" s="16" t="s">
        <v>143</v>
      </c>
      <c r="AU117" s="16" t="s">
        <v>79</v>
      </c>
    </row>
    <row r="118" spans="1:63" s="12" customFormat="1" ht="22.8" customHeight="1">
      <c r="A118" s="12"/>
      <c r="B118" s="148"/>
      <c r="C118" s="12"/>
      <c r="D118" s="149" t="s">
        <v>70</v>
      </c>
      <c r="E118" s="159" t="s">
        <v>645</v>
      </c>
      <c r="F118" s="159" t="s">
        <v>646</v>
      </c>
      <c r="G118" s="12"/>
      <c r="H118" s="12"/>
      <c r="I118" s="151"/>
      <c r="J118" s="160">
        <f>BK118</f>
        <v>0</v>
      </c>
      <c r="K118" s="12"/>
      <c r="L118" s="148"/>
      <c r="M118" s="153"/>
      <c r="N118" s="154"/>
      <c r="O118" s="154"/>
      <c r="P118" s="155">
        <f>SUM(P119:P139)</f>
        <v>0</v>
      </c>
      <c r="Q118" s="154"/>
      <c r="R118" s="155">
        <f>SUM(R119:R139)</f>
        <v>29.710205</v>
      </c>
      <c r="S118" s="154"/>
      <c r="T118" s="156">
        <f>SUM(T119:T139)</f>
        <v>12.75225</v>
      </c>
      <c r="U118" s="12"/>
      <c r="V118" s="12"/>
      <c r="W118" s="12"/>
      <c r="X118" s="12"/>
      <c r="Y118" s="12"/>
      <c r="Z118" s="12"/>
      <c r="AA118" s="12"/>
      <c r="AB118" s="12"/>
      <c r="AC118" s="12"/>
      <c r="AD118" s="12"/>
      <c r="AE118" s="12"/>
      <c r="AR118" s="149" t="s">
        <v>79</v>
      </c>
      <c r="AT118" s="157" t="s">
        <v>70</v>
      </c>
      <c r="AU118" s="157" t="s">
        <v>15</v>
      </c>
      <c r="AY118" s="149" t="s">
        <v>135</v>
      </c>
      <c r="BK118" s="158">
        <f>SUM(BK119:BK139)</f>
        <v>0</v>
      </c>
    </row>
    <row r="119" spans="1:65" s="2" customFormat="1" ht="49.05" customHeight="1">
      <c r="A119" s="35"/>
      <c r="B119" s="161"/>
      <c r="C119" s="162" t="s">
        <v>196</v>
      </c>
      <c r="D119" s="162" t="s">
        <v>137</v>
      </c>
      <c r="E119" s="163" t="s">
        <v>1065</v>
      </c>
      <c r="F119" s="164" t="s">
        <v>1066</v>
      </c>
      <c r="G119" s="165" t="s">
        <v>140</v>
      </c>
      <c r="H119" s="166">
        <v>2429</v>
      </c>
      <c r="I119" s="167"/>
      <c r="J119" s="168">
        <f>ROUND(I119*H119,2)</f>
        <v>0</v>
      </c>
      <c r="K119" s="164" t="s">
        <v>141</v>
      </c>
      <c r="L119" s="36"/>
      <c r="M119" s="169" t="s">
        <v>3</v>
      </c>
      <c r="N119" s="170" t="s">
        <v>42</v>
      </c>
      <c r="O119" s="69"/>
      <c r="P119" s="171">
        <f>O119*H119</f>
        <v>0</v>
      </c>
      <c r="Q119" s="171">
        <v>0</v>
      </c>
      <c r="R119" s="171">
        <f>Q119*H119</f>
        <v>0</v>
      </c>
      <c r="S119" s="171">
        <v>0.00525</v>
      </c>
      <c r="T119" s="172">
        <f>S119*H119</f>
        <v>12.75225</v>
      </c>
      <c r="U119" s="35"/>
      <c r="V119" s="35"/>
      <c r="W119" s="35"/>
      <c r="X119" s="35"/>
      <c r="Y119" s="35"/>
      <c r="Z119" s="35"/>
      <c r="AA119" s="35"/>
      <c r="AB119" s="35"/>
      <c r="AC119" s="35"/>
      <c r="AD119" s="35"/>
      <c r="AE119" s="35"/>
      <c r="AR119" s="173" t="s">
        <v>214</v>
      </c>
      <c r="AT119" s="173" t="s">
        <v>137</v>
      </c>
      <c r="AU119" s="173" t="s">
        <v>79</v>
      </c>
      <c r="AY119" s="16" t="s">
        <v>135</v>
      </c>
      <c r="BE119" s="174">
        <f>IF(N119="základní",J119,0)</f>
        <v>0</v>
      </c>
      <c r="BF119" s="174">
        <f>IF(N119="snížená",J119,0)</f>
        <v>0</v>
      </c>
      <c r="BG119" s="174">
        <f>IF(N119="zákl. přenesená",J119,0)</f>
        <v>0</v>
      </c>
      <c r="BH119" s="174">
        <f>IF(N119="sníž. přenesená",J119,0)</f>
        <v>0</v>
      </c>
      <c r="BI119" s="174">
        <f>IF(N119="nulová",J119,0)</f>
        <v>0</v>
      </c>
      <c r="BJ119" s="16" t="s">
        <v>15</v>
      </c>
      <c r="BK119" s="174">
        <f>ROUND(I119*H119,2)</f>
        <v>0</v>
      </c>
      <c r="BL119" s="16" t="s">
        <v>214</v>
      </c>
      <c r="BM119" s="173" t="s">
        <v>1067</v>
      </c>
    </row>
    <row r="120" spans="1:47" s="2" customFormat="1" ht="12">
      <c r="A120" s="35"/>
      <c r="B120" s="36"/>
      <c r="C120" s="35"/>
      <c r="D120" s="175" t="s">
        <v>143</v>
      </c>
      <c r="E120" s="35"/>
      <c r="F120" s="176" t="s">
        <v>1068</v>
      </c>
      <c r="G120" s="35"/>
      <c r="H120" s="35"/>
      <c r="I120" s="177"/>
      <c r="J120" s="35"/>
      <c r="K120" s="35"/>
      <c r="L120" s="36"/>
      <c r="M120" s="178"/>
      <c r="N120" s="179"/>
      <c r="O120" s="69"/>
      <c r="P120" s="69"/>
      <c r="Q120" s="69"/>
      <c r="R120" s="69"/>
      <c r="S120" s="69"/>
      <c r="T120" s="70"/>
      <c r="U120" s="35"/>
      <c r="V120" s="35"/>
      <c r="W120" s="35"/>
      <c r="X120" s="35"/>
      <c r="Y120" s="35"/>
      <c r="Z120" s="35"/>
      <c r="AA120" s="35"/>
      <c r="AB120" s="35"/>
      <c r="AC120" s="35"/>
      <c r="AD120" s="35"/>
      <c r="AE120" s="35"/>
      <c r="AT120" s="16" t="s">
        <v>143</v>
      </c>
      <c r="AU120" s="16" t="s">
        <v>79</v>
      </c>
    </row>
    <row r="121" spans="1:65" s="2" customFormat="1" ht="33" customHeight="1">
      <c r="A121" s="35"/>
      <c r="B121" s="161"/>
      <c r="C121" s="162" t="s">
        <v>201</v>
      </c>
      <c r="D121" s="162" t="s">
        <v>137</v>
      </c>
      <c r="E121" s="163" t="s">
        <v>1069</v>
      </c>
      <c r="F121" s="164" t="s">
        <v>1070</v>
      </c>
      <c r="G121" s="165" t="s">
        <v>227</v>
      </c>
      <c r="H121" s="166">
        <v>660</v>
      </c>
      <c r="I121" s="167"/>
      <c r="J121" s="168">
        <f>ROUND(I121*H121,2)</f>
        <v>0</v>
      </c>
      <c r="K121" s="164" t="s">
        <v>141</v>
      </c>
      <c r="L121" s="36"/>
      <c r="M121" s="169" t="s">
        <v>3</v>
      </c>
      <c r="N121" s="170" t="s">
        <v>42</v>
      </c>
      <c r="O121" s="69"/>
      <c r="P121" s="171">
        <f>O121*H121</f>
        <v>0</v>
      </c>
      <c r="Q121" s="171">
        <v>3E-05</v>
      </c>
      <c r="R121" s="171">
        <f>Q121*H121</f>
        <v>0.0198</v>
      </c>
      <c r="S121" s="171">
        <v>0</v>
      </c>
      <c r="T121" s="172">
        <f>S121*H121</f>
        <v>0</v>
      </c>
      <c r="U121" s="35"/>
      <c r="V121" s="35"/>
      <c r="W121" s="35"/>
      <c r="X121" s="35"/>
      <c r="Y121" s="35"/>
      <c r="Z121" s="35"/>
      <c r="AA121" s="35"/>
      <c r="AB121" s="35"/>
      <c r="AC121" s="35"/>
      <c r="AD121" s="35"/>
      <c r="AE121" s="35"/>
      <c r="AR121" s="173" t="s">
        <v>214</v>
      </c>
      <c r="AT121" s="173" t="s">
        <v>137</v>
      </c>
      <c r="AU121" s="173" t="s">
        <v>79</v>
      </c>
      <c r="AY121" s="16" t="s">
        <v>135</v>
      </c>
      <c r="BE121" s="174">
        <f>IF(N121="základní",J121,0)</f>
        <v>0</v>
      </c>
      <c r="BF121" s="174">
        <f>IF(N121="snížená",J121,0)</f>
        <v>0</v>
      </c>
      <c r="BG121" s="174">
        <f>IF(N121="zákl. přenesená",J121,0)</f>
        <v>0</v>
      </c>
      <c r="BH121" s="174">
        <f>IF(N121="sníž. přenesená",J121,0)</f>
        <v>0</v>
      </c>
      <c r="BI121" s="174">
        <f>IF(N121="nulová",J121,0)</f>
        <v>0</v>
      </c>
      <c r="BJ121" s="16" t="s">
        <v>15</v>
      </c>
      <c r="BK121" s="174">
        <f>ROUND(I121*H121,2)</f>
        <v>0</v>
      </c>
      <c r="BL121" s="16" t="s">
        <v>214</v>
      </c>
      <c r="BM121" s="173" t="s">
        <v>1071</v>
      </c>
    </row>
    <row r="122" spans="1:47" s="2" customFormat="1" ht="12">
      <c r="A122" s="35"/>
      <c r="B122" s="36"/>
      <c r="C122" s="35"/>
      <c r="D122" s="175" t="s">
        <v>143</v>
      </c>
      <c r="E122" s="35"/>
      <c r="F122" s="176" t="s">
        <v>1072</v>
      </c>
      <c r="G122" s="35"/>
      <c r="H122" s="35"/>
      <c r="I122" s="177"/>
      <c r="J122" s="35"/>
      <c r="K122" s="35"/>
      <c r="L122" s="36"/>
      <c r="M122" s="178"/>
      <c r="N122" s="179"/>
      <c r="O122" s="69"/>
      <c r="P122" s="69"/>
      <c r="Q122" s="69"/>
      <c r="R122" s="69"/>
      <c r="S122" s="69"/>
      <c r="T122" s="70"/>
      <c r="U122" s="35"/>
      <c r="V122" s="35"/>
      <c r="W122" s="35"/>
      <c r="X122" s="35"/>
      <c r="Y122" s="35"/>
      <c r="Z122" s="35"/>
      <c r="AA122" s="35"/>
      <c r="AB122" s="35"/>
      <c r="AC122" s="35"/>
      <c r="AD122" s="35"/>
      <c r="AE122" s="35"/>
      <c r="AT122" s="16" t="s">
        <v>143</v>
      </c>
      <c r="AU122" s="16" t="s">
        <v>79</v>
      </c>
    </row>
    <row r="123" spans="1:65" s="2" customFormat="1" ht="24.15" customHeight="1">
      <c r="A123" s="35"/>
      <c r="B123" s="161"/>
      <c r="C123" s="180" t="s">
        <v>205</v>
      </c>
      <c r="D123" s="180" t="s">
        <v>181</v>
      </c>
      <c r="E123" s="181" t="s">
        <v>1073</v>
      </c>
      <c r="F123" s="182" t="s">
        <v>1074</v>
      </c>
      <c r="G123" s="183" t="s">
        <v>227</v>
      </c>
      <c r="H123" s="184">
        <v>693</v>
      </c>
      <c r="I123" s="185"/>
      <c r="J123" s="186">
        <f>ROUND(I123*H123,2)</f>
        <v>0</v>
      </c>
      <c r="K123" s="182" t="s">
        <v>141</v>
      </c>
      <c r="L123" s="187"/>
      <c r="M123" s="188" t="s">
        <v>3</v>
      </c>
      <c r="N123" s="189" t="s">
        <v>42</v>
      </c>
      <c r="O123" s="69"/>
      <c r="P123" s="171">
        <f>O123*H123</f>
        <v>0</v>
      </c>
      <c r="Q123" s="171">
        <v>0.00096</v>
      </c>
      <c r="R123" s="171">
        <f>Q123*H123</f>
        <v>0.66528</v>
      </c>
      <c r="S123" s="171">
        <v>0</v>
      </c>
      <c r="T123" s="172">
        <f>S123*H123</f>
        <v>0</v>
      </c>
      <c r="U123" s="35"/>
      <c r="V123" s="35"/>
      <c r="W123" s="35"/>
      <c r="X123" s="35"/>
      <c r="Y123" s="35"/>
      <c r="Z123" s="35"/>
      <c r="AA123" s="35"/>
      <c r="AB123" s="35"/>
      <c r="AC123" s="35"/>
      <c r="AD123" s="35"/>
      <c r="AE123" s="35"/>
      <c r="AR123" s="173" t="s">
        <v>300</v>
      </c>
      <c r="AT123" s="173" t="s">
        <v>181</v>
      </c>
      <c r="AU123" s="173" t="s">
        <v>79</v>
      </c>
      <c r="AY123" s="16" t="s">
        <v>135</v>
      </c>
      <c r="BE123" s="174">
        <f>IF(N123="základní",J123,0)</f>
        <v>0</v>
      </c>
      <c r="BF123" s="174">
        <f>IF(N123="snížená",J123,0)</f>
        <v>0</v>
      </c>
      <c r="BG123" s="174">
        <f>IF(N123="zákl. přenesená",J123,0)</f>
        <v>0</v>
      </c>
      <c r="BH123" s="174">
        <f>IF(N123="sníž. přenesená",J123,0)</f>
        <v>0</v>
      </c>
      <c r="BI123" s="174">
        <f>IF(N123="nulová",J123,0)</f>
        <v>0</v>
      </c>
      <c r="BJ123" s="16" t="s">
        <v>15</v>
      </c>
      <c r="BK123" s="174">
        <f>ROUND(I123*H123,2)</f>
        <v>0</v>
      </c>
      <c r="BL123" s="16" t="s">
        <v>214</v>
      </c>
      <c r="BM123" s="173" t="s">
        <v>1075</v>
      </c>
    </row>
    <row r="124" spans="1:65" s="2" customFormat="1" ht="44.25" customHeight="1">
      <c r="A124" s="35"/>
      <c r="B124" s="161"/>
      <c r="C124" s="162" t="s">
        <v>9</v>
      </c>
      <c r="D124" s="162" t="s">
        <v>137</v>
      </c>
      <c r="E124" s="163" t="s">
        <v>1076</v>
      </c>
      <c r="F124" s="164" t="s">
        <v>1077</v>
      </c>
      <c r="G124" s="165" t="s">
        <v>140</v>
      </c>
      <c r="H124" s="166">
        <v>2429</v>
      </c>
      <c r="I124" s="167"/>
      <c r="J124" s="168">
        <f>ROUND(I124*H124,2)</f>
        <v>0</v>
      </c>
      <c r="K124" s="164" t="s">
        <v>141</v>
      </c>
      <c r="L124" s="36"/>
      <c r="M124" s="169" t="s">
        <v>3</v>
      </c>
      <c r="N124" s="170" t="s">
        <v>42</v>
      </c>
      <c r="O124" s="69"/>
      <c r="P124" s="171">
        <f>O124*H124</f>
        <v>0</v>
      </c>
      <c r="Q124" s="171">
        <v>0.00058</v>
      </c>
      <c r="R124" s="171">
        <f>Q124*H124</f>
        <v>1.40882</v>
      </c>
      <c r="S124" s="171">
        <v>0</v>
      </c>
      <c r="T124" s="172">
        <f>S124*H124</f>
        <v>0</v>
      </c>
      <c r="U124" s="35"/>
      <c r="V124" s="35"/>
      <c r="W124" s="35"/>
      <c r="X124" s="35"/>
      <c r="Y124" s="35"/>
      <c r="Z124" s="35"/>
      <c r="AA124" s="35"/>
      <c r="AB124" s="35"/>
      <c r="AC124" s="35"/>
      <c r="AD124" s="35"/>
      <c r="AE124" s="35"/>
      <c r="AR124" s="173" t="s">
        <v>214</v>
      </c>
      <c r="AT124" s="173" t="s">
        <v>137</v>
      </c>
      <c r="AU124" s="173" t="s">
        <v>79</v>
      </c>
      <c r="AY124" s="16" t="s">
        <v>135</v>
      </c>
      <c r="BE124" s="174">
        <f>IF(N124="základní",J124,0)</f>
        <v>0</v>
      </c>
      <c r="BF124" s="174">
        <f>IF(N124="snížená",J124,0)</f>
        <v>0</v>
      </c>
      <c r="BG124" s="174">
        <f>IF(N124="zákl. přenesená",J124,0)</f>
        <v>0</v>
      </c>
      <c r="BH124" s="174">
        <f>IF(N124="sníž. přenesená",J124,0)</f>
        <v>0</v>
      </c>
      <c r="BI124" s="174">
        <f>IF(N124="nulová",J124,0)</f>
        <v>0</v>
      </c>
      <c r="BJ124" s="16" t="s">
        <v>15</v>
      </c>
      <c r="BK124" s="174">
        <f>ROUND(I124*H124,2)</f>
        <v>0</v>
      </c>
      <c r="BL124" s="16" t="s">
        <v>214</v>
      </c>
      <c r="BM124" s="173" t="s">
        <v>1078</v>
      </c>
    </row>
    <row r="125" spans="1:47" s="2" customFormat="1" ht="12">
      <c r="A125" s="35"/>
      <c r="B125" s="36"/>
      <c r="C125" s="35"/>
      <c r="D125" s="175" t="s">
        <v>143</v>
      </c>
      <c r="E125" s="35"/>
      <c r="F125" s="176" t="s">
        <v>1079</v>
      </c>
      <c r="G125" s="35"/>
      <c r="H125" s="35"/>
      <c r="I125" s="177"/>
      <c r="J125" s="35"/>
      <c r="K125" s="35"/>
      <c r="L125" s="36"/>
      <c r="M125" s="178"/>
      <c r="N125" s="179"/>
      <c r="O125" s="69"/>
      <c r="P125" s="69"/>
      <c r="Q125" s="69"/>
      <c r="R125" s="69"/>
      <c r="S125" s="69"/>
      <c r="T125" s="70"/>
      <c r="U125" s="35"/>
      <c r="V125" s="35"/>
      <c r="W125" s="35"/>
      <c r="X125" s="35"/>
      <c r="Y125" s="35"/>
      <c r="Z125" s="35"/>
      <c r="AA125" s="35"/>
      <c r="AB125" s="35"/>
      <c r="AC125" s="35"/>
      <c r="AD125" s="35"/>
      <c r="AE125" s="35"/>
      <c r="AT125" s="16" t="s">
        <v>143</v>
      </c>
      <c r="AU125" s="16" t="s">
        <v>79</v>
      </c>
    </row>
    <row r="126" spans="1:65" s="2" customFormat="1" ht="24.15" customHeight="1">
      <c r="A126" s="35"/>
      <c r="B126" s="161"/>
      <c r="C126" s="180" t="s">
        <v>214</v>
      </c>
      <c r="D126" s="180" t="s">
        <v>181</v>
      </c>
      <c r="E126" s="181" t="s">
        <v>1080</v>
      </c>
      <c r="F126" s="182" t="s">
        <v>1081</v>
      </c>
      <c r="G126" s="183" t="s">
        <v>140</v>
      </c>
      <c r="H126" s="184">
        <v>2550.45</v>
      </c>
      <c r="I126" s="185"/>
      <c r="J126" s="186">
        <f>ROUND(I126*H126,2)</f>
        <v>0</v>
      </c>
      <c r="K126" s="182" t="s">
        <v>141</v>
      </c>
      <c r="L126" s="187"/>
      <c r="M126" s="188" t="s">
        <v>3</v>
      </c>
      <c r="N126" s="189" t="s">
        <v>42</v>
      </c>
      <c r="O126" s="69"/>
      <c r="P126" s="171">
        <f>O126*H126</f>
        <v>0</v>
      </c>
      <c r="Q126" s="171">
        <v>0.006</v>
      </c>
      <c r="R126" s="171">
        <f>Q126*H126</f>
        <v>15.3027</v>
      </c>
      <c r="S126" s="171">
        <v>0</v>
      </c>
      <c r="T126" s="172">
        <f>S126*H126</f>
        <v>0</v>
      </c>
      <c r="U126" s="35"/>
      <c r="V126" s="35"/>
      <c r="W126" s="35"/>
      <c r="X126" s="35"/>
      <c r="Y126" s="35"/>
      <c r="Z126" s="35"/>
      <c r="AA126" s="35"/>
      <c r="AB126" s="35"/>
      <c r="AC126" s="35"/>
      <c r="AD126" s="35"/>
      <c r="AE126" s="35"/>
      <c r="AR126" s="173" t="s">
        <v>300</v>
      </c>
      <c r="AT126" s="173" t="s">
        <v>181</v>
      </c>
      <c r="AU126" s="173" t="s">
        <v>79</v>
      </c>
      <c r="AY126" s="16" t="s">
        <v>135</v>
      </c>
      <c r="BE126" s="174">
        <f>IF(N126="základní",J126,0)</f>
        <v>0</v>
      </c>
      <c r="BF126" s="174">
        <f>IF(N126="snížená",J126,0)</f>
        <v>0</v>
      </c>
      <c r="BG126" s="174">
        <f>IF(N126="zákl. přenesená",J126,0)</f>
        <v>0</v>
      </c>
      <c r="BH126" s="174">
        <f>IF(N126="sníž. přenesená",J126,0)</f>
        <v>0</v>
      </c>
      <c r="BI126" s="174">
        <f>IF(N126="nulová",J126,0)</f>
        <v>0</v>
      </c>
      <c r="BJ126" s="16" t="s">
        <v>15</v>
      </c>
      <c r="BK126" s="174">
        <f>ROUND(I126*H126,2)</f>
        <v>0</v>
      </c>
      <c r="BL126" s="16" t="s">
        <v>214</v>
      </c>
      <c r="BM126" s="173" t="s">
        <v>1082</v>
      </c>
    </row>
    <row r="127" spans="1:65" s="2" customFormat="1" ht="44.25" customHeight="1">
      <c r="A127" s="35"/>
      <c r="B127" s="161"/>
      <c r="C127" s="162" t="s">
        <v>219</v>
      </c>
      <c r="D127" s="162" t="s">
        <v>137</v>
      </c>
      <c r="E127" s="163" t="s">
        <v>1083</v>
      </c>
      <c r="F127" s="164" t="s">
        <v>1084</v>
      </c>
      <c r="G127" s="165" t="s">
        <v>140</v>
      </c>
      <c r="H127" s="166">
        <v>2429</v>
      </c>
      <c r="I127" s="167"/>
      <c r="J127" s="168">
        <f>ROUND(I127*H127,2)</f>
        <v>0</v>
      </c>
      <c r="K127" s="164" t="s">
        <v>141</v>
      </c>
      <c r="L127" s="36"/>
      <c r="M127" s="169" t="s">
        <v>3</v>
      </c>
      <c r="N127" s="170" t="s">
        <v>42</v>
      </c>
      <c r="O127" s="69"/>
      <c r="P127" s="171">
        <f>O127*H127</f>
        <v>0</v>
      </c>
      <c r="Q127" s="171">
        <v>0.0001</v>
      </c>
      <c r="R127" s="171">
        <f>Q127*H127</f>
        <v>0.2429</v>
      </c>
      <c r="S127" s="171">
        <v>0</v>
      </c>
      <c r="T127" s="172">
        <f>S127*H127</f>
        <v>0</v>
      </c>
      <c r="U127" s="35"/>
      <c r="V127" s="35"/>
      <c r="W127" s="35"/>
      <c r="X127" s="35"/>
      <c r="Y127" s="35"/>
      <c r="Z127" s="35"/>
      <c r="AA127" s="35"/>
      <c r="AB127" s="35"/>
      <c r="AC127" s="35"/>
      <c r="AD127" s="35"/>
      <c r="AE127" s="35"/>
      <c r="AR127" s="173" t="s">
        <v>214</v>
      </c>
      <c r="AT127" s="173" t="s">
        <v>137</v>
      </c>
      <c r="AU127" s="173" t="s">
        <v>79</v>
      </c>
      <c r="AY127" s="16" t="s">
        <v>135</v>
      </c>
      <c r="BE127" s="174">
        <f>IF(N127="základní",J127,0)</f>
        <v>0</v>
      </c>
      <c r="BF127" s="174">
        <f>IF(N127="snížená",J127,0)</f>
        <v>0</v>
      </c>
      <c r="BG127" s="174">
        <f>IF(N127="zákl. přenesená",J127,0)</f>
        <v>0</v>
      </c>
      <c r="BH127" s="174">
        <f>IF(N127="sníž. přenesená",J127,0)</f>
        <v>0</v>
      </c>
      <c r="BI127" s="174">
        <f>IF(N127="nulová",J127,0)</f>
        <v>0</v>
      </c>
      <c r="BJ127" s="16" t="s">
        <v>15</v>
      </c>
      <c r="BK127" s="174">
        <f>ROUND(I127*H127,2)</f>
        <v>0</v>
      </c>
      <c r="BL127" s="16" t="s">
        <v>214</v>
      </c>
      <c r="BM127" s="173" t="s">
        <v>1085</v>
      </c>
    </row>
    <row r="128" spans="1:47" s="2" customFormat="1" ht="12">
      <c r="A128" s="35"/>
      <c r="B128" s="36"/>
      <c r="C128" s="35"/>
      <c r="D128" s="175" t="s">
        <v>143</v>
      </c>
      <c r="E128" s="35"/>
      <c r="F128" s="176" t="s">
        <v>1086</v>
      </c>
      <c r="G128" s="35"/>
      <c r="H128" s="35"/>
      <c r="I128" s="177"/>
      <c r="J128" s="35"/>
      <c r="K128" s="35"/>
      <c r="L128" s="36"/>
      <c r="M128" s="178"/>
      <c r="N128" s="179"/>
      <c r="O128" s="69"/>
      <c r="P128" s="69"/>
      <c r="Q128" s="69"/>
      <c r="R128" s="69"/>
      <c r="S128" s="69"/>
      <c r="T128" s="70"/>
      <c r="U128" s="35"/>
      <c r="V128" s="35"/>
      <c r="W128" s="35"/>
      <c r="X128" s="35"/>
      <c r="Y128" s="35"/>
      <c r="Z128" s="35"/>
      <c r="AA128" s="35"/>
      <c r="AB128" s="35"/>
      <c r="AC128" s="35"/>
      <c r="AD128" s="35"/>
      <c r="AE128" s="35"/>
      <c r="AT128" s="16" t="s">
        <v>143</v>
      </c>
      <c r="AU128" s="16" t="s">
        <v>79</v>
      </c>
    </row>
    <row r="129" spans="1:65" s="2" customFormat="1" ht="33" customHeight="1">
      <c r="A129" s="35"/>
      <c r="B129" s="161"/>
      <c r="C129" s="162" t="s">
        <v>230</v>
      </c>
      <c r="D129" s="162" t="s">
        <v>137</v>
      </c>
      <c r="E129" s="163" t="s">
        <v>1087</v>
      </c>
      <c r="F129" s="164" t="s">
        <v>1088</v>
      </c>
      <c r="G129" s="165" t="s">
        <v>140</v>
      </c>
      <c r="H129" s="166">
        <v>2429</v>
      </c>
      <c r="I129" s="167"/>
      <c r="J129" s="168">
        <f>ROUND(I129*H129,2)</f>
        <v>0</v>
      </c>
      <c r="K129" s="164" t="s">
        <v>141</v>
      </c>
      <c r="L129" s="36"/>
      <c r="M129" s="169" t="s">
        <v>3</v>
      </c>
      <c r="N129" s="170" t="s">
        <v>42</v>
      </c>
      <c r="O129" s="69"/>
      <c r="P129" s="171">
        <f>O129*H129</f>
        <v>0</v>
      </c>
      <c r="Q129" s="171">
        <v>0.00058</v>
      </c>
      <c r="R129" s="171">
        <f>Q129*H129</f>
        <v>1.40882</v>
      </c>
      <c r="S129" s="171">
        <v>0</v>
      </c>
      <c r="T129" s="172">
        <f>S129*H129</f>
        <v>0</v>
      </c>
      <c r="U129" s="35"/>
      <c r="V129" s="35"/>
      <c r="W129" s="35"/>
      <c r="X129" s="35"/>
      <c r="Y129" s="35"/>
      <c r="Z129" s="35"/>
      <c r="AA129" s="35"/>
      <c r="AB129" s="35"/>
      <c r="AC129" s="35"/>
      <c r="AD129" s="35"/>
      <c r="AE129" s="35"/>
      <c r="AR129" s="173" t="s">
        <v>214</v>
      </c>
      <c r="AT129" s="173" t="s">
        <v>137</v>
      </c>
      <c r="AU129" s="173" t="s">
        <v>79</v>
      </c>
      <c r="AY129" s="16" t="s">
        <v>135</v>
      </c>
      <c r="BE129" s="174">
        <f>IF(N129="základní",J129,0)</f>
        <v>0</v>
      </c>
      <c r="BF129" s="174">
        <f>IF(N129="snížená",J129,0)</f>
        <v>0</v>
      </c>
      <c r="BG129" s="174">
        <f>IF(N129="zákl. přenesená",J129,0)</f>
        <v>0</v>
      </c>
      <c r="BH129" s="174">
        <f>IF(N129="sníž. přenesená",J129,0)</f>
        <v>0</v>
      </c>
      <c r="BI129" s="174">
        <f>IF(N129="nulová",J129,0)</f>
        <v>0</v>
      </c>
      <c r="BJ129" s="16" t="s">
        <v>15</v>
      </c>
      <c r="BK129" s="174">
        <f>ROUND(I129*H129,2)</f>
        <v>0</v>
      </c>
      <c r="BL129" s="16" t="s">
        <v>214</v>
      </c>
      <c r="BM129" s="173" t="s">
        <v>1089</v>
      </c>
    </row>
    <row r="130" spans="1:47" s="2" customFormat="1" ht="12">
      <c r="A130" s="35"/>
      <c r="B130" s="36"/>
      <c r="C130" s="35"/>
      <c r="D130" s="175" t="s">
        <v>143</v>
      </c>
      <c r="E130" s="35"/>
      <c r="F130" s="176" t="s">
        <v>1090</v>
      </c>
      <c r="G130" s="35"/>
      <c r="H130" s="35"/>
      <c r="I130" s="177"/>
      <c r="J130" s="35"/>
      <c r="K130" s="35"/>
      <c r="L130" s="36"/>
      <c r="M130" s="178"/>
      <c r="N130" s="179"/>
      <c r="O130" s="69"/>
      <c r="P130" s="69"/>
      <c r="Q130" s="69"/>
      <c r="R130" s="69"/>
      <c r="S130" s="69"/>
      <c r="T130" s="70"/>
      <c r="U130" s="35"/>
      <c r="V130" s="35"/>
      <c r="W130" s="35"/>
      <c r="X130" s="35"/>
      <c r="Y130" s="35"/>
      <c r="Z130" s="35"/>
      <c r="AA130" s="35"/>
      <c r="AB130" s="35"/>
      <c r="AC130" s="35"/>
      <c r="AD130" s="35"/>
      <c r="AE130" s="35"/>
      <c r="AT130" s="16" t="s">
        <v>143</v>
      </c>
      <c r="AU130" s="16" t="s">
        <v>79</v>
      </c>
    </row>
    <row r="131" spans="1:65" s="2" customFormat="1" ht="16.5" customHeight="1">
      <c r="A131" s="35"/>
      <c r="B131" s="161"/>
      <c r="C131" s="180" t="s">
        <v>235</v>
      </c>
      <c r="D131" s="180" t="s">
        <v>181</v>
      </c>
      <c r="E131" s="181" t="s">
        <v>1091</v>
      </c>
      <c r="F131" s="182" t="s">
        <v>1092</v>
      </c>
      <c r="G131" s="183" t="s">
        <v>152</v>
      </c>
      <c r="H131" s="184">
        <v>382.568</v>
      </c>
      <c r="I131" s="185"/>
      <c r="J131" s="186">
        <f>ROUND(I131*H131,2)</f>
        <v>0</v>
      </c>
      <c r="K131" s="182" t="s">
        <v>141</v>
      </c>
      <c r="L131" s="187"/>
      <c r="M131" s="188" t="s">
        <v>3</v>
      </c>
      <c r="N131" s="189" t="s">
        <v>42</v>
      </c>
      <c r="O131" s="69"/>
      <c r="P131" s="171">
        <f>O131*H131</f>
        <v>0</v>
      </c>
      <c r="Q131" s="171">
        <v>0.025</v>
      </c>
      <c r="R131" s="171">
        <f>Q131*H131</f>
        <v>9.5642</v>
      </c>
      <c r="S131" s="171">
        <v>0</v>
      </c>
      <c r="T131" s="172">
        <f>S131*H131</f>
        <v>0</v>
      </c>
      <c r="U131" s="35"/>
      <c r="V131" s="35"/>
      <c r="W131" s="35"/>
      <c r="X131" s="35"/>
      <c r="Y131" s="35"/>
      <c r="Z131" s="35"/>
      <c r="AA131" s="35"/>
      <c r="AB131" s="35"/>
      <c r="AC131" s="35"/>
      <c r="AD131" s="35"/>
      <c r="AE131" s="35"/>
      <c r="AR131" s="173" t="s">
        <v>300</v>
      </c>
      <c r="AT131" s="173" t="s">
        <v>181</v>
      </c>
      <c r="AU131" s="173" t="s">
        <v>79</v>
      </c>
      <c r="AY131" s="16" t="s">
        <v>135</v>
      </c>
      <c r="BE131" s="174">
        <f>IF(N131="základní",J131,0)</f>
        <v>0</v>
      </c>
      <c r="BF131" s="174">
        <f>IF(N131="snížená",J131,0)</f>
        <v>0</v>
      </c>
      <c r="BG131" s="174">
        <f>IF(N131="zákl. přenesená",J131,0)</f>
        <v>0</v>
      </c>
      <c r="BH131" s="174">
        <f>IF(N131="sníž. přenesená",J131,0)</f>
        <v>0</v>
      </c>
      <c r="BI131" s="174">
        <f>IF(N131="nulová",J131,0)</f>
        <v>0</v>
      </c>
      <c r="BJ131" s="16" t="s">
        <v>15</v>
      </c>
      <c r="BK131" s="174">
        <f>ROUND(I131*H131,2)</f>
        <v>0</v>
      </c>
      <c r="BL131" s="16" t="s">
        <v>214</v>
      </c>
      <c r="BM131" s="173" t="s">
        <v>1093</v>
      </c>
    </row>
    <row r="132" spans="1:65" s="2" customFormat="1" ht="49.05" customHeight="1">
      <c r="A132" s="35"/>
      <c r="B132" s="161"/>
      <c r="C132" s="162" t="s">
        <v>250</v>
      </c>
      <c r="D132" s="162" t="s">
        <v>137</v>
      </c>
      <c r="E132" s="163" t="s">
        <v>1094</v>
      </c>
      <c r="F132" s="164" t="s">
        <v>1095</v>
      </c>
      <c r="G132" s="165" t="s">
        <v>140</v>
      </c>
      <c r="H132" s="166">
        <v>346</v>
      </c>
      <c r="I132" s="167"/>
      <c r="J132" s="168">
        <f>ROUND(I132*H132,2)</f>
        <v>0</v>
      </c>
      <c r="K132" s="164" t="s">
        <v>141</v>
      </c>
      <c r="L132" s="36"/>
      <c r="M132" s="169" t="s">
        <v>3</v>
      </c>
      <c r="N132" s="170" t="s">
        <v>42</v>
      </c>
      <c r="O132" s="69"/>
      <c r="P132" s="171">
        <f>O132*H132</f>
        <v>0</v>
      </c>
      <c r="Q132" s="171">
        <v>0.00019</v>
      </c>
      <c r="R132" s="171">
        <f>Q132*H132</f>
        <v>0.06574</v>
      </c>
      <c r="S132" s="171">
        <v>0</v>
      </c>
      <c r="T132" s="172">
        <f>S132*H132</f>
        <v>0</v>
      </c>
      <c r="U132" s="35"/>
      <c r="V132" s="35"/>
      <c r="W132" s="35"/>
      <c r="X132" s="35"/>
      <c r="Y132" s="35"/>
      <c r="Z132" s="35"/>
      <c r="AA132" s="35"/>
      <c r="AB132" s="35"/>
      <c r="AC132" s="35"/>
      <c r="AD132" s="35"/>
      <c r="AE132" s="35"/>
      <c r="AR132" s="173" t="s">
        <v>214</v>
      </c>
      <c r="AT132" s="173" t="s">
        <v>137</v>
      </c>
      <c r="AU132" s="173" t="s">
        <v>79</v>
      </c>
      <c r="AY132" s="16" t="s">
        <v>135</v>
      </c>
      <c r="BE132" s="174">
        <f>IF(N132="základní",J132,0)</f>
        <v>0</v>
      </c>
      <c r="BF132" s="174">
        <f>IF(N132="snížená",J132,0)</f>
        <v>0</v>
      </c>
      <c r="BG132" s="174">
        <f>IF(N132="zákl. přenesená",J132,0)</f>
        <v>0</v>
      </c>
      <c r="BH132" s="174">
        <f>IF(N132="sníž. přenesená",J132,0)</f>
        <v>0</v>
      </c>
      <c r="BI132" s="174">
        <f>IF(N132="nulová",J132,0)</f>
        <v>0</v>
      </c>
      <c r="BJ132" s="16" t="s">
        <v>15</v>
      </c>
      <c r="BK132" s="174">
        <f>ROUND(I132*H132,2)</f>
        <v>0</v>
      </c>
      <c r="BL132" s="16" t="s">
        <v>214</v>
      </c>
      <c r="BM132" s="173" t="s">
        <v>1096</v>
      </c>
    </row>
    <row r="133" spans="1:47" s="2" customFormat="1" ht="12">
      <c r="A133" s="35"/>
      <c r="B133" s="36"/>
      <c r="C133" s="35"/>
      <c r="D133" s="175" t="s">
        <v>143</v>
      </c>
      <c r="E133" s="35"/>
      <c r="F133" s="176" t="s">
        <v>1097</v>
      </c>
      <c r="G133" s="35"/>
      <c r="H133" s="35"/>
      <c r="I133" s="177"/>
      <c r="J133" s="35"/>
      <c r="K133" s="35"/>
      <c r="L133" s="36"/>
      <c r="M133" s="178"/>
      <c r="N133" s="179"/>
      <c r="O133" s="69"/>
      <c r="P133" s="69"/>
      <c r="Q133" s="69"/>
      <c r="R133" s="69"/>
      <c r="S133" s="69"/>
      <c r="T133" s="70"/>
      <c r="U133" s="35"/>
      <c r="V133" s="35"/>
      <c r="W133" s="35"/>
      <c r="X133" s="35"/>
      <c r="Y133" s="35"/>
      <c r="Z133" s="35"/>
      <c r="AA133" s="35"/>
      <c r="AB133" s="35"/>
      <c r="AC133" s="35"/>
      <c r="AD133" s="35"/>
      <c r="AE133" s="35"/>
      <c r="AT133" s="16" t="s">
        <v>143</v>
      </c>
      <c r="AU133" s="16" t="s">
        <v>79</v>
      </c>
    </row>
    <row r="134" spans="1:65" s="2" customFormat="1" ht="24.15" customHeight="1">
      <c r="A134" s="35"/>
      <c r="B134" s="161"/>
      <c r="C134" s="180" t="s">
        <v>255</v>
      </c>
      <c r="D134" s="180" t="s">
        <v>181</v>
      </c>
      <c r="E134" s="181" t="s">
        <v>1098</v>
      </c>
      <c r="F134" s="182" t="s">
        <v>1099</v>
      </c>
      <c r="G134" s="183" t="s">
        <v>140</v>
      </c>
      <c r="H134" s="184">
        <v>363.3</v>
      </c>
      <c r="I134" s="185"/>
      <c r="J134" s="186">
        <f>ROUND(I134*H134,2)</f>
        <v>0</v>
      </c>
      <c r="K134" s="182" t="s">
        <v>141</v>
      </c>
      <c r="L134" s="187"/>
      <c r="M134" s="188" t="s">
        <v>3</v>
      </c>
      <c r="N134" s="189" t="s">
        <v>42</v>
      </c>
      <c r="O134" s="69"/>
      <c r="P134" s="171">
        <f>O134*H134</f>
        <v>0</v>
      </c>
      <c r="Q134" s="171">
        <v>0.002</v>
      </c>
      <c r="R134" s="171">
        <f>Q134*H134</f>
        <v>0.7266</v>
      </c>
      <c r="S134" s="171">
        <v>0</v>
      </c>
      <c r="T134" s="172">
        <f>S134*H134</f>
        <v>0</v>
      </c>
      <c r="U134" s="35"/>
      <c r="V134" s="35"/>
      <c r="W134" s="35"/>
      <c r="X134" s="35"/>
      <c r="Y134" s="35"/>
      <c r="Z134" s="35"/>
      <c r="AA134" s="35"/>
      <c r="AB134" s="35"/>
      <c r="AC134" s="35"/>
      <c r="AD134" s="35"/>
      <c r="AE134" s="35"/>
      <c r="AR134" s="173" t="s">
        <v>300</v>
      </c>
      <c r="AT134" s="173" t="s">
        <v>181</v>
      </c>
      <c r="AU134" s="173" t="s">
        <v>79</v>
      </c>
      <c r="AY134" s="16" t="s">
        <v>135</v>
      </c>
      <c r="BE134" s="174">
        <f>IF(N134="základní",J134,0)</f>
        <v>0</v>
      </c>
      <c r="BF134" s="174">
        <f>IF(N134="snížená",J134,0)</f>
        <v>0</v>
      </c>
      <c r="BG134" s="174">
        <f>IF(N134="zákl. přenesená",J134,0)</f>
        <v>0</v>
      </c>
      <c r="BH134" s="174">
        <f>IF(N134="sníž. přenesená",J134,0)</f>
        <v>0</v>
      </c>
      <c r="BI134" s="174">
        <f>IF(N134="nulová",J134,0)</f>
        <v>0</v>
      </c>
      <c r="BJ134" s="16" t="s">
        <v>15</v>
      </c>
      <c r="BK134" s="174">
        <f>ROUND(I134*H134,2)</f>
        <v>0</v>
      </c>
      <c r="BL134" s="16" t="s">
        <v>214</v>
      </c>
      <c r="BM134" s="173" t="s">
        <v>1100</v>
      </c>
    </row>
    <row r="135" spans="1:65" s="2" customFormat="1" ht="49.05" customHeight="1">
      <c r="A135" s="35"/>
      <c r="B135" s="161"/>
      <c r="C135" s="162" t="s">
        <v>344</v>
      </c>
      <c r="D135" s="162" t="s">
        <v>137</v>
      </c>
      <c r="E135" s="163" t="s">
        <v>1094</v>
      </c>
      <c r="F135" s="164" t="s">
        <v>1095</v>
      </c>
      <c r="G135" s="165" t="s">
        <v>140</v>
      </c>
      <c r="H135" s="166">
        <v>173</v>
      </c>
      <c r="I135" s="167"/>
      <c r="J135" s="168">
        <f>ROUND(I135*H135,2)</f>
        <v>0</v>
      </c>
      <c r="K135" s="164" t="s">
        <v>141</v>
      </c>
      <c r="L135" s="36"/>
      <c r="M135" s="169" t="s">
        <v>3</v>
      </c>
      <c r="N135" s="170" t="s">
        <v>42</v>
      </c>
      <c r="O135" s="69"/>
      <c r="P135" s="171">
        <f>O135*H135</f>
        <v>0</v>
      </c>
      <c r="Q135" s="171">
        <v>0.00019</v>
      </c>
      <c r="R135" s="171">
        <f>Q135*H135</f>
        <v>0.03287</v>
      </c>
      <c r="S135" s="171">
        <v>0</v>
      </c>
      <c r="T135" s="172">
        <f>S135*H135</f>
        <v>0</v>
      </c>
      <c r="U135" s="35"/>
      <c r="V135" s="35"/>
      <c r="W135" s="35"/>
      <c r="X135" s="35"/>
      <c r="Y135" s="35"/>
      <c r="Z135" s="35"/>
      <c r="AA135" s="35"/>
      <c r="AB135" s="35"/>
      <c r="AC135" s="35"/>
      <c r="AD135" s="35"/>
      <c r="AE135" s="35"/>
      <c r="AR135" s="173" t="s">
        <v>214</v>
      </c>
      <c r="AT135" s="173" t="s">
        <v>137</v>
      </c>
      <c r="AU135" s="173" t="s">
        <v>79</v>
      </c>
      <c r="AY135" s="16" t="s">
        <v>135</v>
      </c>
      <c r="BE135" s="174">
        <f>IF(N135="základní",J135,0)</f>
        <v>0</v>
      </c>
      <c r="BF135" s="174">
        <f>IF(N135="snížená",J135,0)</f>
        <v>0</v>
      </c>
      <c r="BG135" s="174">
        <f>IF(N135="zákl. přenesená",J135,0)</f>
        <v>0</v>
      </c>
      <c r="BH135" s="174">
        <f>IF(N135="sníž. přenesená",J135,0)</f>
        <v>0</v>
      </c>
      <c r="BI135" s="174">
        <f>IF(N135="nulová",J135,0)</f>
        <v>0</v>
      </c>
      <c r="BJ135" s="16" t="s">
        <v>15</v>
      </c>
      <c r="BK135" s="174">
        <f>ROUND(I135*H135,2)</f>
        <v>0</v>
      </c>
      <c r="BL135" s="16" t="s">
        <v>214</v>
      </c>
      <c r="BM135" s="173" t="s">
        <v>1101</v>
      </c>
    </row>
    <row r="136" spans="1:47" s="2" customFormat="1" ht="12">
      <c r="A136" s="35"/>
      <c r="B136" s="36"/>
      <c r="C136" s="35"/>
      <c r="D136" s="175" t="s">
        <v>143</v>
      </c>
      <c r="E136" s="35"/>
      <c r="F136" s="176" t="s">
        <v>1097</v>
      </c>
      <c r="G136" s="35"/>
      <c r="H136" s="35"/>
      <c r="I136" s="177"/>
      <c r="J136" s="35"/>
      <c r="K136" s="35"/>
      <c r="L136" s="36"/>
      <c r="M136" s="178"/>
      <c r="N136" s="179"/>
      <c r="O136" s="69"/>
      <c r="P136" s="69"/>
      <c r="Q136" s="69"/>
      <c r="R136" s="69"/>
      <c r="S136" s="69"/>
      <c r="T136" s="70"/>
      <c r="U136" s="35"/>
      <c r="V136" s="35"/>
      <c r="W136" s="35"/>
      <c r="X136" s="35"/>
      <c r="Y136" s="35"/>
      <c r="Z136" s="35"/>
      <c r="AA136" s="35"/>
      <c r="AB136" s="35"/>
      <c r="AC136" s="35"/>
      <c r="AD136" s="35"/>
      <c r="AE136" s="35"/>
      <c r="AT136" s="16" t="s">
        <v>143</v>
      </c>
      <c r="AU136" s="16" t="s">
        <v>79</v>
      </c>
    </row>
    <row r="137" spans="1:65" s="2" customFormat="1" ht="24.15" customHeight="1">
      <c r="A137" s="35"/>
      <c r="B137" s="161"/>
      <c r="C137" s="180" t="s">
        <v>349</v>
      </c>
      <c r="D137" s="180" t="s">
        <v>181</v>
      </c>
      <c r="E137" s="181" t="s">
        <v>653</v>
      </c>
      <c r="F137" s="182" t="s">
        <v>654</v>
      </c>
      <c r="G137" s="183" t="s">
        <v>140</v>
      </c>
      <c r="H137" s="184">
        <v>181.65</v>
      </c>
      <c r="I137" s="185"/>
      <c r="J137" s="186">
        <f>ROUND(I137*H137,2)</f>
        <v>0</v>
      </c>
      <c r="K137" s="182" t="s">
        <v>141</v>
      </c>
      <c r="L137" s="187"/>
      <c r="M137" s="188" t="s">
        <v>3</v>
      </c>
      <c r="N137" s="189" t="s">
        <v>42</v>
      </c>
      <c r="O137" s="69"/>
      <c r="P137" s="171">
        <f>O137*H137</f>
        <v>0</v>
      </c>
      <c r="Q137" s="171">
        <v>0.0015</v>
      </c>
      <c r="R137" s="171">
        <f>Q137*H137</f>
        <v>0.272475</v>
      </c>
      <c r="S137" s="171">
        <v>0</v>
      </c>
      <c r="T137" s="172">
        <f>S137*H137</f>
        <v>0</v>
      </c>
      <c r="U137" s="35"/>
      <c r="V137" s="35"/>
      <c r="W137" s="35"/>
      <c r="X137" s="35"/>
      <c r="Y137" s="35"/>
      <c r="Z137" s="35"/>
      <c r="AA137" s="35"/>
      <c r="AB137" s="35"/>
      <c r="AC137" s="35"/>
      <c r="AD137" s="35"/>
      <c r="AE137" s="35"/>
      <c r="AR137" s="173" t="s">
        <v>300</v>
      </c>
      <c r="AT137" s="173" t="s">
        <v>181</v>
      </c>
      <c r="AU137" s="173" t="s">
        <v>79</v>
      </c>
      <c r="AY137" s="16" t="s">
        <v>135</v>
      </c>
      <c r="BE137" s="174">
        <f>IF(N137="základní",J137,0)</f>
        <v>0</v>
      </c>
      <c r="BF137" s="174">
        <f>IF(N137="snížená",J137,0)</f>
        <v>0</v>
      </c>
      <c r="BG137" s="174">
        <f>IF(N137="zákl. přenesená",J137,0)</f>
        <v>0</v>
      </c>
      <c r="BH137" s="174">
        <f>IF(N137="sníž. přenesená",J137,0)</f>
        <v>0</v>
      </c>
      <c r="BI137" s="174">
        <f>IF(N137="nulová",J137,0)</f>
        <v>0</v>
      </c>
      <c r="BJ137" s="16" t="s">
        <v>15</v>
      </c>
      <c r="BK137" s="174">
        <f>ROUND(I137*H137,2)</f>
        <v>0</v>
      </c>
      <c r="BL137" s="16" t="s">
        <v>214</v>
      </c>
      <c r="BM137" s="173" t="s">
        <v>1102</v>
      </c>
    </row>
    <row r="138" spans="1:65" s="2" customFormat="1" ht="49.05" customHeight="1">
      <c r="A138" s="35"/>
      <c r="B138" s="161"/>
      <c r="C138" s="162" t="s">
        <v>260</v>
      </c>
      <c r="D138" s="162" t="s">
        <v>137</v>
      </c>
      <c r="E138" s="163" t="s">
        <v>1103</v>
      </c>
      <c r="F138" s="164" t="s">
        <v>1104</v>
      </c>
      <c r="G138" s="165" t="s">
        <v>172</v>
      </c>
      <c r="H138" s="166">
        <v>29.71</v>
      </c>
      <c r="I138" s="167"/>
      <c r="J138" s="168">
        <f>ROUND(I138*H138,2)</f>
        <v>0</v>
      </c>
      <c r="K138" s="164" t="s">
        <v>141</v>
      </c>
      <c r="L138" s="36"/>
      <c r="M138" s="169" t="s">
        <v>3</v>
      </c>
      <c r="N138" s="170" t="s">
        <v>42</v>
      </c>
      <c r="O138" s="69"/>
      <c r="P138" s="171">
        <f>O138*H138</f>
        <v>0</v>
      </c>
      <c r="Q138" s="171">
        <v>0</v>
      </c>
      <c r="R138" s="171">
        <f>Q138*H138</f>
        <v>0</v>
      </c>
      <c r="S138" s="171">
        <v>0</v>
      </c>
      <c r="T138" s="172">
        <f>S138*H138</f>
        <v>0</v>
      </c>
      <c r="U138" s="35"/>
      <c r="V138" s="35"/>
      <c r="W138" s="35"/>
      <c r="X138" s="35"/>
      <c r="Y138" s="35"/>
      <c r="Z138" s="35"/>
      <c r="AA138" s="35"/>
      <c r="AB138" s="35"/>
      <c r="AC138" s="35"/>
      <c r="AD138" s="35"/>
      <c r="AE138" s="35"/>
      <c r="AR138" s="173" t="s">
        <v>214</v>
      </c>
      <c r="AT138" s="173" t="s">
        <v>137</v>
      </c>
      <c r="AU138" s="173" t="s">
        <v>79</v>
      </c>
      <c r="AY138" s="16" t="s">
        <v>135</v>
      </c>
      <c r="BE138" s="174">
        <f>IF(N138="základní",J138,0)</f>
        <v>0</v>
      </c>
      <c r="BF138" s="174">
        <f>IF(N138="snížená",J138,0)</f>
        <v>0</v>
      </c>
      <c r="BG138" s="174">
        <f>IF(N138="zákl. přenesená",J138,0)</f>
        <v>0</v>
      </c>
      <c r="BH138" s="174">
        <f>IF(N138="sníž. přenesená",J138,0)</f>
        <v>0</v>
      </c>
      <c r="BI138" s="174">
        <f>IF(N138="nulová",J138,0)</f>
        <v>0</v>
      </c>
      <c r="BJ138" s="16" t="s">
        <v>15</v>
      </c>
      <c r="BK138" s="174">
        <f>ROUND(I138*H138,2)</f>
        <v>0</v>
      </c>
      <c r="BL138" s="16" t="s">
        <v>214</v>
      </c>
      <c r="BM138" s="173" t="s">
        <v>1105</v>
      </c>
    </row>
    <row r="139" spans="1:47" s="2" customFormat="1" ht="12">
      <c r="A139" s="35"/>
      <c r="B139" s="36"/>
      <c r="C139" s="35"/>
      <c r="D139" s="175" t="s">
        <v>143</v>
      </c>
      <c r="E139" s="35"/>
      <c r="F139" s="176" t="s">
        <v>1106</v>
      </c>
      <c r="G139" s="35"/>
      <c r="H139" s="35"/>
      <c r="I139" s="177"/>
      <c r="J139" s="35"/>
      <c r="K139" s="35"/>
      <c r="L139" s="36"/>
      <c r="M139" s="178"/>
      <c r="N139" s="179"/>
      <c r="O139" s="69"/>
      <c r="P139" s="69"/>
      <c r="Q139" s="69"/>
      <c r="R139" s="69"/>
      <c r="S139" s="69"/>
      <c r="T139" s="70"/>
      <c r="U139" s="35"/>
      <c r="V139" s="35"/>
      <c r="W139" s="35"/>
      <c r="X139" s="35"/>
      <c r="Y139" s="35"/>
      <c r="Z139" s="35"/>
      <c r="AA139" s="35"/>
      <c r="AB139" s="35"/>
      <c r="AC139" s="35"/>
      <c r="AD139" s="35"/>
      <c r="AE139" s="35"/>
      <c r="AT139" s="16" t="s">
        <v>143</v>
      </c>
      <c r="AU139" s="16" t="s">
        <v>79</v>
      </c>
    </row>
    <row r="140" spans="1:63" s="12" customFormat="1" ht="22.8" customHeight="1">
      <c r="A140" s="12"/>
      <c r="B140" s="148"/>
      <c r="C140" s="12"/>
      <c r="D140" s="149" t="s">
        <v>70</v>
      </c>
      <c r="E140" s="159" t="s">
        <v>1107</v>
      </c>
      <c r="F140" s="159" t="s">
        <v>1108</v>
      </c>
      <c r="G140" s="12"/>
      <c r="H140" s="12"/>
      <c r="I140" s="151"/>
      <c r="J140" s="160">
        <f>BK140</f>
        <v>0</v>
      </c>
      <c r="K140" s="12"/>
      <c r="L140" s="148"/>
      <c r="M140" s="153"/>
      <c r="N140" s="154"/>
      <c r="O140" s="154"/>
      <c r="P140" s="155">
        <f>SUM(P141:P148)</f>
        <v>0</v>
      </c>
      <c r="Q140" s="154"/>
      <c r="R140" s="155">
        <f>SUM(R141:R148)</f>
        <v>0.01602</v>
      </c>
      <c r="S140" s="154"/>
      <c r="T140" s="156">
        <f>SUM(T141:T148)</f>
        <v>0.13842</v>
      </c>
      <c r="U140" s="12"/>
      <c r="V140" s="12"/>
      <c r="W140" s="12"/>
      <c r="X140" s="12"/>
      <c r="Y140" s="12"/>
      <c r="Z140" s="12"/>
      <c r="AA140" s="12"/>
      <c r="AB140" s="12"/>
      <c r="AC140" s="12"/>
      <c r="AD140" s="12"/>
      <c r="AE140" s="12"/>
      <c r="AR140" s="149" t="s">
        <v>79</v>
      </c>
      <c r="AT140" s="157" t="s">
        <v>70</v>
      </c>
      <c r="AU140" s="157" t="s">
        <v>15</v>
      </c>
      <c r="AY140" s="149" t="s">
        <v>135</v>
      </c>
      <c r="BK140" s="158">
        <f>SUM(BK141:BK148)</f>
        <v>0</v>
      </c>
    </row>
    <row r="141" spans="1:65" s="2" customFormat="1" ht="24.15" customHeight="1">
      <c r="A141" s="35"/>
      <c r="B141" s="161"/>
      <c r="C141" s="162" t="s">
        <v>265</v>
      </c>
      <c r="D141" s="162" t="s">
        <v>137</v>
      </c>
      <c r="E141" s="163" t="s">
        <v>1109</v>
      </c>
      <c r="F141" s="164" t="s">
        <v>1110</v>
      </c>
      <c r="G141" s="165" t="s">
        <v>193</v>
      </c>
      <c r="H141" s="166">
        <v>6</v>
      </c>
      <c r="I141" s="167"/>
      <c r="J141" s="168">
        <f>ROUND(I141*H141,2)</f>
        <v>0</v>
      </c>
      <c r="K141" s="164" t="s">
        <v>141</v>
      </c>
      <c r="L141" s="36"/>
      <c r="M141" s="169" t="s">
        <v>3</v>
      </c>
      <c r="N141" s="170" t="s">
        <v>42</v>
      </c>
      <c r="O141" s="69"/>
      <c r="P141" s="171">
        <f>O141*H141</f>
        <v>0</v>
      </c>
      <c r="Q141" s="171">
        <v>0</v>
      </c>
      <c r="R141" s="171">
        <f>Q141*H141</f>
        <v>0</v>
      </c>
      <c r="S141" s="171">
        <v>0.02307</v>
      </c>
      <c r="T141" s="172">
        <f>S141*H141</f>
        <v>0.13842</v>
      </c>
      <c r="U141" s="35"/>
      <c r="V141" s="35"/>
      <c r="W141" s="35"/>
      <c r="X141" s="35"/>
      <c r="Y141" s="35"/>
      <c r="Z141" s="35"/>
      <c r="AA141" s="35"/>
      <c r="AB141" s="35"/>
      <c r="AC141" s="35"/>
      <c r="AD141" s="35"/>
      <c r="AE141" s="35"/>
      <c r="AR141" s="173" t="s">
        <v>214</v>
      </c>
      <c r="AT141" s="173" t="s">
        <v>137</v>
      </c>
      <c r="AU141" s="173" t="s">
        <v>79</v>
      </c>
      <c r="AY141" s="16" t="s">
        <v>135</v>
      </c>
      <c r="BE141" s="174">
        <f>IF(N141="základní",J141,0)</f>
        <v>0</v>
      </c>
      <c r="BF141" s="174">
        <f>IF(N141="snížená",J141,0)</f>
        <v>0</v>
      </c>
      <c r="BG141" s="174">
        <f>IF(N141="zákl. přenesená",J141,0)</f>
        <v>0</v>
      </c>
      <c r="BH141" s="174">
        <f>IF(N141="sníž. přenesená",J141,0)</f>
        <v>0</v>
      </c>
      <c r="BI141" s="174">
        <f>IF(N141="nulová",J141,0)</f>
        <v>0</v>
      </c>
      <c r="BJ141" s="16" t="s">
        <v>15</v>
      </c>
      <c r="BK141" s="174">
        <f>ROUND(I141*H141,2)</f>
        <v>0</v>
      </c>
      <c r="BL141" s="16" t="s">
        <v>214</v>
      </c>
      <c r="BM141" s="173" t="s">
        <v>1111</v>
      </c>
    </row>
    <row r="142" spans="1:47" s="2" customFormat="1" ht="12">
      <c r="A142" s="35"/>
      <c r="B142" s="36"/>
      <c r="C142" s="35"/>
      <c r="D142" s="175" t="s">
        <v>143</v>
      </c>
      <c r="E142" s="35"/>
      <c r="F142" s="176" t="s">
        <v>1112</v>
      </c>
      <c r="G142" s="35"/>
      <c r="H142" s="35"/>
      <c r="I142" s="177"/>
      <c r="J142" s="35"/>
      <c r="K142" s="35"/>
      <c r="L142" s="36"/>
      <c r="M142" s="178"/>
      <c r="N142" s="179"/>
      <c r="O142" s="69"/>
      <c r="P142" s="69"/>
      <c r="Q142" s="69"/>
      <c r="R142" s="69"/>
      <c r="S142" s="69"/>
      <c r="T142" s="70"/>
      <c r="U142" s="35"/>
      <c r="V142" s="35"/>
      <c r="W142" s="35"/>
      <c r="X142" s="35"/>
      <c r="Y142" s="35"/>
      <c r="Z142" s="35"/>
      <c r="AA142" s="35"/>
      <c r="AB142" s="35"/>
      <c r="AC142" s="35"/>
      <c r="AD142" s="35"/>
      <c r="AE142" s="35"/>
      <c r="AT142" s="16" t="s">
        <v>143</v>
      </c>
      <c r="AU142" s="16" t="s">
        <v>79</v>
      </c>
    </row>
    <row r="143" spans="1:65" s="2" customFormat="1" ht="24.15" customHeight="1">
      <c r="A143" s="35"/>
      <c r="B143" s="161"/>
      <c r="C143" s="162" t="s">
        <v>270</v>
      </c>
      <c r="D143" s="162" t="s">
        <v>137</v>
      </c>
      <c r="E143" s="163" t="s">
        <v>1113</v>
      </c>
      <c r="F143" s="164" t="s">
        <v>1114</v>
      </c>
      <c r="G143" s="165" t="s">
        <v>193</v>
      </c>
      <c r="H143" s="166">
        <v>6</v>
      </c>
      <c r="I143" s="167"/>
      <c r="J143" s="168">
        <f>ROUND(I143*H143,2)</f>
        <v>0</v>
      </c>
      <c r="K143" s="164" t="s">
        <v>141</v>
      </c>
      <c r="L143" s="36"/>
      <c r="M143" s="169" t="s">
        <v>3</v>
      </c>
      <c r="N143" s="170" t="s">
        <v>42</v>
      </c>
      <c r="O143" s="69"/>
      <c r="P143" s="171">
        <f>O143*H143</f>
        <v>0</v>
      </c>
      <c r="Q143" s="171">
        <v>0.00267</v>
      </c>
      <c r="R143" s="171">
        <f>Q143*H143</f>
        <v>0.01602</v>
      </c>
      <c r="S143" s="171">
        <v>0</v>
      </c>
      <c r="T143" s="172">
        <f>S143*H143</f>
        <v>0</v>
      </c>
      <c r="U143" s="35"/>
      <c r="V143" s="35"/>
      <c r="W143" s="35"/>
      <c r="X143" s="35"/>
      <c r="Y143" s="35"/>
      <c r="Z143" s="35"/>
      <c r="AA143" s="35"/>
      <c r="AB143" s="35"/>
      <c r="AC143" s="35"/>
      <c r="AD143" s="35"/>
      <c r="AE143" s="35"/>
      <c r="AR143" s="173" t="s">
        <v>214</v>
      </c>
      <c r="AT143" s="173" t="s">
        <v>137</v>
      </c>
      <c r="AU143" s="173" t="s">
        <v>79</v>
      </c>
      <c r="AY143" s="16" t="s">
        <v>135</v>
      </c>
      <c r="BE143" s="174">
        <f>IF(N143="základní",J143,0)</f>
        <v>0</v>
      </c>
      <c r="BF143" s="174">
        <f>IF(N143="snížená",J143,0)</f>
        <v>0</v>
      </c>
      <c r="BG143" s="174">
        <f>IF(N143="zákl. přenesená",J143,0)</f>
        <v>0</v>
      </c>
      <c r="BH143" s="174">
        <f>IF(N143="sníž. přenesená",J143,0)</f>
        <v>0</v>
      </c>
      <c r="BI143" s="174">
        <f>IF(N143="nulová",J143,0)</f>
        <v>0</v>
      </c>
      <c r="BJ143" s="16" t="s">
        <v>15</v>
      </c>
      <c r="BK143" s="174">
        <f>ROUND(I143*H143,2)</f>
        <v>0</v>
      </c>
      <c r="BL143" s="16" t="s">
        <v>214</v>
      </c>
      <c r="BM143" s="173" t="s">
        <v>1115</v>
      </c>
    </row>
    <row r="144" spans="1:47" s="2" customFormat="1" ht="12">
      <c r="A144" s="35"/>
      <c r="B144" s="36"/>
      <c r="C144" s="35"/>
      <c r="D144" s="175" t="s">
        <v>143</v>
      </c>
      <c r="E144" s="35"/>
      <c r="F144" s="176" t="s">
        <v>1116</v>
      </c>
      <c r="G144" s="35"/>
      <c r="H144" s="35"/>
      <c r="I144" s="177"/>
      <c r="J144" s="35"/>
      <c r="K144" s="35"/>
      <c r="L144" s="36"/>
      <c r="M144" s="178"/>
      <c r="N144" s="179"/>
      <c r="O144" s="69"/>
      <c r="P144" s="69"/>
      <c r="Q144" s="69"/>
      <c r="R144" s="69"/>
      <c r="S144" s="69"/>
      <c r="T144" s="70"/>
      <c r="U144" s="35"/>
      <c r="V144" s="35"/>
      <c r="W144" s="35"/>
      <c r="X144" s="35"/>
      <c r="Y144" s="35"/>
      <c r="Z144" s="35"/>
      <c r="AA144" s="35"/>
      <c r="AB144" s="35"/>
      <c r="AC144" s="35"/>
      <c r="AD144" s="35"/>
      <c r="AE144" s="35"/>
      <c r="AT144" s="16" t="s">
        <v>143</v>
      </c>
      <c r="AU144" s="16" t="s">
        <v>79</v>
      </c>
    </row>
    <row r="145" spans="1:65" s="2" customFormat="1" ht="16.5" customHeight="1">
      <c r="A145" s="35"/>
      <c r="B145" s="161"/>
      <c r="C145" s="162" t="s">
        <v>275</v>
      </c>
      <c r="D145" s="162" t="s">
        <v>137</v>
      </c>
      <c r="E145" s="163" t="s">
        <v>1117</v>
      </c>
      <c r="F145" s="164" t="s">
        <v>1118</v>
      </c>
      <c r="G145" s="165" t="s">
        <v>193</v>
      </c>
      <c r="H145" s="166">
        <v>16</v>
      </c>
      <c r="I145" s="167"/>
      <c r="J145" s="168">
        <f>ROUND(I145*H145,2)</f>
        <v>0</v>
      </c>
      <c r="K145" s="164" t="s">
        <v>3</v>
      </c>
      <c r="L145" s="36"/>
      <c r="M145" s="169" t="s">
        <v>3</v>
      </c>
      <c r="N145" s="170" t="s">
        <v>42</v>
      </c>
      <c r="O145" s="69"/>
      <c r="P145" s="171">
        <f>O145*H145</f>
        <v>0</v>
      </c>
      <c r="Q145" s="171">
        <v>0</v>
      </c>
      <c r="R145" s="171">
        <f>Q145*H145</f>
        <v>0</v>
      </c>
      <c r="S145" s="171">
        <v>0</v>
      </c>
      <c r="T145" s="172">
        <f>S145*H145</f>
        <v>0</v>
      </c>
      <c r="U145" s="35"/>
      <c r="V145" s="35"/>
      <c r="W145" s="35"/>
      <c r="X145" s="35"/>
      <c r="Y145" s="35"/>
      <c r="Z145" s="35"/>
      <c r="AA145" s="35"/>
      <c r="AB145" s="35"/>
      <c r="AC145" s="35"/>
      <c r="AD145" s="35"/>
      <c r="AE145" s="35"/>
      <c r="AR145" s="173" t="s">
        <v>214</v>
      </c>
      <c r="AT145" s="173" t="s">
        <v>137</v>
      </c>
      <c r="AU145" s="173" t="s">
        <v>79</v>
      </c>
      <c r="AY145" s="16" t="s">
        <v>135</v>
      </c>
      <c r="BE145" s="174">
        <f>IF(N145="základní",J145,0)</f>
        <v>0</v>
      </c>
      <c r="BF145" s="174">
        <f>IF(N145="snížená",J145,0)</f>
        <v>0</v>
      </c>
      <c r="BG145" s="174">
        <f>IF(N145="zákl. přenesená",J145,0)</f>
        <v>0</v>
      </c>
      <c r="BH145" s="174">
        <f>IF(N145="sníž. přenesená",J145,0)</f>
        <v>0</v>
      </c>
      <c r="BI145" s="174">
        <f>IF(N145="nulová",J145,0)</f>
        <v>0</v>
      </c>
      <c r="BJ145" s="16" t="s">
        <v>15</v>
      </c>
      <c r="BK145" s="174">
        <f>ROUND(I145*H145,2)</f>
        <v>0</v>
      </c>
      <c r="BL145" s="16" t="s">
        <v>214</v>
      </c>
      <c r="BM145" s="173" t="s">
        <v>1119</v>
      </c>
    </row>
    <row r="146" spans="1:65" s="2" customFormat="1" ht="16.5" customHeight="1">
      <c r="A146" s="35"/>
      <c r="B146" s="161"/>
      <c r="C146" s="162" t="s">
        <v>279</v>
      </c>
      <c r="D146" s="162" t="s">
        <v>137</v>
      </c>
      <c r="E146" s="163" t="s">
        <v>1120</v>
      </c>
      <c r="F146" s="164" t="s">
        <v>1121</v>
      </c>
      <c r="G146" s="165" t="s">
        <v>193</v>
      </c>
      <c r="H146" s="166">
        <v>16</v>
      </c>
      <c r="I146" s="167"/>
      <c r="J146" s="168">
        <f>ROUND(I146*H146,2)</f>
        <v>0</v>
      </c>
      <c r="K146" s="164" t="s">
        <v>3</v>
      </c>
      <c r="L146" s="36"/>
      <c r="M146" s="169" t="s">
        <v>3</v>
      </c>
      <c r="N146" s="170" t="s">
        <v>42</v>
      </c>
      <c r="O146" s="69"/>
      <c r="P146" s="171">
        <f>O146*H146</f>
        <v>0</v>
      </c>
      <c r="Q146" s="171">
        <v>0</v>
      </c>
      <c r="R146" s="171">
        <f>Q146*H146</f>
        <v>0</v>
      </c>
      <c r="S146" s="171">
        <v>0</v>
      </c>
      <c r="T146" s="172">
        <f>S146*H146</f>
        <v>0</v>
      </c>
      <c r="U146" s="35"/>
      <c r="V146" s="35"/>
      <c r="W146" s="35"/>
      <c r="X146" s="35"/>
      <c r="Y146" s="35"/>
      <c r="Z146" s="35"/>
      <c r="AA146" s="35"/>
      <c r="AB146" s="35"/>
      <c r="AC146" s="35"/>
      <c r="AD146" s="35"/>
      <c r="AE146" s="35"/>
      <c r="AR146" s="173" t="s">
        <v>214</v>
      </c>
      <c r="AT146" s="173" t="s">
        <v>137</v>
      </c>
      <c r="AU146" s="173" t="s">
        <v>79</v>
      </c>
      <c r="AY146" s="16" t="s">
        <v>135</v>
      </c>
      <c r="BE146" s="174">
        <f>IF(N146="základní",J146,0)</f>
        <v>0</v>
      </c>
      <c r="BF146" s="174">
        <f>IF(N146="snížená",J146,0)</f>
        <v>0</v>
      </c>
      <c r="BG146" s="174">
        <f>IF(N146="zákl. přenesená",J146,0)</f>
        <v>0</v>
      </c>
      <c r="BH146" s="174">
        <f>IF(N146="sníž. přenesená",J146,0)</f>
        <v>0</v>
      </c>
      <c r="BI146" s="174">
        <f>IF(N146="nulová",J146,0)</f>
        <v>0</v>
      </c>
      <c r="BJ146" s="16" t="s">
        <v>15</v>
      </c>
      <c r="BK146" s="174">
        <f>ROUND(I146*H146,2)</f>
        <v>0</v>
      </c>
      <c r="BL146" s="16" t="s">
        <v>214</v>
      </c>
      <c r="BM146" s="173" t="s">
        <v>1122</v>
      </c>
    </row>
    <row r="147" spans="1:65" s="2" customFormat="1" ht="49.05" customHeight="1">
      <c r="A147" s="35"/>
      <c r="B147" s="161"/>
      <c r="C147" s="162" t="s">
        <v>284</v>
      </c>
      <c r="D147" s="162" t="s">
        <v>137</v>
      </c>
      <c r="E147" s="163" t="s">
        <v>1123</v>
      </c>
      <c r="F147" s="164" t="s">
        <v>1124</v>
      </c>
      <c r="G147" s="165" t="s">
        <v>172</v>
      </c>
      <c r="H147" s="166">
        <v>0.016</v>
      </c>
      <c r="I147" s="167"/>
      <c r="J147" s="168">
        <f>ROUND(I147*H147,2)</f>
        <v>0</v>
      </c>
      <c r="K147" s="164" t="s">
        <v>141</v>
      </c>
      <c r="L147" s="36"/>
      <c r="M147" s="169" t="s">
        <v>3</v>
      </c>
      <c r="N147" s="170" t="s">
        <v>42</v>
      </c>
      <c r="O147" s="69"/>
      <c r="P147" s="171">
        <f>O147*H147</f>
        <v>0</v>
      </c>
      <c r="Q147" s="171">
        <v>0</v>
      </c>
      <c r="R147" s="171">
        <f>Q147*H147</f>
        <v>0</v>
      </c>
      <c r="S147" s="171">
        <v>0</v>
      </c>
      <c r="T147" s="172">
        <f>S147*H147</f>
        <v>0</v>
      </c>
      <c r="U147" s="35"/>
      <c r="V147" s="35"/>
      <c r="W147" s="35"/>
      <c r="X147" s="35"/>
      <c r="Y147" s="35"/>
      <c r="Z147" s="35"/>
      <c r="AA147" s="35"/>
      <c r="AB147" s="35"/>
      <c r="AC147" s="35"/>
      <c r="AD147" s="35"/>
      <c r="AE147" s="35"/>
      <c r="AR147" s="173" t="s">
        <v>214</v>
      </c>
      <c r="AT147" s="173" t="s">
        <v>137</v>
      </c>
      <c r="AU147" s="173" t="s">
        <v>79</v>
      </c>
      <c r="AY147" s="16" t="s">
        <v>135</v>
      </c>
      <c r="BE147" s="174">
        <f>IF(N147="základní",J147,0)</f>
        <v>0</v>
      </c>
      <c r="BF147" s="174">
        <f>IF(N147="snížená",J147,0)</f>
        <v>0</v>
      </c>
      <c r="BG147" s="174">
        <f>IF(N147="zákl. přenesená",J147,0)</f>
        <v>0</v>
      </c>
      <c r="BH147" s="174">
        <f>IF(N147="sníž. přenesená",J147,0)</f>
        <v>0</v>
      </c>
      <c r="BI147" s="174">
        <f>IF(N147="nulová",J147,0)</f>
        <v>0</v>
      </c>
      <c r="BJ147" s="16" t="s">
        <v>15</v>
      </c>
      <c r="BK147" s="174">
        <f>ROUND(I147*H147,2)</f>
        <v>0</v>
      </c>
      <c r="BL147" s="16" t="s">
        <v>214</v>
      </c>
      <c r="BM147" s="173" t="s">
        <v>1125</v>
      </c>
    </row>
    <row r="148" spans="1:47" s="2" customFormat="1" ht="12">
      <c r="A148" s="35"/>
      <c r="B148" s="36"/>
      <c r="C148" s="35"/>
      <c r="D148" s="175" t="s">
        <v>143</v>
      </c>
      <c r="E148" s="35"/>
      <c r="F148" s="176" t="s">
        <v>1126</v>
      </c>
      <c r="G148" s="35"/>
      <c r="H148" s="35"/>
      <c r="I148" s="177"/>
      <c r="J148" s="35"/>
      <c r="K148" s="35"/>
      <c r="L148" s="36"/>
      <c r="M148" s="178"/>
      <c r="N148" s="179"/>
      <c r="O148" s="69"/>
      <c r="P148" s="69"/>
      <c r="Q148" s="69"/>
      <c r="R148" s="69"/>
      <c r="S148" s="69"/>
      <c r="T148" s="70"/>
      <c r="U148" s="35"/>
      <c r="V148" s="35"/>
      <c r="W148" s="35"/>
      <c r="X148" s="35"/>
      <c r="Y148" s="35"/>
      <c r="Z148" s="35"/>
      <c r="AA148" s="35"/>
      <c r="AB148" s="35"/>
      <c r="AC148" s="35"/>
      <c r="AD148" s="35"/>
      <c r="AE148" s="35"/>
      <c r="AT148" s="16" t="s">
        <v>143</v>
      </c>
      <c r="AU148" s="16" t="s">
        <v>79</v>
      </c>
    </row>
    <row r="149" spans="1:63" s="12" customFormat="1" ht="22.8" customHeight="1">
      <c r="A149" s="12"/>
      <c r="B149" s="148"/>
      <c r="C149" s="12"/>
      <c r="D149" s="149" t="s">
        <v>70</v>
      </c>
      <c r="E149" s="159" t="s">
        <v>1127</v>
      </c>
      <c r="F149" s="159" t="s">
        <v>1128</v>
      </c>
      <c r="G149" s="12"/>
      <c r="H149" s="12"/>
      <c r="I149" s="151"/>
      <c r="J149" s="160">
        <f>BK149</f>
        <v>0</v>
      </c>
      <c r="K149" s="12"/>
      <c r="L149" s="148"/>
      <c r="M149" s="153"/>
      <c r="N149" s="154"/>
      <c r="O149" s="154"/>
      <c r="P149" s="155">
        <f>SUM(P150:P152)</f>
        <v>0</v>
      </c>
      <c r="Q149" s="154"/>
      <c r="R149" s="155">
        <f>SUM(R150:R152)</f>
        <v>2.41508</v>
      </c>
      <c r="S149" s="154"/>
      <c r="T149" s="156">
        <f>SUM(T150:T152)</f>
        <v>0</v>
      </c>
      <c r="U149" s="12"/>
      <c r="V149" s="12"/>
      <c r="W149" s="12"/>
      <c r="X149" s="12"/>
      <c r="Y149" s="12"/>
      <c r="Z149" s="12"/>
      <c r="AA149" s="12"/>
      <c r="AB149" s="12"/>
      <c r="AC149" s="12"/>
      <c r="AD149" s="12"/>
      <c r="AE149" s="12"/>
      <c r="AR149" s="149" t="s">
        <v>79</v>
      </c>
      <c r="AT149" s="157" t="s">
        <v>70</v>
      </c>
      <c r="AU149" s="157" t="s">
        <v>15</v>
      </c>
      <c r="AY149" s="149" t="s">
        <v>135</v>
      </c>
      <c r="BK149" s="158">
        <f>SUM(BK150:BK152)</f>
        <v>0</v>
      </c>
    </row>
    <row r="150" spans="1:65" s="2" customFormat="1" ht="33" customHeight="1">
      <c r="A150" s="35"/>
      <c r="B150" s="161"/>
      <c r="C150" s="162" t="s">
        <v>288</v>
      </c>
      <c r="D150" s="162" t="s">
        <v>137</v>
      </c>
      <c r="E150" s="163" t="s">
        <v>1129</v>
      </c>
      <c r="F150" s="164" t="s">
        <v>1130</v>
      </c>
      <c r="G150" s="165" t="s">
        <v>140</v>
      </c>
      <c r="H150" s="166">
        <v>173</v>
      </c>
      <c r="I150" s="167"/>
      <c r="J150" s="168">
        <f>ROUND(I150*H150,2)</f>
        <v>0</v>
      </c>
      <c r="K150" s="164" t="s">
        <v>3</v>
      </c>
      <c r="L150" s="36"/>
      <c r="M150" s="169" t="s">
        <v>3</v>
      </c>
      <c r="N150" s="170" t="s">
        <v>42</v>
      </c>
      <c r="O150" s="69"/>
      <c r="P150" s="171">
        <f>O150*H150</f>
        <v>0</v>
      </c>
      <c r="Q150" s="171">
        <v>0.01396</v>
      </c>
      <c r="R150" s="171">
        <f>Q150*H150</f>
        <v>2.41508</v>
      </c>
      <c r="S150" s="171">
        <v>0</v>
      </c>
      <c r="T150" s="172">
        <f>S150*H150</f>
        <v>0</v>
      </c>
      <c r="U150" s="35"/>
      <c r="V150" s="35"/>
      <c r="W150" s="35"/>
      <c r="X150" s="35"/>
      <c r="Y150" s="35"/>
      <c r="Z150" s="35"/>
      <c r="AA150" s="35"/>
      <c r="AB150" s="35"/>
      <c r="AC150" s="35"/>
      <c r="AD150" s="35"/>
      <c r="AE150" s="35"/>
      <c r="AR150" s="173" t="s">
        <v>214</v>
      </c>
      <c r="AT150" s="173" t="s">
        <v>137</v>
      </c>
      <c r="AU150" s="173" t="s">
        <v>79</v>
      </c>
      <c r="AY150" s="16" t="s">
        <v>135</v>
      </c>
      <c r="BE150" s="174">
        <f>IF(N150="základní",J150,0)</f>
        <v>0</v>
      </c>
      <c r="BF150" s="174">
        <f>IF(N150="snížená",J150,0)</f>
        <v>0</v>
      </c>
      <c r="BG150" s="174">
        <f>IF(N150="zákl. přenesená",J150,0)</f>
        <v>0</v>
      </c>
      <c r="BH150" s="174">
        <f>IF(N150="sníž. přenesená",J150,0)</f>
        <v>0</v>
      </c>
      <c r="BI150" s="174">
        <f>IF(N150="nulová",J150,0)</f>
        <v>0</v>
      </c>
      <c r="BJ150" s="16" t="s">
        <v>15</v>
      </c>
      <c r="BK150" s="174">
        <f>ROUND(I150*H150,2)</f>
        <v>0</v>
      </c>
      <c r="BL150" s="16" t="s">
        <v>214</v>
      </c>
      <c r="BM150" s="173" t="s">
        <v>1131</v>
      </c>
    </row>
    <row r="151" spans="1:65" s="2" customFormat="1" ht="49.05" customHeight="1">
      <c r="A151" s="35"/>
      <c r="B151" s="161"/>
      <c r="C151" s="162" t="s">
        <v>295</v>
      </c>
      <c r="D151" s="162" t="s">
        <v>137</v>
      </c>
      <c r="E151" s="163" t="s">
        <v>1132</v>
      </c>
      <c r="F151" s="164" t="s">
        <v>1133</v>
      </c>
      <c r="G151" s="165" t="s">
        <v>172</v>
      </c>
      <c r="H151" s="166">
        <v>2.415</v>
      </c>
      <c r="I151" s="167"/>
      <c r="J151" s="168">
        <f>ROUND(I151*H151,2)</f>
        <v>0</v>
      </c>
      <c r="K151" s="164" t="s">
        <v>141</v>
      </c>
      <c r="L151" s="36"/>
      <c r="M151" s="169" t="s">
        <v>3</v>
      </c>
      <c r="N151" s="170" t="s">
        <v>42</v>
      </c>
      <c r="O151" s="69"/>
      <c r="P151" s="171">
        <f>O151*H151</f>
        <v>0</v>
      </c>
      <c r="Q151" s="171">
        <v>0</v>
      </c>
      <c r="R151" s="171">
        <f>Q151*H151</f>
        <v>0</v>
      </c>
      <c r="S151" s="171">
        <v>0</v>
      </c>
      <c r="T151" s="172">
        <f>S151*H151</f>
        <v>0</v>
      </c>
      <c r="U151" s="35"/>
      <c r="V151" s="35"/>
      <c r="W151" s="35"/>
      <c r="X151" s="35"/>
      <c r="Y151" s="35"/>
      <c r="Z151" s="35"/>
      <c r="AA151" s="35"/>
      <c r="AB151" s="35"/>
      <c r="AC151" s="35"/>
      <c r="AD151" s="35"/>
      <c r="AE151" s="35"/>
      <c r="AR151" s="173" t="s">
        <v>214</v>
      </c>
      <c r="AT151" s="173" t="s">
        <v>137</v>
      </c>
      <c r="AU151" s="173" t="s">
        <v>79</v>
      </c>
      <c r="AY151" s="16" t="s">
        <v>135</v>
      </c>
      <c r="BE151" s="174">
        <f>IF(N151="základní",J151,0)</f>
        <v>0</v>
      </c>
      <c r="BF151" s="174">
        <f>IF(N151="snížená",J151,0)</f>
        <v>0</v>
      </c>
      <c r="BG151" s="174">
        <f>IF(N151="zákl. přenesená",J151,0)</f>
        <v>0</v>
      </c>
      <c r="BH151" s="174">
        <f>IF(N151="sníž. přenesená",J151,0)</f>
        <v>0</v>
      </c>
      <c r="BI151" s="174">
        <f>IF(N151="nulová",J151,0)</f>
        <v>0</v>
      </c>
      <c r="BJ151" s="16" t="s">
        <v>15</v>
      </c>
      <c r="BK151" s="174">
        <f>ROUND(I151*H151,2)</f>
        <v>0</v>
      </c>
      <c r="BL151" s="16" t="s">
        <v>214</v>
      </c>
      <c r="BM151" s="173" t="s">
        <v>1134</v>
      </c>
    </row>
    <row r="152" spans="1:47" s="2" customFormat="1" ht="12">
      <c r="A152" s="35"/>
      <c r="B152" s="36"/>
      <c r="C152" s="35"/>
      <c r="D152" s="175" t="s">
        <v>143</v>
      </c>
      <c r="E152" s="35"/>
      <c r="F152" s="176" t="s">
        <v>1135</v>
      </c>
      <c r="G152" s="35"/>
      <c r="H152" s="35"/>
      <c r="I152" s="177"/>
      <c r="J152" s="35"/>
      <c r="K152" s="35"/>
      <c r="L152" s="36"/>
      <c r="M152" s="178"/>
      <c r="N152" s="179"/>
      <c r="O152" s="69"/>
      <c r="P152" s="69"/>
      <c r="Q152" s="69"/>
      <c r="R152" s="69"/>
      <c r="S152" s="69"/>
      <c r="T152" s="70"/>
      <c r="U152" s="35"/>
      <c r="V152" s="35"/>
      <c r="W152" s="35"/>
      <c r="X152" s="35"/>
      <c r="Y152" s="35"/>
      <c r="Z152" s="35"/>
      <c r="AA152" s="35"/>
      <c r="AB152" s="35"/>
      <c r="AC152" s="35"/>
      <c r="AD152" s="35"/>
      <c r="AE152" s="35"/>
      <c r="AT152" s="16" t="s">
        <v>143</v>
      </c>
      <c r="AU152" s="16" t="s">
        <v>79</v>
      </c>
    </row>
    <row r="153" spans="1:63" s="12" customFormat="1" ht="22.8" customHeight="1">
      <c r="A153" s="12"/>
      <c r="B153" s="148"/>
      <c r="C153" s="12"/>
      <c r="D153" s="149" t="s">
        <v>70</v>
      </c>
      <c r="E153" s="159" t="s">
        <v>693</v>
      </c>
      <c r="F153" s="159" t="s">
        <v>694</v>
      </c>
      <c r="G153" s="12"/>
      <c r="H153" s="12"/>
      <c r="I153" s="151"/>
      <c r="J153" s="160">
        <f>BK153</f>
        <v>0</v>
      </c>
      <c r="K153" s="12"/>
      <c r="L153" s="148"/>
      <c r="M153" s="153"/>
      <c r="N153" s="154"/>
      <c r="O153" s="154"/>
      <c r="P153" s="155">
        <f>SUM(P154:P165)</f>
        <v>0</v>
      </c>
      <c r="Q153" s="154"/>
      <c r="R153" s="155">
        <f>SUM(R154:R165)</f>
        <v>3.68637</v>
      </c>
      <c r="S153" s="154"/>
      <c r="T153" s="156">
        <f>SUM(T154:T165)</f>
        <v>1.75976</v>
      </c>
      <c r="U153" s="12"/>
      <c r="V153" s="12"/>
      <c r="W153" s="12"/>
      <c r="X153" s="12"/>
      <c r="Y153" s="12"/>
      <c r="Z153" s="12"/>
      <c r="AA153" s="12"/>
      <c r="AB153" s="12"/>
      <c r="AC153" s="12"/>
      <c r="AD153" s="12"/>
      <c r="AE153" s="12"/>
      <c r="AR153" s="149" t="s">
        <v>79</v>
      </c>
      <c r="AT153" s="157" t="s">
        <v>70</v>
      </c>
      <c r="AU153" s="157" t="s">
        <v>15</v>
      </c>
      <c r="AY153" s="149" t="s">
        <v>135</v>
      </c>
      <c r="BK153" s="158">
        <f>SUM(BK154:BK165)</f>
        <v>0</v>
      </c>
    </row>
    <row r="154" spans="1:65" s="2" customFormat="1" ht="24.15" customHeight="1">
      <c r="A154" s="35"/>
      <c r="B154" s="161"/>
      <c r="C154" s="162" t="s">
        <v>324</v>
      </c>
      <c r="D154" s="162" t="s">
        <v>137</v>
      </c>
      <c r="E154" s="163" t="s">
        <v>1136</v>
      </c>
      <c r="F154" s="164" t="s">
        <v>1137</v>
      </c>
      <c r="G154" s="165" t="s">
        <v>140</v>
      </c>
      <c r="H154" s="166">
        <v>185</v>
      </c>
      <c r="I154" s="167"/>
      <c r="J154" s="168">
        <f>ROUND(I154*H154,2)</f>
        <v>0</v>
      </c>
      <c r="K154" s="164" t="s">
        <v>141</v>
      </c>
      <c r="L154" s="36"/>
      <c r="M154" s="169" t="s">
        <v>3</v>
      </c>
      <c r="N154" s="170" t="s">
        <v>42</v>
      </c>
      <c r="O154" s="69"/>
      <c r="P154" s="171">
        <f>O154*H154</f>
        <v>0</v>
      </c>
      <c r="Q154" s="171">
        <v>0</v>
      </c>
      <c r="R154" s="171">
        <f>Q154*H154</f>
        <v>0</v>
      </c>
      <c r="S154" s="171">
        <v>0.00594</v>
      </c>
      <c r="T154" s="172">
        <f>S154*H154</f>
        <v>1.0989</v>
      </c>
      <c r="U154" s="35"/>
      <c r="V154" s="35"/>
      <c r="W154" s="35"/>
      <c r="X154" s="35"/>
      <c r="Y154" s="35"/>
      <c r="Z154" s="35"/>
      <c r="AA154" s="35"/>
      <c r="AB154" s="35"/>
      <c r="AC154" s="35"/>
      <c r="AD154" s="35"/>
      <c r="AE154" s="35"/>
      <c r="AR154" s="173" t="s">
        <v>214</v>
      </c>
      <c r="AT154" s="173" t="s">
        <v>137</v>
      </c>
      <c r="AU154" s="173" t="s">
        <v>79</v>
      </c>
      <c r="AY154" s="16" t="s">
        <v>135</v>
      </c>
      <c r="BE154" s="174">
        <f>IF(N154="základní",J154,0)</f>
        <v>0</v>
      </c>
      <c r="BF154" s="174">
        <f>IF(N154="snížená",J154,0)</f>
        <v>0</v>
      </c>
      <c r="BG154" s="174">
        <f>IF(N154="zákl. přenesená",J154,0)</f>
        <v>0</v>
      </c>
      <c r="BH154" s="174">
        <f>IF(N154="sníž. přenesená",J154,0)</f>
        <v>0</v>
      </c>
      <c r="BI154" s="174">
        <f>IF(N154="nulová",J154,0)</f>
        <v>0</v>
      </c>
      <c r="BJ154" s="16" t="s">
        <v>15</v>
      </c>
      <c r="BK154" s="174">
        <f>ROUND(I154*H154,2)</f>
        <v>0</v>
      </c>
      <c r="BL154" s="16" t="s">
        <v>214</v>
      </c>
      <c r="BM154" s="173" t="s">
        <v>1138</v>
      </c>
    </row>
    <row r="155" spans="1:47" s="2" customFormat="1" ht="12">
      <c r="A155" s="35"/>
      <c r="B155" s="36"/>
      <c r="C155" s="35"/>
      <c r="D155" s="175" t="s">
        <v>143</v>
      </c>
      <c r="E155" s="35"/>
      <c r="F155" s="176" t="s">
        <v>1139</v>
      </c>
      <c r="G155" s="35"/>
      <c r="H155" s="35"/>
      <c r="I155" s="177"/>
      <c r="J155" s="35"/>
      <c r="K155" s="35"/>
      <c r="L155" s="36"/>
      <c r="M155" s="178"/>
      <c r="N155" s="179"/>
      <c r="O155" s="69"/>
      <c r="P155" s="69"/>
      <c r="Q155" s="69"/>
      <c r="R155" s="69"/>
      <c r="S155" s="69"/>
      <c r="T155" s="70"/>
      <c r="U155" s="35"/>
      <c r="V155" s="35"/>
      <c r="W155" s="35"/>
      <c r="X155" s="35"/>
      <c r="Y155" s="35"/>
      <c r="Z155" s="35"/>
      <c r="AA155" s="35"/>
      <c r="AB155" s="35"/>
      <c r="AC155" s="35"/>
      <c r="AD155" s="35"/>
      <c r="AE155" s="35"/>
      <c r="AT155" s="16" t="s">
        <v>143</v>
      </c>
      <c r="AU155" s="16" t="s">
        <v>79</v>
      </c>
    </row>
    <row r="156" spans="1:65" s="2" customFormat="1" ht="24.15" customHeight="1">
      <c r="A156" s="35"/>
      <c r="B156" s="161"/>
      <c r="C156" s="162" t="s">
        <v>300</v>
      </c>
      <c r="D156" s="162" t="s">
        <v>137</v>
      </c>
      <c r="E156" s="163" t="s">
        <v>1140</v>
      </c>
      <c r="F156" s="164" t="s">
        <v>1141</v>
      </c>
      <c r="G156" s="165" t="s">
        <v>227</v>
      </c>
      <c r="H156" s="166">
        <v>346</v>
      </c>
      <c r="I156" s="167"/>
      <c r="J156" s="168">
        <f>ROUND(I156*H156,2)</f>
        <v>0</v>
      </c>
      <c r="K156" s="164" t="s">
        <v>141</v>
      </c>
      <c r="L156" s="36"/>
      <c r="M156" s="169" t="s">
        <v>3</v>
      </c>
      <c r="N156" s="170" t="s">
        <v>42</v>
      </c>
      <c r="O156" s="69"/>
      <c r="P156" s="171">
        <f>O156*H156</f>
        <v>0</v>
      </c>
      <c r="Q156" s="171">
        <v>0</v>
      </c>
      <c r="R156" s="171">
        <f>Q156*H156</f>
        <v>0</v>
      </c>
      <c r="S156" s="171">
        <v>0.00191</v>
      </c>
      <c r="T156" s="172">
        <f>S156*H156</f>
        <v>0.66086</v>
      </c>
      <c r="U156" s="35"/>
      <c r="V156" s="35"/>
      <c r="W156" s="35"/>
      <c r="X156" s="35"/>
      <c r="Y156" s="35"/>
      <c r="Z156" s="35"/>
      <c r="AA156" s="35"/>
      <c r="AB156" s="35"/>
      <c r="AC156" s="35"/>
      <c r="AD156" s="35"/>
      <c r="AE156" s="35"/>
      <c r="AR156" s="173" t="s">
        <v>214</v>
      </c>
      <c r="AT156" s="173" t="s">
        <v>137</v>
      </c>
      <c r="AU156" s="173" t="s">
        <v>79</v>
      </c>
      <c r="AY156" s="16" t="s">
        <v>135</v>
      </c>
      <c r="BE156" s="174">
        <f>IF(N156="základní",J156,0)</f>
        <v>0</v>
      </c>
      <c r="BF156" s="174">
        <f>IF(N156="snížená",J156,0)</f>
        <v>0</v>
      </c>
      <c r="BG156" s="174">
        <f>IF(N156="zákl. přenesená",J156,0)</f>
        <v>0</v>
      </c>
      <c r="BH156" s="174">
        <f>IF(N156="sníž. přenesená",J156,0)</f>
        <v>0</v>
      </c>
      <c r="BI156" s="174">
        <f>IF(N156="nulová",J156,0)</f>
        <v>0</v>
      </c>
      <c r="BJ156" s="16" t="s">
        <v>15</v>
      </c>
      <c r="BK156" s="174">
        <f>ROUND(I156*H156,2)</f>
        <v>0</v>
      </c>
      <c r="BL156" s="16" t="s">
        <v>214</v>
      </c>
      <c r="BM156" s="173" t="s">
        <v>1142</v>
      </c>
    </row>
    <row r="157" spans="1:47" s="2" customFormat="1" ht="12">
      <c r="A157" s="35"/>
      <c r="B157" s="36"/>
      <c r="C157" s="35"/>
      <c r="D157" s="175" t="s">
        <v>143</v>
      </c>
      <c r="E157" s="35"/>
      <c r="F157" s="176" t="s">
        <v>1143</v>
      </c>
      <c r="G157" s="35"/>
      <c r="H157" s="35"/>
      <c r="I157" s="177"/>
      <c r="J157" s="35"/>
      <c r="K157" s="35"/>
      <c r="L157" s="36"/>
      <c r="M157" s="178"/>
      <c r="N157" s="179"/>
      <c r="O157" s="69"/>
      <c r="P157" s="69"/>
      <c r="Q157" s="69"/>
      <c r="R157" s="69"/>
      <c r="S157" s="69"/>
      <c r="T157" s="70"/>
      <c r="U157" s="35"/>
      <c r="V157" s="35"/>
      <c r="W157" s="35"/>
      <c r="X157" s="35"/>
      <c r="Y157" s="35"/>
      <c r="Z157" s="35"/>
      <c r="AA157" s="35"/>
      <c r="AB157" s="35"/>
      <c r="AC157" s="35"/>
      <c r="AD157" s="35"/>
      <c r="AE157" s="35"/>
      <c r="AT157" s="16" t="s">
        <v>143</v>
      </c>
      <c r="AU157" s="16" t="s">
        <v>79</v>
      </c>
    </row>
    <row r="158" spans="1:65" s="2" customFormat="1" ht="62.7" customHeight="1">
      <c r="A158" s="35"/>
      <c r="B158" s="161"/>
      <c r="C158" s="162" t="s">
        <v>329</v>
      </c>
      <c r="D158" s="162" t="s">
        <v>137</v>
      </c>
      <c r="E158" s="163" t="s">
        <v>1144</v>
      </c>
      <c r="F158" s="164" t="s">
        <v>1145</v>
      </c>
      <c r="G158" s="165" t="s">
        <v>140</v>
      </c>
      <c r="H158" s="166">
        <v>185</v>
      </c>
      <c r="I158" s="167"/>
      <c r="J158" s="168">
        <f>ROUND(I158*H158,2)</f>
        <v>0</v>
      </c>
      <c r="K158" s="164" t="s">
        <v>141</v>
      </c>
      <c r="L158" s="36"/>
      <c r="M158" s="169" t="s">
        <v>3</v>
      </c>
      <c r="N158" s="170" t="s">
        <v>42</v>
      </c>
      <c r="O158" s="69"/>
      <c r="P158" s="171">
        <f>O158*H158</f>
        <v>0</v>
      </c>
      <c r="Q158" s="171">
        <v>0.00661</v>
      </c>
      <c r="R158" s="171">
        <f>Q158*H158</f>
        <v>1.22285</v>
      </c>
      <c r="S158" s="171">
        <v>0</v>
      </c>
      <c r="T158" s="172">
        <f>S158*H158</f>
        <v>0</v>
      </c>
      <c r="U158" s="35"/>
      <c r="V158" s="35"/>
      <c r="W158" s="35"/>
      <c r="X158" s="35"/>
      <c r="Y158" s="35"/>
      <c r="Z158" s="35"/>
      <c r="AA158" s="35"/>
      <c r="AB158" s="35"/>
      <c r="AC158" s="35"/>
      <c r="AD158" s="35"/>
      <c r="AE158" s="35"/>
      <c r="AR158" s="173" t="s">
        <v>214</v>
      </c>
      <c r="AT158" s="173" t="s">
        <v>137</v>
      </c>
      <c r="AU158" s="173" t="s">
        <v>79</v>
      </c>
      <c r="AY158" s="16" t="s">
        <v>135</v>
      </c>
      <c r="BE158" s="174">
        <f>IF(N158="základní",J158,0)</f>
        <v>0</v>
      </c>
      <c r="BF158" s="174">
        <f>IF(N158="snížená",J158,0)</f>
        <v>0</v>
      </c>
      <c r="BG158" s="174">
        <f>IF(N158="zákl. přenesená",J158,0)</f>
        <v>0</v>
      </c>
      <c r="BH158" s="174">
        <f>IF(N158="sníž. přenesená",J158,0)</f>
        <v>0</v>
      </c>
      <c r="BI158" s="174">
        <f>IF(N158="nulová",J158,0)</f>
        <v>0</v>
      </c>
      <c r="BJ158" s="16" t="s">
        <v>15</v>
      </c>
      <c r="BK158" s="174">
        <f>ROUND(I158*H158,2)</f>
        <v>0</v>
      </c>
      <c r="BL158" s="16" t="s">
        <v>214</v>
      </c>
      <c r="BM158" s="173" t="s">
        <v>1146</v>
      </c>
    </row>
    <row r="159" spans="1:47" s="2" customFormat="1" ht="12">
      <c r="A159" s="35"/>
      <c r="B159" s="36"/>
      <c r="C159" s="35"/>
      <c r="D159" s="175" t="s">
        <v>143</v>
      </c>
      <c r="E159" s="35"/>
      <c r="F159" s="176" t="s">
        <v>1147</v>
      </c>
      <c r="G159" s="35"/>
      <c r="H159" s="35"/>
      <c r="I159" s="177"/>
      <c r="J159" s="35"/>
      <c r="K159" s="35"/>
      <c r="L159" s="36"/>
      <c r="M159" s="178"/>
      <c r="N159" s="179"/>
      <c r="O159" s="69"/>
      <c r="P159" s="69"/>
      <c r="Q159" s="69"/>
      <c r="R159" s="69"/>
      <c r="S159" s="69"/>
      <c r="T159" s="70"/>
      <c r="U159" s="35"/>
      <c r="V159" s="35"/>
      <c r="W159" s="35"/>
      <c r="X159" s="35"/>
      <c r="Y159" s="35"/>
      <c r="Z159" s="35"/>
      <c r="AA159" s="35"/>
      <c r="AB159" s="35"/>
      <c r="AC159" s="35"/>
      <c r="AD159" s="35"/>
      <c r="AE159" s="35"/>
      <c r="AT159" s="16" t="s">
        <v>143</v>
      </c>
      <c r="AU159" s="16" t="s">
        <v>79</v>
      </c>
    </row>
    <row r="160" spans="1:65" s="2" customFormat="1" ht="37.8" customHeight="1">
      <c r="A160" s="35"/>
      <c r="B160" s="161"/>
      <c r="C160" s="162" t="s">
        <v>305</v>
      </c>
      <c r="D160" s="162" t="s">
        <v>137</v>
      </c>
      <c r="E160" s="163" t="s">
        <v>1148</v>
      </c>
      <c r="F160" s="164" t="s">
        <v>1149</v>
      </c>
      <c r="G160" s="165" t="s">
        <v>227</v>
      </c>
      <c r="H160" s="166">
        <v>346</v>
      </c>
      <c r="I160" s="167"/>
      <c r="J160" s="168">
        <f>ROUND(I160*H160,2)</f>
        <v>0</v>
      </c>
      <c r="K160" s="164" t="s">
        <v>141</v>
      </c>
      <c r="L160" s="36"/>
      <c r="M160" s="169" t="s">
        <v>3</v>
      </c>
      <c r="N160" s="170" t="s">
        <v>42</v>
      </c>
      <c r="O160" s="69"/>
      <c r="P160" s="171">
        <f>O160*H160</f>
        <v>0</v>
      </c>
      <c r="Q160" s="171">
        <v>0.00712</v>
      </c>
      <c r="R160" s="171">
        <f>Q160*H160</f>
        <v>2.46352</v>
      </c>
      <c r="S160" s="171">
        <v>0</v>
      </c>
      <c r="T160" s="172">
        <f>S160*H160</f>
        <v>0</v>
      </c>
      <c r="U160" s="35"/>
      <c r="V160" s="35"/>
      <c r="W160" s="35"/>
      <c r="X160" s="35"/>
      <c r="Y160" s="35"/>
      <c r="Z160" s="35"/>
      <c r="AA160" s="35"/>
      <c r="AB160" s="35"/>
      <c r="AC160" s="35"/>
      <c r="AD160" s="35"/>
      <c r="AE160" s="35"/>
      <c r="AR160" s="173" t="s">
        <v>214</v>
      </c>
      <c r="AT160" s="173" t="s">
        <v>137</v>
      </c>
      <c r="AU160" s="173" t="s">
        <v>79</v>
      </c>
      <c r="AY160" s="16" t="s">
        <v>135</v>
      </c>
      <c r="BE160" s="174">
        <f>IF(N160="základní",J160,0)</f>
        <v>0</v>
      </c>
      <c r="BF160" s="174">
        <f>IF(N160="snížená",J160,0)</f>
        <v>0</v>
      </c>
      <c r="BG160" s="174">
        <f>IF(N160="zákl. přenesená",J160,0)</f>
        <v>0</v>
      </c>
      <c r="BH160" s="174">
        <f>IF(N160="sníž. přenesená",J160,0)</f>
        <v>0</v>
      </c>
      <c r="BI160" s="174">
        <f>IF(N160="nulová",J160,0)</f>
        <v>0</v>
      </c>
      <c r="BJ160" s="16" t="s">
        <v>15</v>
      </c>
      <c r="BK160" s="174">
        <f>ROUND(I160*H160,2)</f>
        <v>0</v>
      </c>
      <c r="BL160" s="16" t="s">
        <v>214</v>
      </c>
      <c r="BM160" s="173" t="s">
        <v>1150</v>
      </c>
    </row>
    <row r="161" spans="1:47" s="2" customFormat="1" ht="12">
      <c r="A161" s="35"/>
      <c r="B161" s="36"/>
      <c r="C161" s="35"/>
      <c r="D161" s="175" t="s">
        <v>143</v>
      </c>
      <c r="E161" s="35"/>
      <c r="F161" s="176" t="s">
        <v>1151</v>
      </c>
      <c r="G161" s="35"/>
      <c r="H161" s="35"/>
      <c r="I161" s="177"/>
      <c r="J161" s="35"/>
      <c r="K161" s="35"/>
      <c r="L161" s="36"/>
      <c r="M161" s="178"/>
      <c r="N161" s="179"/>
      <c r="O161" s="69"/>
      <c r="P161" s="69"/>
      <c r="Q161" s="69"/>
      <c r="R161" s="69"/>
      <c r="S161" s="69"/>
      <c r="T161" s="70"/>
      <c r="U161" s="35"/>
      <c r="V161" s="35"/>
      <c r="W161" s="35"/>
      <c r="X161" s="35"/>
      <c r="Y161" s="35"/>
      <c r="Z161" s="35"/>
      <c r="AA161" s="35"/>
      <c r="AB161" s="35"/>
      <c r="AC161" s="35"/>
      <c r="AD161" s="35"/>
      <c r="AE161" s="35"/>
      <c r="AT161" s="16" t="s">
        <v>143</v>
      </c>
      <c r="AU161" s="16" t="s">
        <v>79</v>
      </c>
    </row>
    <row r="162" spans="1:65" s="2" customFormat="1" ht="21.75" customHeight="1">
      <c r="A162" s="35"/>
      <c r="B162" s="161"/>
      <c r="C162" s="162" t="s">
        <v>334</v>
      </c>
      <c r="D162" s="162" t="s">
        <v>137</v>
      </c>
      <c r="E162" s="163" t="s">
        <v>1152</v>
      </c>
      <c r="F162" s="164" t="s">
        <v>1153</v>
      </c>
      <c r="G162" s="165" t="s">
        <v>193</v>
      </c>
      <c r="H162" s="166">
        <v>59</v>
      </c>
      <c r="I162" s="167"/>
      <c r="J162" s="168">
        <f>ROUND(I162*H162,2)</f>
        <v>0</v>
      </c>
      <c r="K162" s="164" t="s">
        <v>3</v>
      </c>
      <c r="L162" s="36"/>
      <c r="M162" s="169" t="s">
        <v>3</v>
      </c>
      <c r="N162" s="170" t="s">
        <v>42</v>
      </c>
      <c r="O162" s="69"/>
      <c r="P162" s="171">
        <f>O162*H162</f>
        <v>0</v>
      </c>
      <c r="Q162" s="171">
        <v>0</v>
      </c>
      <c r="R162" s="171">
        <f>Q162*H162</f>
        <v>0</v>
      </c>
      <c r="S162" s="171">
        <v>0</v>
      </c>
      <c r="T162" s="172">
        <f>S162*H162</f>
        <v>0</v>
      </c>
      <c r="U162" s="35"/>
      <c r="V162" s="35"/>
      <c r="W162" s="35"/>
      <c r="X162" s="35"/>
      <c r="Y162" s="35"/>
      <c r="Z162" s="35"/>
      <c r="AA162" s="35"/>
      <c r="AB162" s="35"/>
      <c r="AC162" s="35"/>
      <c r="AD162" s="35"/>
      <c r="AE162" s="35"/>
      <c r="AR162" s="173" t="s">
        <v>214</v>
      </c>
      <c r="AT162" s="173" t="s">
        <v>137</v>
      </c>
      <c r="AU162" s="173" t="s">
        <v>79</v>
      </c>
      <c r="AY162" s="16" t="s">
        <v>135</v>
      </c>
      <c r="BE162" s="174">
        <f>IF(N162="základní",J162,0)</f>
        <v>0</v>
      </c>
      <c r="BF162" s="174">
        <f>IF(N162="snížená",J162,0)</f>
        <v>0</v>
      </c>
      <c r="BG162" s="174">
        <f>IF(N162="zákl. přenesená",J162,0)</f>
        <v>0</v>
      </c>
      <c r="BH162" s="174">
        <f>IF(N162="sníž. přenesená",J162,0)</f>
        <v>0</v>
      </c>
      <c r="BI162" s="174">
        <f>IF(N162="nulová",J162,0)</f>
        <v>0</v>
      </c>
      <c r="BJ162" s="16" t="s">
        <v>15</v>
      </c>
      <c r="BK162" s="174">
        <f>ROUND(I162*H162,2)</f>
        <v>0</v>
      </c>
      <c r="BL162" s="16" t="s">
        <v>214</v>
      </c>
      <c r="BM162" s="173" t="s">
        <v>1154</v>
      </c>
    </row>
    <row r="163" spans="1:65" s="2" customFormat="1" ht="16.5" customHeight="1">
      <c r="A163" s="35"/>
      <c r="B163" s="161"/>
      <c r="C163" s="162" t="s">
        <v>339</v>
      </c>
      <c r="D163" s="162" t="s">
        <v>137</v>
      </c>
      <c r="E163" s="163" t="s">
        <v>1155</v>
      </c>
      <c r="F163" s="164" t="s">
        <v>1156</v>
      </c>
      <c r="G163" s="165" t="s">
        <v>193</v>
      </c>
      <c r="H163" s="166">
        <v>59</v>
      </c>
      <c r="I163" s="167"/>
      <c r="J163" s="168">
        <f>ROUND(I163*H163,2)</f>
        <v>0</v>
      </c>
      <c r="K163" s="164" t="s">
        <v>3</v>
      </c>
      <c r="L163" s="36"/>
      <c r="M163" s="169" t="s">
        <v>3</v>
      </c>
      <c r="N163" s="170" t="s">
        <v>42</v>
      </c>
      <c r="O163" s="69"/>
      <c r="P163" s="171">
        <f>O163*H163</f>
        <v>0</v>
      </c>
      <c r="Q163" s="171">
        <v>0</v>
      </c>
      <c r="R163" s="171">
        <f>Q163*H163</f>
        <v>0</v>
      </c>
      <c r="S163" s="171">
        <v>0</v>
      </c>
      <c r="T163" s="172">
        <f>S163*H163</f>
        <v>0</v>
      </c>
      <c r="U163" s="35"/>
      <c r="V163" s="35"/>
      <c r="W163" s="35"/>
      <c r="X163" s="35"/>
      <c r="Y163" s="35"/>
      <c r="Z163" s="35"/>
      <c r="AA163" s="35"/>
      <c r="AB163" s="35"/>
      <c r="AC163" s="35"/>
      <c r="AD163" s="35"/>
      <c r="AE163" s="35"/>
      <c r="AR163" s="173" t="s">
        <v>214</v>
      </c>
      <c r="AT163" s="173" t="s">
        <v>137</v>
      </c>
      <c r="AU163" s="173" t="s">
        <v>79</v>
      </c>
      <c r="AY163" s="16" t="s">
        <v>135</v>
      </c>
      <c r="BE163" s="174">
        <f>IF(N163="základní",J163,0)</f>
        <v>0</v>
      </c>
      <c r="BF163" s="174">
        <f>IF(N163="snížená",J163,0)</f>
        <v>0</v>
      </c>
      <c r="BG163" s="174">
        <f>IF(N163="zákl. přenesená",J163,0)</f>
        <v>0</v>
      </c>
      <c r="BH163" s="174">
        <f>IF(N163="sníž. přenesená",J163,0)</f>
        <v>0</v>
      </c>
      <c r="BI163" s="174">
        <f>IF(N163="nulová",J163,0)</f>
        <v>0</v>
      </c>
      <c r="BJ163" s="16" t="s">
        <v>15</v>
      </c>
      <c r="BK163" s="174">
        <f>ROUND(I163*H163,2)</f>
        <v>0</v>
      </c>
      <c r="BL163" s="16" t="s">
        <v>214</v>
      </c>
      <c r="BM163" s="173" t="s">
        <v>1157</v>
      </c>
    </row>
    <row r="164" spans="1:65" s="2" customFormat="1" ht="49.05" customHeight="1">
      <c r="A164" s="35"/>
      <c r="B164" s="161"/>
      <c r="C164" s="162" t="s">
        <v>310</v>
      </c>
      <c r="D164" s="162" t="s">
        <v>137</v>
      </c>
      <c r="E164" s="163" t="s">
        <v>743</v>
      </c>
      <c r="F164" s="164" t="s">
        <v>744</v>
      </c>
      <c r="G164" s="165" t="s">
        <v>172</v>
      </c>
      <c r="H164" s="166">
        <v>3.686</v>
      </c>
      <c r="I164" s="167"/>
      <c r="J164" s="168">
        <f>ROUND(I164*H164,2)</f>
        <v>0</v>
      </c>
      <c r="K164" s="164" t="s">
        <v>141</v>
      </c>
      <c r="L164" s="36"/>
      <c r="M164" s="169" t="s">
        <v>3</v>
      </c>
      <c r="N164" s="170" t="s">
        <v>42</v>
      </c>
      <c r="O164" s="69"/>
      <c r="P164" s="171">
        <f>O164*H164</f>
        <v>0</v>
      </c>
      <c r="Q164" s="171">
        <v>0</v>
      </c>
      <c r="R164" s="171">
        <f>Q164*H164</f>
        <v>0</v>
      </c>
      <c r="S164" s="171">
        <v>0</v>
      </c>
      <c r="T164" s="172">
        <f>S164*H164</f>
        <v>0</v>
      </c>
      <c r="U164" s="35"/>
      <c r="V164" s="35"/>
      <c r="W164" s="35"/>
      <c r="X164" s="35"/>
      <c r="Y164" s="35"/>
      <c r="Z164" s="35"/>
      <c r="AA164" s="35"/>
      <c r="AB164" s="35"/>
      <c r="AC164" s="35"/>
      <c r="AD164" s="35"/>
      <c r="AE164" s="35"/>
      <c r="AR164" s="173" t="s">
        <v>214</v>
      </c>
      <c r="AT164" s="173" t="s">
        <v>137</v>
      </c>
      <c r="AU164" s="173" t="s">
        <v>79</v>
      </c>
      <c r="AY164" s="16" t="s">
        <v>135</v>
      </c>
      <c r="BE164" s="174">
        <f>IF(N164="základní",J164,0)</f>
        <v>0</v>
      </c>
      <c r="BF164" s="174">
        <f>IF(N164="snížená",J164,0)</f>
        <v>0</v>
      </c>
      <c r="BG164" s="174">
        <f>IF(N164="zákl. přenesená",J164,0)</f>
        <v>0</v>
      </c>
      <c r="BH164" s="174">
        <f>IF(N164="sníž. přenesená",J164,0)</f>
        <v>0</v>
      </c>
      <c r="BI164" s="174">
        <f>IF(N164="nulová",J164,0)</f>
        <v>0</v>
      </c>
      <c r="BJ164" s="16" t="s">
        <v>15</v>
      </c>
      <c r="BK164" s="174">
        <f>ROUND(I164*H164,2)</f>
        <v>0</v>
      </c>
      <c r="BL164" s="16" t="s">
        <v>214</v>
      </c>
      <c r="BM164" s="173" t="s">
        <v>1158</v>
      </c>
    </row>
    <row r="165" spans="1:47" s="2" customFormat="1" ht="12">
      <c r="A165" s="35"/>
      <c r="B165" s="36"/>
      <c r="C165" s="35"/>
      <c r="D165" s="175" t="s">
        <v>143</v>
      </c>
      <c r="E165" s="35"/>
      <c r="F165" s="176" t="s">
        <v>746</v>
      </c>
      <c r="G165" s="35"/>
      <c r="H165" s="35"/>
      <c r="I165" s="177"/>
      <c r="J165" s="35"/>
      <c r="K165" s="35"/>
      <c r="L165" s="36"/>
      <c r="M165" s="191"/>
      <c r="N165" s="192"/>
      <c r="O165" s="193"/>
      <c r="P165" s="193"/>
      <c r="Q165" s="193"/>
      <c r="R165" s="193"/>
      <c r="S165" s="193"/>
      <c r="T165" s="194"/>
      <c r="U165" s="35"/>
      <c r="V165" s="35"/>
      <c r="W165" s="35"/>
      <c r="X165" s="35"/>
      <c r="Y165" s="35"/>
      <c r="Z165" s="35"/>
      <c r="AA165" s="35"/>
      <c r="AB165" s="35"/>
      <c r="AC165" s="35"/>
      <c r="AD165" s="35"/>
      <c r="AE165" s="35"/>
      <c r="AT165" s="16" t="s">
        <v>143</v>
      </c>
      <c r="AU165" s="16" t="s">
        <v>79</v>
      </c>
    </row>
    <row r="166" spans="1:31" s="2" customFormat="1" ht="6.95" customHeight="1">
      <c r="A166" s="35"/>
      <c r="B166" s="52"/>
      <c r="C166" s="53"/>
      <c r="D166" s="53"/>
      <c r="E166" s="53"/>
      <c r="F166" s="53"/>
      <c r="G166" s="53"/>
      <c r="H166" s="53"/>
      <c r="I166" s="53"/>
      <c r="J166" s="53"/>
      <c r="K166" s="53"/>
      <c r="L166" s="36"/>
      <c r="M166" s="35"/>
      <c r="O166" s="35"/>
      <c r="P166" s="35"/>
      <c r="Q166" s="35"/>
      <c r="R166" s="35"/>
      <c r="S166" s="35"/>
      <c r="T166" s="35"/>
      <c r="U166" s="35"/>
      <c r="V166" s="35"/>
      <c r="W166" s="35"/>
      <c r="X166" s="35"/>
      <c r="Y166" s="35"/>
      <c r="Z166" s="35"/>
      <c r="AA166" s="35"/>
      <c r="AB166" s="35"/>
      <c r="AC166" s="35"/>
      <c r="AD166" s="35"/>
      <c r="AE166" s="35"/>
    </row>
  </sheetData>
  <autoFilter ref="C88:K165"/>
  <mergeCells count="9">
    <mergeCell ref="E7:H7"/>
    <mergeCell ref="E9:H9"/>
    <mergeCell ref="E18:H18"/>
    <mergeCell ref="E27:H27"/>
    <mergeCell ref="E48:H48"/>
    <mergeCell ref="E50:H50"/>
    <mergeCell ref="E79:H79"/>
    <mergeCell ref="E81:H81"/>
    <mergeCell ref="L2:V2"/>
  </mergeCells>
  <hyperlinks>
    <hyperlink ref="F96" r:id="rId1" display="https://podminky.urs.cz/item/CS_URS_2022_02/997013160"/>
    <hyperlink ref="F98" r:id="rId2" display="https://podminky.urs.cz/item/CS_URS_2022_02/997013501"/>
    <hyperlink ref="F100" r:id="rId3" display="https://podminky.urs.cz/item/CS_URS_2022_02/997013509"/>
    <hyperlink ref="F102" r:id="rId4" display="https://podminky.urs.cz/item/CS_URS_2022_02/997013631"/>
    <hyperlink ref="F106" r:id="rId5" display="https://podminky.urs.cz/item/CS_URS_2022_02/712340833"/>
    <hyperlink ref="F108" r:id="rId6" display="https://podminky.urs.cz/item/CS_URS_2022_02/712331111"/>
    <hyperlink ref="F111" r:id="rId7" display="https://podminky.urs.cz/item/CS_URS_2022_02/712341559"/>
    <hyperlink ref="F114" r:id="rId8" display="https://podminky.urs.cz/item/CS_URS_2022_02/712341659"/>
    <hyperlink ref="F117" r:id="rId9" display="https://podminky.urs.cz/item/CS_URS_2022_02/998712104"/>
    <hyperlink ref="F120" r:id="rId10" display="https://podminky.urs.cz/item/CS_URS_2022_02/713140843"/>
    <hyperlink ref="F122" r:id="rId11" display="https://podminky.urs.cz/item/CS_URS_2022_02/713141212"/>
    <hyperlink ref="F125" r:id="rId12" display="https://podminky.urs.cz/item/CS_URS_2022_02/713141135"/>
    <hyperlink ref="F128" r:id="rId13" display="https://podminky.urs.cz/item/CS_URS_2022_02/713141263"/>
    <hyperlink ref="F130" r:id="rId14" display="https://podminky.urs.cz/item/CS_URS_2022_02/713141335"/>
    <hyperlink ref="F133" r:id="rId15" display="https://podminky.urs.cz/item/CS_URS_2022_02/713141391"/>
    <hyperlink ref="F136" r:id="rId16" display="https://podminky.urs.cz/item/CS_URS_2022_02/713141391"/>
    <hyperlink ref="F139" r:id="rId17" display="https://podminky.urs.cz/item/CS_URS_2022_02/998713104"/>
    <hyperlink ref="F142" r:id="rId18" display="https://podminky.urs.cz/item/CS_URS_2022_02/721210824"/>
    <hyperlink ref="F144" r:id="rId19" display="https://podminky.urs.cz/item/CS_URS_2022_02/721233114"/>
    <hyperlink ref="F148" r:id="rId20" display="https://podminky.urs.cz/item/CS_URS_2022_02/998721104"/>
    <hyperlink ref="F152" r:id="rId21" display="https://podminky.urs.cz/item/CS_URS_2022_02/998762104"/>
    <hyperlink ref="F155" r:id="rId22" display="https://podminky.urs.cz/item/CS_URS_2022_02/764001821"/>
    <hyperlink ref="F157" r:id="rId23" display="https://podminky.urs.cz/item/CS_URS_2022_02/764002841"/>
    <hyperlink ref="F159" r:id="rId24" display="https://podminky.urs.cz/item/CS_URS_2022_02/764111641"/>
    <hyperlink ref="F161" r:id="rId25" display="https://podminky.urs.cz/item/CS_URS_2022_02/764215607"/>
    <hyperlink ref="F165" r:id="rId26" display="https://podminky.urs.cz/item/CS_URS_2022_02/99876410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7"/>
</worksheet>
</file>

<file path=xl/worksheets/sheet4.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84</v>
      </c>
    </row>
    <row r="3" spans="2:46" s="1" customFormat="1" ht="6.95" customHeight="1">
      <c r="B3" s="17"/>
      <c r="C3" s="18"/>
      <c r="D3" s="18"/>
      <c r="E3" s="18"/>
      <c r="F3" s="18"/>
      <c r="G3" s="18"/>
      <c r="H3" s="18"/>
      <c r="I3" s="18"/>
      <c r="J3" s="18"/>
      <c r="K3" s="18"/>
      <c r="L3" s="19"/>
      <c r="AT3" s="16" t="s">
        <v>79</v>
      </c>
    </row>
    <row r="4" spans="2:46" s="1" customFormat="1" ht="24.95" customHeight="1">
      <c r="B4" s="19"/>
      <c r="D4" s="20" t="s">
        <v>88</v>
      </c>
      <c r="L4" s="19"/>
      <c r="M4" s="111" t="s">
        <v>11</v>
      </c>
      <c r="AT4" s="16" t="s">
        <v>4</v>
      </c>
    </row>
    <row r="5" spans="2:12" s="1" customFormat="1" ht="6.95" customHeight="1">
      <c r="B5" s="19"/>
      <c r="L5" s="19"/>
    </row>
    <row r="6" spans="2:12" s="1" customFormat="1" ht="12" customHeight="1">
      <c r="B6" s="19"/>
      <c r="D6" s="29" t="s">
        <v>17</v>
      </c>
      <c r="L6" s="19"/>
    </row>
    <row r="7" spans="2:12" s="1" customFormat="1" ht="26.25" customHeight="1">
      <c r="B7" s="19"/>
      <c r="E7" s="112" t="str">
        <f>'Rekapitulace stavby'!K6</f>
        <v>ZATEPLENÍ OBJEKTU A VÝMĚNA OTVORŮ OBJEKTU KOLEJE BLANICE</v>
      </c>
      <c r="F7" s="29"/>
      <c r="G7" s="29"/>
      <c r="H7" s="29"/>
      <c r="L7" s="19"/>
    </row>
    <row r="8" spans="1:31" s="2" customFormat="1" ht="12" customHeight="1">
      <c r="A8" s="35"/>
      <c r="B8" s="36"/>
      <c r="C8" s="35"/>
      <c r="D8" s="29" t="s">
        <v>89</v>
      </c>
      <c r="E8" s="35"/>
      <c r="F8" s="35"/>
      <c r="G8" s="35"/>
      <c r="H8" s="35"/>
      <c r="I8" s="35"/>
      <c r="J8" s="35"/>
      <c r="K8" s="35"/>
      <c r="L8" s="113"/>
      <c r="S8" s="35"/>
      <c r="T8" s="35"/>
      <c r="U8" s="35"/>
      <c r="V8" s="35"/>
      <c r="W8" s="35"/>
      <c r="X8" s="35"/>
      <c r="Y8" s="35"/>
      <c r="Z8" s="35"/>
      <c r="AA8" s="35"/>
      <c r="AB8" s="35"/>
      <c r="AC8" s="35"/>
      <c r="AD8" s="35"/>
      <c r="AE8" s="35"/>
    </row>
    <row r="9" spans="1:31" s="2" customFormat="1" ht="16.5" customHeight="1">
      <c r="A9" s="35"/>
      <c r="B9" s="36"/>
      <c r="C9" s="35"/>
      <c r="D9" s="35"/>
      <c r="E9" s="59" t="s">
        <v>1159</v>
      </c>
      <c r="F9" s="35"/>
      <c r="G9" s="35"/>
      <c r="H9" s="35"/>
      <c r="I9" s="35"/>
      <c r="J9" s="35"/>
      <c r="K9" s="35"/>
      <c r="L9" s="113"/>
      <c r="S9" s="35"/>
      <c r="T9" s="35"/>
      <c r="U9" s="35"/>
      <c r="V9" s="35"/>
      <c r="W9" s="35"/>
      <c r="X9" s="35"/>
      <c r="Y9" s="35"/>
      <c r="Z9" s="35"/>
      <c r="AA9" s="35"/>
      <c r="AB9" s="35"/>
      <c r="AC9" s="35"/>
      <c r="AD9" s="35"/>
      <c r="AE9" s="35"/>
    </row>
    <row r="10" spans="1:31" s="2" customFormat="1" ht="12">
      <c r="A10" s="35"/>
      <c r="B10" s="36"/>
      <c r="C10" s="35"/>
      <c r="D10" s="35"/>
      <c r="E10" s="35"/>
      <c r="F10" s="35"/>
      <c r="G10" s="35"/>
      <c r="H10" s="35"/>
      <c r="I10" s="35"/>
      <c r="J10" s="35"/>
      <c r="K10" s="35"/>
      <c r="L10" s="113"/>
      <c r="S10" s="35"/>
      <c r="T10" s="35"/>
      <c r="U10" s="35"/>
      <c r="V10" s="35"/>
      <c r="W10" s="35"/>
      <c r="X10" s="35"/>
      <c r="Y10" s="35"/>
      <c r="Z10" s="35"/>
      <c r="AA10" s="35"/>
      <c r="AB10" s="35"/>
      <c r="AC10" s="35"/>
      <c r="AD10" s="35"/>
      <c r="AE10" s="35"/>
    </row>
    <row r="11" spans="1:31" s="2" customFormat="1" ht="12" customHeight="1">
      <c r="A11" s="35"/>
      <c r="B11" s="36"/>
      <c r="C11" s="35"/>
      <c r="D11" s="29" t="s">
        <v>19</v>
      </c>
      <c r="E11" s="35"/>
      <c r="F11" s="24" t="s">
        <v>3</v>
      </c>
      <c r="G11" s="35"/>
      <c r="H11" s="35"/>
      <c r="I11" s="29" t="s">
        <v>20</v>
      </c>
      <c r="J11" s="24" t="s">
        <v>3</v>
      </c>
      <c r="K11" s="35"/>
      <c r="L11" s="113"/>
      <c r="S11" s="35"/>
      <c r="T11" s="35"/>
      <c r="U11" s="35"/>
      <c r="V11" s="35"/>
      <c r="W11" s="35"/>
      <c r="X11" s="35"/>
      <c r="Y11" s="35"/>
      <c r="Z11" s="35"/>
      <c r="AA11" s="35"/>
      <c r="AB11" s="35"/>
      <c r="AC11" s="35"/>
      <c r="AD11" s="35"/>
      <c r="AE11" s="35"/>
    </row>
    <row r="12" spans="1:31" s="2" customFormat="1" ht="12" customHeight="1">
      <c r="A12" s="35"/>
      <c r="B12" s="36"/>
      <c r="C12" s="35"/>
      <c r="D12" s="29" t="s">
        <v>21</v>
      </c>
      <c r="E12" s="35"/>
      <c r="F12" s="24" t="s">
        <v>22</v>
      </c>
      <c r="G12" s="35"/>
      <c r="H12" s="35"/>
      <c r="I12" s="29" t="s">
        <v>23</v>
      </c>
      <c r="J12" s="61" t="str">
        <f>'Rekapitulace stavby'!AN8</f>
        <v>18. 11. 2022</v>
      </c>
      <c r="K12" s="35"/>
      <c r="L12" s="113"/>
      <c r="S12" s="35"/>
      <c r="T12" s="35"/>
      <c r="U12" s="35"/>
      <c r="V12" s="35"/>
      <c r="W12" s="35"/>
      <c r="X12" s="35"/>
      <c r="Y12" s="35"/>
      <c r="Z12" s="35"/>
      <c r="AA12" s="35"/>
      <c r="AB12" s="35"/>
      <c r="AC12" s="35"/>
      <c r="AD12" s="35"/>
      <c r="AE12" s="35"/>
    </row>
    <row r="13" spans="1:31" s="2" customFormat="1" ht="10.8" customHeight="1">
      <c r="A13" s="35"/>
      <c r="B13" s="36"/>
      <c r="C13" s="35"/>
      <c r="D13" s="35"/>
      <c r="E13" s="35"/>
      <c r="F13" s="35"/>
      <c r="G13" s="35"/>
      <c r="H13" s="35"/>
      <c r="I13" s="35"/>
      <c r="J13" s="35"/>
      <c r="K13" s="35"/>
      <c r="L13" s="113"/>
      <c r="S13" s="35"/>
      <c r="T13" s="35"/>
      <c r="U13" s="35"/>
      <c r="V13" s="35"/>
      <c r="W13" s="35"/>
      <c r="X13" s="35"/>
      <c r="Y13" s="35"/>
      <c r="Z13" s="35"/>
      <c r="AA13" s="35"/>
      <c r="AB13" s="35"/>
      <c r="AC13" s="35"/>
      <c r="AD13" s="35"/>
      <c r="AE13" s="35"/>
    </row>
    <row r="14" spans="1:31" s="2" customFormat="1" ht="12" customHeight="1">
      <c r="A14" s="35"/>
      <c r="B14" s="36"/>
      <c r="C14" s="35"/>
      <c r="D14" s="29" t="s">
        <v>25</v>
      </c>
      <c r="E14" s="35"/>
      <c r="F14" s="35"/>
      <c r="G14" s="35"/>
      <c r="H14" s="35"/>
      <c r="I14" s="29" t="s">
        <v>26</v>
      </c>
      <c r="J14" s="24" t="s">
        <v>3</v>
      </c>
      <c r="K14" s="35"/>
      <c r="L14" s="113"/>
      <c r="S14" s="35"/>
      <c r="T14" s="35"/>
      <c r="U14" s="35"/>
      <c r="V14" s="35"/>
      <c r="W14" s="35"/>
      <c r="X14" s="35"/>
      <c r="Y14" s="35"/>
      <c r="Z14" s="35"/>
      <c r="AA14" s="35"/>
      <c r="AB14" s="35"/>
      <c r="AC14" s="35"/>
      <c r="AD14" s="35"/>
      <c r="AE14" s="35"/>
    </row>
    <row r="15" spans="1:31" s="2" customFormat="1" ht="18" customHeight="1">
      <c r="A15" s="35"/>
      <c r="B15" s="36"/>
      <c r="C15" s="35"/>
      <c r="D15" s="35"/>
      <c r="E15" s="24" t="s">
        <v>27</v>
      </c>
      <c r="F15" s="35"/>
      <c r="G15" s="35"/>
      <c r="H15" s="35"/>
      <c r="I15" s="29" t="s">
        <v>28</v>
      </c>
      <c r="J15" s="24" t="s">
        <v>3</v>
      </c>
      <c r="K15" s="35"/>
      <c r="L15" s="113"/>
      <c r="S15" s="35"/>
      <c r="T15" s="35"/>
      <c r="U15" s="35"/>
      <c r="V15" s="35"/>
      <c r="W15" s="35"/>
      <c r="X15" s="35"/>
      <c r="Y15" s="35"/>
      <c r="Z15" s="35"/>
      <c r="AA15" s="35"/>
      <c r="AB15" s="35"/>
      <c r="AC15" s="35"/>
      <c r="AD15" s="35"/>
      <c r="AE15" s="35"/>
    </row>
    <row r="16" spans="1:31" s="2" customFormat="1" ht="6.95" customHeight="1">
      <c r="A16" s="35"/>
      <c r="B16" s="36"/>
      <c r="C16" s="35"/>
      <c r="D16" s="35"/>
      <c r="E16" s="35"/>
      <c r="F16" s="35"/>
      <c r="G16" s="35"/>
      <c r="H16" s="35"/>
      <c r="I16" s="35"/>
      <c r="J16" s="35"/>
      <c r="K16" s="35"/>
      <c r="L16" s="113"/>
      <c r="S16" s="35"/>
      <c r="T16" s="35"/>
      <c r="U16" s="35"/>
      <c r="V16" s="35"/>
      <c r="W16" s="35"/>
      <c r="X16" s="35"/>
      <c r="Y16" s="35"/>
      <c r="Z16" s="35"/>
      <c r="AA16" s="35"/>
      <c r="AB16" s="35"/>
      <c r="AC16" s="35"/>
      <c r="AD16" s="35"/>
      <c r="AE16" s="35"/>
    </row>
    <row r="17" spans="1:31" s="2" customFormat="1" ht="12" customHeight="1">
      <c r="A17" s="35"/>
      <c r="B17" s="36"/>
      <c r="C17" s="35"/>
      <c r="D17" s="29" t="s">
        <v>29</v>
      </c>
      <c r="E17" s="35"/>
      <c r="F17" s="35"/>
      <c r="G17" s="35"/>
      <c r="H17" s="35"/>
      <c r="I17" s="29" t="s">
        <v>26</v>
      </c>
      <c r="J17" s="30" t="str">
        <f>'Rekapitulace stavby'!AN13</f>
        <v>Vyplň údaj</v>
      </c>
      <c r="K17" s="35"/>
      <c r="L17" s="113"/>
      <c r="S17" s="35"/>
      <c r="T17" s="35"/>
      <c r="U17" s="35"/>
      <c r="V17" s="35"/>
      <c r="W17" s="35"/>
      <c r="X17" s="35"/>
      <c r="Y17" s="35"/>
      <c r="Z17" s="35"/>
      <c r="AA17" s="35"/>
      <c r="AB17" s="35"/>
      <c r="AC17" s="35"/>
      <c r="AD17" s="35"/>
      <c r="AE17" s="35"/>
    </row>
    <row r="18" spans="1:31" s="2" customFormat="1" ht="18" customHeight="1">
      <c r="A18" s="35"/>
      <c r="B18" s="36"/>
      <c r="C18" s="35"/>
      <c r="D18" s="35"/>
      <c r="E18" s="30" t="str">
        <f>'Rekapitulace stavby'!E14</f>
        <v>Vyplň údaj</v>
      </c>
      <c r="F18" s="24"/>
      <c r="G18" s="24"/>
      <c r="H18" s="24"/>
      <c r="I18" s="29" t="s">
        <v>28</v>
      </c>
      <c r="J18" s="30" t="str">
        <f>'Rekapitulace stavby'!AN14</f>
        <v>Vyplň údaj</v>
      </c>
      <c r="K18" s="35"/>
      <c r="L18" s="113"/>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113"/>
      <c r="S19" s="35"/>
      <c r="T19" s="35"/>
      <c r="U19" s="35"/>
      <c r="V19" s="35"/>
      <c r="W19" s="35"/>
      <c r="X19" s="35"/>
      <c r="Y19" s="35"/>
      <c r="Z19" s="35"/>
      <c r="AA19" s="35"/>
      <c r="AB19" s="35"/>
      <c r="AC19" s="35"/>
      <c r="AD19" s="35"/>
      <c r="AE19" s="35"/>
    </row>
    <row r="20" spans="1:31" s="2" customFormat="1" ht="12" customHeight="1">
      <c r="A20" s="35"/>
      <c r="B20" s="36"/>
      <c r="C20" s="35"/>
      <c r="D20" s="29" t="s">
        <v>31</v>
      </c>
      <c r="E20" s="35"/>
      <c r="F20" s="35"/>
      <c r="G20" s="35"/>
      <c r="H20" s="35"/>
      <c r="I20" s="29" t="s">
        <v>26</v>
      </c>
      <c r="J20" s="24" t="s">
        <v>3</v>
      </c>
      <c r="K20" s="35"/>
      <c r="L20" s="113"/>
      <c r="S20" s="35"/>
      <c r="T20" s="35"/>
      <c r="U20" s="35"/>
      <c r="V20" s="35"/>
      <c r="W20" s="35"/>
      <c r="X20" s="35"/>
      <c r="Y20" s="35"/>
      <c r="Z20" s="35"/>
      <c r="AA20" s="35"/>
      <c r="AB20" s="35"/>
      <c r="AC20" s="35"/>
      <c r="AD20" s="35"/>
      <c r="AE20" s="35"/>
    </row>
    <row r="21" spans="1:31" s="2" customFormat="1" ht="18" customHeight="1">
      <c r="A21" s="35"/>
      <c r="B21" s="36"/>
      <c r="C21" s="35"/>
      <c r="D21" s="35"/>
      <c r="E21" s="24" t="s">
        <v>32</v>
      </c>
      <c r="F21" s="35"/>
      <c r="G21" s="35"/>
      <c r="H21" s="35"/>
      <c r="I21" s="29" t="s">
        <v>28</v>
      </c>
      <c r="J21" s="24" t="s">
        <v>3</v>
      </c>
      <c r="K21" s="35"/>
      <c r="L21" s="113"/>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113"/>
      <c r="S22" s="35"/>
      <c r="T22" s="35"/>
      <c r="U22" s="35"/>
      <c r="V22" s="35"/>
      <c r="W22" s="35"/>
      <c r="X22" s="35"/>
      <c r="Y22" s="35"/>
      <c r="Z22" s="35"/>
      <c r="AA22" s="35"/>
      <c r="AB22" s="35"/>
      <c r="AC22" s="35"/>
      <c r="AD22" s="35"/>
      <c r="AE22" s="35"/>
    </row>
    <row r="23" spans="1:31" s="2" customFormat="1" ht="12" customHeight="1">
      <c r="A23" s="35"/>
      <c r="B23" s="36"/>
      <c r="C23" s="35"/>
      <c r="D23" s="29" t="s">
        <v>34</v>
      </c>
      <c r="E23" s="35"/>
      <c r="F23" s="35"/>
      <c r="G23" s="35"/>
      <c r="H23" s="35"/>
      <c r="I23" s="29" t="s">
        <v>26</v>
      </c>
      <c r="J23" s="24" t="str">
        <f>IF('Rekapitulace stavby'!AN19="","",'Rekapitulace stavby'!AN19)</f>
        <v/>
      </c>
      <c r="K23" s="35"/>
      <c r="L23" s="113"/>
      <c r="S23" s="35"/>
      <c r="T23" s="35"/>
      <c r="U23" s="35"/>
      <c r="V23" s="35"/>
      <c r="W23" s="35"/>
      <c r="X23" s="35"/>
      <c r="Y23" s="35"/>
      <c r="Z23" s="35"/>
      <c r="AA23" s="35"/>
      <c r="AB23" s="35"/>
      <c r="AC23" s="35"/>
      <c r="AD23" s="35"/>
      <c r="AE23" s="35"/>
    </row>
    <row r="24" spans="1:31" s="2" customFormat="1" ht="18" customHeight="1">
      <c r="A24" s="35"/>
      <c r="B24" s="36"/>
      <c r="C24" s="35"/>
      <c r="D24" s="35"/>
      <c r="E24" s="24" t="str">
        <f>IF('Rekapitulace stavby'!E20="","",'Rekapitulace stavby'!E20)</f>
        <v xml:space="preserve"> </v>
      </c>
      <c r="F24" s="35"/>
      <c r="G24" s="35"/>
      <c r="H24" s="35"/>
      <c r="I24" s="29" t="s">
        <v>28</v>
      </c>
      <c r="J24" s="24" t="str">
        <f>IF('Rekapitulace stavby'!AN20="","",'Rekapitulace stavby'!AN20)</f>
        <v/>
      </c>
      <c r="K24" s="35"/>
      <c r="L24" s="113"/>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113"/>
      <c r="S25" s="35"/>
      <c r="T25" s="35"/>
      <c r="U25" s="35"/>
      <c r="V25" s="35"/>
      <c r="W25" s="35"/>
      <c r="X25" s="35"/>
      <c r="Y25" s="35"/>
      <c r="Z25" s="35"/>
      <c r="AA25" s="35"/>
      <c r="AB25" s="35"/>
      <c r="AC25" s="35"/>
      <c r="AD25" s="35"/>
      <c r="AE25" s="35"/>
    </row>
    <row r="26" spans="1:31" s="2" customFormat="1" ht="12" customHeight="1">
      <c r="A26" s="35"/>
      <c r="B26" s="36"/>
      <c r="C26" s="35"/>
      <c r="D26" s="29" t="s">
        <v>35</v>
      </c>
      <c r="E26" s="35"/>
      <c r="F26" s="35"/>
      <c r="G26" s="35"/>
      <c r="H26" s="35"/>
      <c r="I26" s="35"/>
      <c r="J26" s="35"/>
      <c r="K26" s="35"/>
      <c r="L26" s="113"/>
      <c r="S26" s="35"/>
      <c r="T26" s="35"/>
      <c r="U26" s="35"/>
      <c r="V26" s="35"/>
      <c r="W26" s="35"/>
      <c r="X26" s="35"/>
      <c r="Y26" s="35"/>
      <c r="Z26" s="35"/>
      <c r="AA26" s="35"/>
      <c r="AB26" s="35"/>
      <c r="AC26" s="35"/>
      <c r="AD26" s="35"/>
      <c r="AE26" s="35"/>
    </row>
    <row r="27" spans="1:31" s="8" customFormat="1" ht="16.5" customHeight="1">
      <c r="A27" s="114"/>
      <c r="B27" s="115"/>
      <c r="C27" s="114"/>
      <c r="D27" s="114"/>
      <c r="E27" s="33" t="s">
        <v>3</v>
      </c>
      <c r="F27" s="33"/>
      <c r="G27" s="33"/>
      <c r="H27" s="33"/>
      <c r="I27" s="114"/>
      <c r="J27" s="114"/>
      <c r="K27" s="114"/>
      <c r="L27" s="116"/>
      <c r="S27" s="114"/>
      <c r="T27" s="114"/>
      <c r="U27" s="114"/>
      <c r="V27" s="114"/>
      <c r="W27" s="114"/>
      <c r="X27" s="114"/>
      <c r="Y27" s="114"/>
      <c r="Z27" s="114"/>
      <c r="AA27" s="114"/>
      <c r="AB27" s="114"/>
      <c r="AC27" s="114"/>
      <c r="AD27" s="114"/>
      <c r="AE27" s="114"/>
    </row>
    <row r="28" spans="1:31" s="2" customFormat="1" ht="6.95" customHeight="1">
      <c r="A28" s="35"/>
      <c r="B28" s="36"/>
      <c r="C28" s="35"/>
      <c r="D28" s="35"/>
      <c r="E28" s="35"/>
      <c r="F28" s="35"/>
      <c r="G28" s="35"/>
      <c r="H28" s="35"/>
      <c r="I28" s="35"/>
      <c r="J28" s="35"/>
      <c r="K28" s="35"/>
      <c r="L28" s="113"/>
      <c r="S28" s="35"/>
      <c r="T28" s="35"/>
      <c r="U28" s="35"/>
      <c r="V28" s="35"/>
      <c r="W28" s="35"/>
      <c r="X28" s="35"/>
      <c r="Y28" s="35"/>
      <c r="Z28" s="35"/>
      <c r="AA28" s="35"/>
      <c r="AB28" s="35"/>
      <c r="AC28" s="35"/>
      <c r="AD28" s="35"/>
      <c r="AE28" s="35"/>
    </row>
    <row r="29" spans="1:31" s="2" customFormat="1" ht="6.95" customHeight="1">
      <c r="A29" s="35"/>
      <c r="B29" s="36"/>
      <c r="C29" s="35"/>
      <c r="D29" s="81"/>
      <c r="E29" s="81"/>
      <c r="F29" s="81"/>
      <c r="G29" s="81"/>
      <c r="H29" s="81"/>
      <c r="I29" s="81"/>
      <c r="J29" s="81"/>
      <c r="K29" s="81"/>
      <c r="L29" s="113"/>
      <c r="S29" s="35"/>
      <c r="T29" s="35"/>
      <c r="U29" s="35"/>
      <c r="V29" s="35"/>
      <c r="W29" s="35"/>
      <c r="X29" s="35"/>
      <c r="Y29" s="35"/>
      <c r="Z29" s="35"/>
      <c r="AA29" s="35"/>
      <c r="AB29" s="35"/>
      <c r="AC29" s="35"/>
      <c r="AD29" s="35"/>
      <c r="AE29" s="35"/>
    </row>
    <row r="30" spans="1:31" s="2" customFormat="1" ht="25.4" customHeight="1">
      <c r="A30" s="35"/>
      <c r="B30" s="36"/>
      <c r="C30" s="35"/>
      <c r="D30" s="117" t="s">
        <v>37</v>
      </c>
      <c r="E30" s="35"/>
      <c r="F30" s="35"/>
      <c r="G30" s="35"/>
      <c r="H30" s="35"/>
      <c r="I30" s="35"/>
      <c r="J30" s="87">
        <f>ROUND(J83,2)</f>
        <v>0</v>
      </c>
      <c r="K30" s="35"/>
      <c r="L30" s="113"/>
      <c r="S30" s="35"/>
      <c r="T30" s="35"/>
      <c r="U30" s="35"/>
      <c r="V30" s="35"/>
      <c r="W30" s="35"/>
      <c r="X30" s="35"/>
      <c r="Y30" s="35"/>
      <c r="Z30" s="35"/>
      <c r="AA30" s="35"/>
      <c r="AB30" s="35"/>
      <c r="AC30" s="35"/>
      <c r="AD30" s="35"/>
      <c r="AE30" s="35"/>
    </row>
    <row r="31" spans="1:31" s="2" customFormat="1" ht="6.95" customHeight="1">
      <c r="A31" s="35"/>
      <c r="B31" s="36"/>
      <c r="C31" s="35"/>
      <c r="D31" s="81"/>
      <c r="E31" s="81"/>
      <c r="F31" s="81"/>
      <c r="G31" s="81"/>
      <c r="H31" s="81"/>
      <c r="I31" s="81"/>
      <c r="J31" s="81"/>
      <c r="K31" s="81"/>
      <c r="L31" s="113"/>
      <c r="S31" s="35"/>
      <c r="T31" s="35"/>
      <c r="U31" s="35"/>
      <c r="V31" s="35"/>
      <c r="W31" s="35"/>
      <c r="X31" s="35"/>
      <c r="Y31" s="35"/>
      <c r="Z31" s="35"/>
      <c r="AA31" s="35"/>
      <c r="AB31" s="35"/>
      <c r="AC31" s="35"/>
      <c r="AD31" s="35"/>
      <c r="AE31" s="35"/>
    </row>
    <row r="32" spans="1:31" s="2" customFormat="1" ht="14.4" customHeight="1">
      <c r="A32" s="35"/>
      <c r="B32" s="36"/>
      <c r="C32" s="35"/>
      <c r="D32" s="35"/>
      <c r="E32" s="35"/>
      <c r="F32" s="40" t="s">
        <v>39</v>
      </c>
      <c r="G32" s="35"/>
      <c r="H32" s="35"/>
      <c r="I32" s="40" t="s">
        <v>38</v>
      </c>
      <c r="J32" s="40" t="s">
        <v>40</v>
      </c>
      <c r="K32" s="35"/>
      <c r="L32" s="113"/>
      <c r="S32" s="35"/>
      <c r="T32" s="35"/>
      <c r="U32" s="35"/>
      <c r="V32" s="35"/>
      <c r="W32" s="35"/>
      <c r="X32" s="35"/>
      <c r="Y32" s="35"/>
      <c r="Z32" s="35"/>
      <c r="AA32" s="35"/>
      <c r="AB32" s="35"/>
      <c r="AC32" s="35"/>
      <c r="AD32" s="35"/>
      <c r="AE32" s="35"/>
    </row>
    <row r="33" spans="1:31" s="2" customFormat="1" ht="14.4" customHeight="1">
      <c r="A33" s="35"/>
      <c r="B33" s="36"/>
      <c r="C33" s="35"/>
      <c r="D33" s="118" t="s">
        <v>41</v>
      </c>
      <c r="E33" s="29" t="s">
        <v>42</v>
      </c>
      <c r="F33" s="119">
        <f>ROUND((SUM(BE83:BE121)),2)</f>
        <v>0</v>
      </c>
      <c r="G33" s="35"/>
      <c r="H33" s="35"/>
      <c r="I33" s="120">
        <v>0.21</v>
      </c>
      <c r="J33" s="119">
        <f>ROUND(((SUM(BE83:BE121))*I33),2)</f>
        <v>0</v>
      </c>
      <c r="K33" s="35"/>
      <c r="L33" s="113"/>
      <c r="S33" s="35"/>
      <c r="T33" s="35"/>
      <c r="U33" s="35"/>
      <c r="V33" s="35"/>
      <c r="W33" s="35"/>
      <c r="X33" s="35"/>
      <c r="Y33" s="35"/>
      <c r="Z33" s="35"/>
      <c r="AA33" s="35"/>
      <c r="AB33" s="35"/>
      <c r="AC33" s="35"/>
      <c r="AD33" s="35"/>
      <c r="AE33" s="35"/>
    </row>
    <row r="34" spans="1:31" s="2" customFormat="1" ht="14.4" customHeight="1">
      <c r="A34" s="35"/>
      <c r="B34" s="36"/>
      <c r="C34" s="35"/>
      <c r="D34" s="35"/>
      <c r="E34" s="29" t="s">
        <v>43</v>
      </c>
      <c r="F34" s="119">
        <f>ROUND((SUM(BF83:BF121)),2)</f>
        <v>0</v>
      </c>
      <c r="G34" s="35"/>
      <c r="H34" s="35"/>
      <c r="I34" s="120">
        <v>0.15</v>
      </c>
      <c r="J34" s="119">
        <f>ROUND(((SUM(BF83:BF121))*I34),2)</f>
        <v>0</v>
      </c>
      <c r="K34" s="35"/>
      <c r="L34" s="113"/>
      <c r="S34" s="35"/>
      <c r="T34" s="35"/>
      <c r="U34" s="35"/>
      <c r="V34" s="35"/>
      <c r="W34" s="35"/>
      <c r="X34" s="35"/>
      <c r="Y34" s="35"/>
      <c r="Z34" s="35"/>
      <c r="AA34" s="35"/>
      <c r="AB34" s="35"/>
      <c r="AC34" s="35"/>
      <c r="AD34" s="35"/>
      <c r="AE34" s="35"/>
    </row>
    <row r="35" spans="1:31" s="2" customFormat="1" ht="14.4" customHeight="1" hidden="1">
      <c r="A35" s="35"/>
      <c r="B35" s="36"/>
      <c r="C35" s="35"/>
      <c r="D35" s="35"/>
      <c r="E35" s="29" t="s">
        <v>44</v>
      </c>
      <c r="F35" s="119">
        <f>ROUND((SUM(BG83:BG121)),2)</f>
        <v>0</v>
      </c>
      <c r="G35" s="35"/>
      <c r="H35" s="35"/>
      <c r="I35" s="120">
        <v>0.21</v>
      </c>
      <c r="J35" s="119">
        <f>0</f>
        <v>0</v>
      </c>
      <c r="K35" s="35"/>
      <c r="L35" s="113"/>
      <c r="S35" s="35"/>
      <c r="T35" s="35"/>
      <c r="U35" s="35"/>
      <c r="V35" s="35"/>
      <c r="W35" s="35"/>
      <c r="X35" s="35"/>
      <c r="Y35" s="35"/>
      <c r="Z35" s="35"/>
      <c r="AA35" s="35"/>
      <c r="AB35" s="35"/>
      <c r="AC35" s="35"/>
      <c r="AD35" s="35"/>
      <c r="AE35" s="35"/>
    </row>
    <row r="36" spans="1:31" s="2" customFormat="1" ht="14.4" customHeight="1" hidden="1">
      <c r="A36" s="35"/>
      <c r="B36" s="36"/>
      <c r="C36" s="35"/>
      <c r="D36" s="35"/>
      <c r="E36" s="29" t="s">
        <v>45</v>
      </c>
      <c r="F36" s="119">
        <f>ROUND((SUM(BH83:BH121)),2)</f>
        <v>0</v>
      </c>
      <c r="G36" s="35"/>
      <c r="H36" s="35"/>
      <c r="I36" s="120">
        <v>0.15</v>
      </c>
      <c r="J36" s="119">
        <f>0</f>
        <v>0</v>
      </c>
      <c r="K36" s="35"/>
      <c r="L36" s="113"/>
      <c r="S36" s="35"/>
      <c r="T36" s="35"/>
      <c r="U36" s="35"/>
      <c r="V36" s="35"/>
      <c r="W36" s="35"/>
      <c r="X36" s="35"/>
      <c r="Y36" s="35"/>
      <c r="Z36" s="35"/>
      <c r="AA36" s="35"/>
      <c r="AB36" s="35"/>
      <c r="AC36" s="35"/>
      <c r="AD36" s="35"/>
      <c r="AE36" s="35"/>
    </row>
    <row r="37" spans="1:31" s="2" customFormat="1" ht="14.4" customHeight="1" hidden="1">
      <c r="A37" s="35"/>
      <c r="B37" s="36"/>
      <c r="C37" s="35"/>
      <c r="D37" s="35"/>
      <c r="E37" s="29" t="s">
        <v>46</v>
      </c>
      <c r="F37" s="119">
        <f>ROUND((SUM(BI83:BI121)),2)</f>
        <v>0</v>
      </c>
      <c r="G37" s="35"/>
      <c r="H37" s="35"/>
      <c r="I37" s="120">
        <v>0</v>
      </c>
      <c r="J37" s="119">
        <f>0</f>
        <v>0</v>
      </c>
      <c r="K37" s="35"/>
      <c r="L37" s="113"/>
      <c r="S37" s="35"/>
      <c r="T37" s="35"/>
      <c r="U37" s="35"/>
      <c r="V37" s="35"/>
      <c r="W37" s="35"/>
      <c r="X37" s="35"/>
      <c r="Y37" s="35"/>
      <c r="Z37" s="35"/>
      <c r="AA37" s="35"/>
      <c r="AB37" s="35"/>
      <c r="AC37" s="35"/>
      <c r="AD37" s="35"/>
      <c r="AE37" s="35"/>
    </row>
    <row r="38" spans="1:31" s="2" customFormat="1" ht="6.95" customHeight="1">
      <c r="A38" s="35"/>
      <c r="B38" s="36"/>
      <c r="C38" s="35"/>
      <c r="D38" s="35"/>
      <c r="E38" s="35"/>
      <c r="F38" s="35"/>
      <c r="G38" s="35"/>
      <c r="H38" s="35"/>
      <c r="I38" s="35"/>
      <c r="J38" s="35"/>
      <c r="K38" s="35"/>
      <c r="L38" s="113"/>
      <c r="S38" s="35"/>
      <c r="T38" s="35"/>
      <c r="U38" s="35"/>
      <c r="V38" s="35"/>
      <c r="W38" s="35"/>
      <c r="X38" s="35"/>
      <c r="Y38" s="35"/>
      <c r="Z38" s="35"/>
      <c r="AA38" s="35"/>
      <c r="AB38" s="35"/>
      <c r="AC38" s="35"/>
      <c r="AD38" s="35"/>
      <c r="AE38" s="35"/>
    </row>
    <row r="39" spans="1:31" s="2" customFormat="1" ht="25.4" customHeight="1">
      <c r="A39" s="35"/>
      <c r="B39" s="36"/>
      <c r="C39" s="121"/>
      <c r="D39" s="122" t="s">
        <v>47</v>
      </c>
      <c r="E39" s="73"/>
      <c r="F39" s="73"/>
      <c r="G39" s="123" t="s">
        <v>48</v>
      </c>
      <c r="H39" s="124" t="s">
        <v>49</v>
      </c>
      <c r="I39" s="73"/>
      <c r="J39" s="125">
        <f>SUM(J30:J37)</f>
        <v>0</v>
      </c>
      <c r="K39" s="126"/>
      <c r="L39" s="113"/>
      <c r="S39" s="35"/>
      <c r="T39" s="35"/>
      <c r="U39" s="35"/>
      <c r="V39" s="35"/>
      <c r="W39" s="35"/>
      <c r="X39" s="35"/>
      <c r="Y39" s="35"/>
      <c r="Z39" s="35"/>
      <c r="AA39" s="35"/>
      <c r="AB39" s="35"/>
      <c r="AC39" s="35"/>
      <c r="AD39" s="35"/>
      <c r="AE39" s="35"/>
    </row>
    <row r="40" spans="1:31" s="2" customFormat="1" ht="14.4" customHeight="1">
      <c r="A40" s="35"/>
      <c r="B40" s="52"/>
      <c r="C40" s="53"/>
      <c r="D40" s="53"/>
      <c r="E40" s="53"/>
      <c r="F40" s="53"/>
      <c r="G40" s="53"/>
      <c r="H40" s="53"/>
      <c r="I40" s="53"/>
      <c r="J40" s="53"/>
      <c r="K40" s="53"/>
      <c r="L40" s="113"/>
      <c r="S40" s="35"/>
      <c r="T40" s="35"/>
      <c r="U40" s="35"/>
      <c r="V40" s="35"/>
      <c r="W40" s="35"/>
      <c r="X40" s="35"/>
      <c r="Y40" s="35"/>
      <c r="Z40" s="35"/>
      <c r="AA40" s="35"/>
      <c r="AB40" s="35"/>
      <c r="AC40" s="35"/>
      <c r="AD40" s="35"/>
      <c r="AE40" s="35"/>
    </row>
    <row r="44" spans="1:31" s="2" customFormat="1" ht="6.95" customHeight="1">
      <c r="A44" s="35"/>
      <c r="B44" s="54"/>
      <c r="C44" s="55"/>
      <c r="D44" s="55"/>
      <c r="E44" s="55"/>
      <c r="F44" s="55"/>
      <c r="G44" s="55"/>
      <c r="H44" s="55"/>
      <c r="I44" s="55"/>
      <c r="J44" s="55"/>
      <c r="K44" s="55"/>
      <c r="L44" s="113"/>
      <c r="S44" s="35"/>
      <c r="T44" s="35"/>
      <c r="U44" s="35"/>
      <c r="V44" s="35"/>
      <c r="W44" s="35"/>
      <c r="X44" s="35"/>
      <c r="Y44" s="35"/>
      <c r="Z44" s="35"/>
      <c r="AA44" s="35"/>
      <c r="AB44" s="35"/>
      <c r="AC44" s="35"/>
      <c r="AD44" s="35"/>
      <c r="AE44" s="35"/>
    </row>
    <row r="45" spans="1:31" s="2" customFormat="1" ht="24.95" customHeight="1">
      <c r="A45" s="35"/>
      <c r="B45" s="36"/>
      <c r="C45" s="20" t="s">
        <v>91</v>
      </c>
      <c r="D45" s="35"/>
      <c r="E45" s="35"/>
      <c r="F45" s="35"/>
      <c r="G45" s="35"/>
      <c r="H45" s="35"/>
      <c r="I45" s="35"/>
      <c r="J45" s="35"/>
      <c r="K45" s="35"/>
      <c r="L45" s="113"/>
      <c r="S45" s="35"/>
      <c r="T45" s="35"/>
      <c r="U45" s="35"/>
      <c r="V45" s="35"/>
      <c r="W45" s="35"/>
      <c r="X45" s="35"/>
      <c r="Y45" s="35"/>
      <c r="Z45" s="35"/>
      <c r="AA45" s="35"/>
      <c r="AB45" s="35"/>
      <c r="AC45" s="35"/>
      <c r="AD45" s="35"/>
      <c r="AE45" s="35"/>
    </row>
    <row r="46" spans="1:31" s="2" customFormat="1" ht="6.95" customHeight="1">
      <c r="A46" s="35"/>
      <c r="B46" s="36"/>
      <c r="C46" s="35"/>
      <c r="D46" s="35"/>
      <c r="E46" s="35"/>
      <c r="F46" s="35"/>
      <c r="G46" s="35"/>
      <c r="H46" s="35"/>
      <c r="I46" s="35"/>
      <c r="J46" s="35"/>
      <c r="K46" s="35"/>
      <c r="L46" s="113"/>
      <c r="S46" s="35"/>
      <c r="T46" s="35"/>
      <c r="U46" s="35"/>
      <c r="V46" s="35"/>
      <c r="W46" s="35"/>
      <c r="X46" s="35"/>
      <c r="Y46" s="35"/>
      <c r="Z46" s="35"/>
      <c r="AA46" s="35"/>
      <c r="AB46" s="35"/>
      <c r="AC46" s="35"/>
      <c r="AD46" s="35"/>
      <c r="AE46" s="35"/>
    </row>
    <row r="47" spans="1:31" s="2" customFormat="1" ht="12" customHeight="1">
      <c r="A47" s="35"/>
      <c r="B47" s="36"/>
      <c r="C47" s="29" t="s">
        <v>17</v>
      </c>
      <c r="D47" s="35"/>
      <c r="E47" s="35"/>
      <c r="F47" s="35"/>
      <c r="G47" s="35"/>
      <c r="H47" s="35"/>
      <c r="I47" s="35"/>
      <c r="J47" s="35"/>
      <c r="K47" s="35"/>
      <c r="L47" s="113"/>
      <c r="S47" s="35"/>
      <c r="T47" s="35"/>
      <c r="U47" s="35"/>
      <c r="V47" s="35"/>
      <c r="W47" s="35"/>
      <c r="X47" s="35"/>
      <c r="Y47" s="35"/>
      <c r="Z47" s="35"/>
      <c r="AA47" s="35"/>
      <c r="AB47" s="35"/>
      <c r="AC47" s="35"/>
      <c r="AD47" s="35"/>
      <c r="AE47" s="35"/>
    </row>
    <row r="48" spans="1:31" s="2" customFormat="1" ht="26.25" customHeight="1">
      <c r="A48" s="35"/>
      <c r="B48" s="36"/>
      <c r="C48" s="35"/>
      <c r="D48" s="35"/>
      <c r="E48" s="112" t="str">
        <f>E7</f>
        <v>ZATEPLENÍ OBJEKTU A VÝMĚNA OTVORŮ OBJEKTU KOLEJE BLANICE</v>
      </c>
      <c r="F48" s="29"/>
      <c r="G48" s="29"/>
      <c r="H48" s="29"/>
      <c r="I48" s="35"/>
      <c r="J48" s="35"/>
      <c r="K48" s="35"/>
      <c r="L48" s="113"/>
      <c r="S48" s="35"/>
      <c r="T48" s="35"/>
      <c r="U48" s="35"/>
      <c r="V48" s="35"/>
      <c r="W48" s="35"/>
      <c r="X48" s="35"/>
      <c r="Y48" s="35"/>
      <c r="Z48" s="35"/>
      <c r="AA48" s="35"/>
      <c r="AB48" s="35"/>
      <c r="AC48" s="35"/>
      <c r="AD48" s="35"/>
      <c r="AE48" s="35"/>
    </row>
    <row r="49" spans="1:31" s="2" customFormat="1" ht="12" customHeight="1">
      <c r="A49" s="35"/>
      <c r="B49" s="36"/>
      <c r="C49" s="29" t="s">
        <v>89</v>
      </c>
      <c r="D49" s="35"/>
      <c r="E49" s="35"/>
      <c r="F49" s="35"/>
      <c r="G49" s="35"/>
      <c r="H49" s="35"/>
      <c r="I49" s="35"/>
      <c r="J49" s="35"/>
      <c r="K49" s="35"/>
      <c r="L49" s="113"/>
      <c r="S49" s="35"/>
      <c r="T49" s="35"/>
      <c r="U49" s="35"/>
      <c r="V49" s="35"/>
      <c r="W49" s="35"/>
      <c r="X49" s="35"/>
      <c r="Y49" s="35"/>
      <c r="Z49" s="35"/>
      <c r="AA49" s="35"/>
      <c r="AB49" s="35"/>
      <c r="AC49" s="35"/>
      <c r="AD49" s="35"/>
      <c r="AE49" s="35"/>
    </row>
    <row r="50" spans="1:31" s="2" customFormat="1" ht="16.5" customHeight="1">
      <c r="A50" s="35"/>
      <c r="B50" s="36"/>
      <c r="C50" s="35"/>
      <c r="D50" s="35"/>
      <c r="E50" s="59" t="str">
        <f>E9</f>
        <v>4 - Hromosvod</v>
      </c>
      <c r="F50" s="35"/>
      <c r="G50" s="35"/>
      <c r="H50" s="35"/>
      <c r="I50" s="35"/>
      <c r="J50" s="35"/>
      <c r="K50" s="35"/>
      <c r="L50" s="113"/>
      <c r="S50" s="35"/>
      <c r="T50" s="35"/>
      <c r="U50" s="35"/>
      <c r="V50" s="35"/>
      <c r="W50" s="35"/>
      <c r="X50" s="35"/>
      <c r="Y50" s="35"/>
      <c r="Z50" s="35"/>
      <c r="AA50" s="35"/>
      <c r="AB50" s="35"/>
      <c r="AC50" s="35"/>
      <c r="AD50" s="35"/>
      <c r="AE50" s="35"/>
    </row>
    <row r="51" spans="1:31" s="2" customFormat="1" ht="6.95" customHeight="1">
      <c r="A51" s="35"/>
      <c r="B51" s="36"/>
      <c r="C51" s="35"/>
      <c r="D51" s="35"/>
      <c r="E51" s="35"/>
      <c r="F51" s="35"/>
      <c r="G51" s="35"/>
      <c r="H51" s="35"/>
      <c r="I51" s="35"/>
      <c r="J51" s="35"/>
      <c r="K51" s="35"/>
      <c r="L51" s="113"/>
      <c r="S51" s="35"/>
      <c r="T51" s="35"/>
      <c r="U51" s="35"/>
      <c r="V51" s="35"/>
      <c r="W51" s="35"/>
      <c r="X51" s="35"/>
      <c r="Y51" s="35"/>
      <c r="Z51" s="35"/>
      <c r="AA51" s="35"/>
      <c r="AB51" s="35"/>
      <c r="AC51" s="35"/>
      <c r="AD51" s="35"/>
      <c r="AE51" s="35"/>
    </row>
    <row r="52" spans="1:31" s="2" customFormat="1" ht="12" customHeight="1">
      <c r="A52" s="35"/>
      <c r="B52" s="36"/>
      <c r="C52" s="29" t="s">
        <v>21</v>
      </c>
      <c r="D52" s="35"/>
      <c r="E52" s="35"/>
      <c r="F52" s="24" t="str">
        <f>F12</f>
        <v xml:space="preserve"> </v>
      </c>
      <c r="G52" s="35"/>
      <c r="H52" s="35"/>
      <c r="I52" s="29" t="s">
        <v>23</v>
      </c>
      <c r="J52" s="61" t="str">
        <f>IF(J12="","",J12)</f>
        <v>18. 11. 2022</v>
      </c>
      <c r="K52" s="35"/>
      <c r="L52" s="113"/>
      <c r="S52" s="35"/>
      <c r="T52" s="35"/>
      <c r="U52" s="35"/>
      <c r="V52" s="35"/>
      <c r="W52" s="35"/>
      <c r="X52" s="35"/>
      <c r="Y52" s="35"/>
      <c r="Z52" s="35"/>
      <c r="AA52" s="35"/>
      <c r="AB52" s="35"/>
      <c r="AC52" s="35"/>
      <c r="AD52" s="35"/>
      <c r="AE52" s="35"/>
    </row>
    <row r="53" spans="1:31" s="2" customFormat="1" ht="6.95" customHeight="1">
      <c r="A53" s="35"/>
      <c r="B53" s="36"/>
      <c r="C53" s="35"/>
      <c r="D53" s="35"/>
      <c r="E53" s="35"/>
      <c r="F53" s="35"/>
      <c r="G53" s="35"/>
      <c r="H53" s="35"/>
      <c r="I53" s="35"/>
      <c r="J53" s="35"/>
      <c r="K53" s="35"/>
      <c r="L53" s="113"/>
      <c r="S53" s="35"/>
      <c r="T53" s="35"/>
      <c r="U53" s="35"/>
      <c r="V53" s="35"/>
      <c r="W53" s="35"/>
      <c r="X53" s="35"/>
      <c r="Y53" s="35"/>
      <c r="Z53" s="35"/>
      <c r="AA53" s="35"/>
      <c r="AB53" s="35"/>
      <c r="AC53" s="35"/>
      <c r="AD53" s="35"/>
      <c r="AE53" s="35"/>
    </row>
    <row r="54" spans="1:31" s="2" customFormat="1" ht="15.15" customHeight="1">
      <c r="A54" s="35"/>
      <c r="B54" s="36"/>
      <c r="C54" s="29" t="s">
        <v>25</v>
      </c>
      <c r="D54" s="35"/>
      <c r="E54" s="35"/>
      <c r="F54" s="24" t="str">
        <f>E15</f>
        <v>Vysoká škola ekonomická v Praze</v>
      </c>
      <c r="G54" s="35"/>
      <c r="H54" s="35"/>
      <c r="I54" s="29" t="s">
        <v>31</v>
      </c>
      <c r="J54" s="33" t="str">
        <f>E21</f>
        <v>RAFPRO s.r.o.</v>
      </c>
      <c r="K54" s="35"/>
      <c r="L54" s="113"/>
      <c r="S54" s="35"/>
      <c r="T54" s="35"/>
      <c r="U54" s="35"/>
      <c r="V54" s="35"/>
      <c r="W54" s="35"/>
      <c r="X54" s="35"/>
      <c r="Y54" s="35"/>
      <c r="Z54" s="35"/>
      <c r="AA54" s="35"/>
      <c r="AB54" s="35"/>
      <c r="AC54" s="35"/>
      <c r="AD54" s="35"/>
      <c r="AE54" s="35"/>
    </row>
    <row r="55" spans="1:31" s="2" customFormat="1" ht="15.15" customHeight="1">
      <c r="A55" s="35"/>
      <c r="B55" s="36"/>
      <c r="C55" s="29" t="s">
        <v>29</v>
      </c>
      <c r="D55" s="35"/>
      <c r="E55" s="35"/>
      <c r="F55" s="24" t="str">
        <f>IF(E18="","",E18)</f>
        <v>Vyplň údaj</v>
      </c>
      <c r="G55" s="35"/>
      <c r="H55" s="35"/>
      <c r="I55" s="29" t="s">
        <v>34</v>
      </c>
      <c r="J55" s="33" t="str">
        <f>E24</f>
        <v xml:space="preserve"> </v>
      </c>
      <c r="K55" s="35"/>
      <c r="L55" s="113"/>
      <c r="S55" s="35"/>
      <c r="T55" s="35"/>
      <c r="U55" s="35"/>
      <c r="V55" s="35"/>
      <c r="W55" s="35"/>
      <c r="X55" s="35"/>
      <c r="Y55" s="35"/>
      <c r="Z55" s="35"/>
      <c r="AA55" s="35"/>
      <c r="AB55" s="35"/>
      <c r="AC55" s="35"/>
      <c r="AD55" s="35"/>
      <c r="AE55" s="35"/>
    </row>
    <row r="56" spans="1:31" s="2" customFormat="1" ht="10.3" customHeight="1">
      <c r="A56" s="35"/>
      <c r="B56" s="36"/>
      <c r="C56" s="35"/>
      <c r="D56" s="35"/>
      <c r="E56" s="35"/>
      <c r="F56" s="35"/>
      <c r="G56" s="35"/>
      <c r="H56" s="35"/>
      <c r="I56" s="35"/>
      <c r="J56" s="35"/>
      <c r="K56" s="35"/>
      <c r="L56" s="113"/>
      <c r="S56" s="35"/>
      <c r="T56" s="35"/>
      <c r="U56" s="35"/>
      <c r="V56" s="35"/>
      <c r="W56" s="35"/>
      <c r="X56" s="35"/>
      <c r="Y56" s="35"/>
      <c r="Z56" s="35"/>
      <c r="AA56" s="35"/>
      <c r="AB56" s="35"/>
      <c r="AC56" s="35"/>
      <c r="AD56" s="35"/>
      <c r="AE56" s="35"/>
    </row>
    <row r="57" spans="1:31" s="2" customFormat="1" ht="29.25" customHeight="1">
      <c r="A57" s="35"/>
      <c r="B57" s="36"/>
      <c r="C57" s="127" t="s">
        <v>92</v>
      </c>
      <c r="D57" s="121"/>
      <c r="E57" s="121"/>
      <c r="F57" s="121"/>
      <c r="G57" s="121"/>
      <c r="H57" s="121"/>
      <c r="I57" s="121"/>
      <c r="J57" s="128" t="s">
        <v>93</v>
      </c>
      <c r="K57" s="121"/>
      <c r="L57" s="113"/>
      <c r="S57" s="35"/>
      <c r="T57" s="35"/>
      <c r="U57" s="35"/>
      <c r="V57" s="35"/>
      <c r="W57" s="35"/>
      <c r="X57" s="35"/>
      <c r="Y57" s="35"/>
      <c r="Z57" s="35"/>
      <c r="AA57" s="35"/>
      <c r="AB57" s="35"/>
      <c r="AC57" s="35"/>
      <c r="AD57" s="35"/>
      <c r="AE57" s="35"/>
    </row>
    <row r="58" spans="1:31" s="2" customFormat="1" ht="10.3" customHeight="1">
      <c r="A58" s="35"/>
      <c r="B58" s="36"/>
      <c r="C58" s="35"/>
      <c r="D58" s="35"/>
      <c r="E58" s="35"/>
      <c r="F58" s="35"/>
      <c r="G58" s="35"/>
      <c r="H58" s="35"/>
      <c r="I58" s="35"/>
      <c r="J58" s="35"/>
      <c r="K58" s="35"/>
      <c r="L58" s="113"/>
      <c r="S58" s="35"/>
      <c r="T58" s="35"/>
      <c r="U58" s="35"/>
      <c r="V58" s="35"/>
      <c r="W58" s="35"/>
      <c r="X58" s="35"/>
      <c r="Y58" s="35"/>
      <c r="Z58" s="35"/>
      <c r="AA58" s="35"/>
      <c r="AB58" s="35"/>
      <c r="AC58" s="35"/>
      <c r="AD58" s="35"/>
      <c r="AE58" s="35"/>
    </row>
    <row r="59" spans="1:47" s="2" customFormat="1" ht="22.8" customHeight="1">
      <c r="A59" s="35"/>
      <c r="B59" s="36"/>
      <c r="C59" s="129" t="s">
        <v>69</v>
      </c>
      <c r="D59" s="35"/>
      <c r="E59" s="35"/>
      <c r="F59" s="35"/>
      <c r="G59" s="35"/>
      <c r="H59" s="35"/>
      <c r="I59" s="35"/>
      <c r="J59" s="87">
        <f>J83</f>
        <v>0</v>
      </c>
      <c r="K59" s="35"/>
      <c r="L59" s="113"/>
      <c r="S59" s="35"/>
      <c r="T59" s="35"/>
      <c r="U59" s="35"/>
      <c r="V59" s="35"/>
      <c r="W59" s="35"/>
      <c r="X59" s="35"/>
      <c r="Y59" s="35"/>
      <c r="Z59" s="35"/>
      <c r="AA59" s="35"/>
      <c r="AB59" s="35"/>
      <c r="AC59" s="35"/>
      <c r="AD59" s="35"/>
      <c r="AE59" s="35"/>
      <c r="AU59" s="16" t="s">
        <v>94</v>
      </c>
    </row>
    <row r="60" spans="1:31" s="9" customFormat="1" ht="24.95" customHeight="1">
      <c r="A60" s="9"/>
      <c r="B60" s="130"/>
      <c r="C60" s="9"/>
      <c r="D60" s="131" t="s">
        <v>109</v>
      </c>
      <c r="E60" s="132"/>
      <c r="F60" s="132"/>
      <c r="G60" s="132"/>
      <c r="H60" s="132"/>
      <c r="I60" s="132"/>
      <c r="J60" s="133">
        <f>J84</f>
        <v>0</v>
      </c>
      <c r="K60" s="9"/>
      <c r="L60" s="130"/>
      <c r="S60" s="9"/>
      <c r="T60" s="9"/>
      <c r="U60" s="9"/>
      <c r="V60" s="9"/>
      <c r="W60" s="9"/>
      <c r="X60" s="9"/>
      <c r="Y60" s="9"/>
      <c r="Z60" s="9"/>
      <c r="AA60" s="9"/>
      <c r="AB60" s="9"/>
      <c r="AC60" s="9"/>
      <c r="AD60" s="9"/>
      <c r="AE60" s="9"/>
    </row>
    <row r="61" spans="1:31" s="10" customFormat="1" ht="19.9" customHeight="1">
      <c r="A61" s="10"/>
      <c r="B61" s="134"/>
      <c r="C61" s="10"/>
      <c r="D61" s="135" t="s">
        <v>1160</v>
      </c>
      <c r="E61" s="136"/>
      <c r="F61" s="136"/>
      <c r="G61" s="136"/>
      <c r="H61" s="136"/>
      <c r="I61" s="136"/>
      <c r="J61" s="137">
        <f>J85</f>
        <v>0</v>
      </c>
      <c r="K61" s="10"/>
      <c r="L61" s="134"/>
      <c r="S61" s="10"/>
      <c r="T61" s="10"/>
      <c r="U61" s="10"/>
      <c r="V61" s="10"/>
      <c r="W61" s="10"/>
      <c r="X61" s="10"/>
      <c r="Y61" s="10"/>
      <c r="Z61" s="10"/>
      <c r="AA61" s="10"/>
      <c r="AB61" s="10"/>
      <c r="AC61" s="10"/>
      <c r="AD61" s="10"/>
      <c r="AE61" s="10"/>
    </row>
    <row r="62" spans="1:31" s="10" customFormat="1" ht="19.9" customHeight="1">
      <c r="A62" s="10"/>
      <c r="B62" s="134"/>
      <c r="C62" s="10"/>
      <c r="D62" s="135" t="s">
        <v>1161</v>
      </c>
      <c r="E62" s="136"/>
      <c r="F62" s="136"/>
      <c r="G62" s="136"/>
      <c r="H62" s="136"/>
      <c r="I62" s="136"/>
      <c r="J62" s="137">
        <f>J87</f>
        <v>0</v>
      </c>
      <c r="K62" s="10"/>
      <c r="L62" s="134"/>
      <c r="S62" s="10"/>
      <c r="T62" s="10"/>
      <c r="U62" s="10"/>
      <c r="V62" s="10"/>
      <c r="W62" s="10"/>
      <c r="X62" s="10"/>
      <c r="Y62" s="10"/>
      <c r="Z62" s="10"/>
      <c r="AA62" s="10"/>
      <c r="AB62" s="10"/>
      <c r="AC62" s="10"/>
      <c r="AD62" s="10"/>
      <c r="AE62" s="10"/>
    </row>
    <row r="63" spans="1:31" s="10" customFormat="1" ht="19.9" customHeight="1">
      <c r="A63" s="10"/>
      <c r="B63" s="134"/>
      <c r="C63" s="10"/>
      <c r="D63" s="135" t="s">
        <v>1162</v>
      </c>
      <c r="E63" s="136"/>
      <c r="F63" s="136"/>
      <c r="G63" s="136"/>
      <c r="H63" s="136"/>
      <c r="I63" s="136"/>
      <c r="J63" s="137">
        <f>J110</f>
        <v>0</v>
      </c>
      <c r="K63" s="10"/>
      <c r="L63" s="134"/>
      <c r="S63" s="10"/>
      <c r="T63" s="10"/>
      <c r="U63" s="10"/>
      <c r="V63" s="10"/>
      <c r="W63" s="10"/>
      <c r="X63" s="10"/>
      <c r="Y63" s="10"/>
      <c r="Z63" s="10"/>
      <c r="AA63" s="10"/>
      <c r="AB63" s="10"/>
      <c r="AC63" s="10"/>
      <c r="AD63" s="10"/>
      <c r="AE63" s="10"/>
    </row>
    <row r="64" spans="1:31" s="2" customFormat="1" ht="21.8" customHeight="1">
      <c r="A64" s="35"/>
      <c r="B64" s="36"/>
      <c r="C64" s="35"/>
      <c r="D64" s="35"/>
      <c r="E64" s="35"/>
      <c r="F64" s="35"/>
      <c r="G64" s="35"/>
      <c r="H64" s="35"/>
      <c r="I64" s="35"/>
      <c r="J64" s="35"/>
      <c r="K64" s="35"/>
      <c r="L64" s="113"/>
      <c r="S64" s="35"/>
      <c r="T64" s="35"/>
      <c r="U64" s="35"/>
      <c r="V64" s="35"/>
      <c r="W64" s="35"/>
      <c r="X64" s="35"/>
      <c r="Y64" s="35"/>
      <c r="Z64" s="35"/>
      <c r="AA64" s="35"/>
      <c r="AB64" s="35"/>
      <c r="AC64" s="35"/>
      <c r="AD64" s="35"/>
      <c r="AE64" s="35"/>
    </row>
    <row r="65" spans="1:31" s="2" customFormat="1" ht="6.95" customHeight="1">
      <c r="A65" s="35"/>
      <c r="B65" s="52"/>
      <c r="C65" s="53"/>
      <c r="D65" s="53"/>
      <c r="E65" s="53"/>
      <c r="F65" s="53"/>
      <c r="G65" s="53"/>
      <c r="H65" s="53"/>
      <c r="I65" s="53"/>
      <c r="J65" s="53"/>
      <c r="K65" s="53"/>
      <c r="L65" s="113"/>
      <c r="S65" s="35"/>
      <c r="T65" s="35"/>
      <c r="U65" s="35"/>
      <c r="V65" s="35"/>
      <c r="W65" s="35"/>
      <c r="X65" s="35"/>
      <c r="Y65" s="35"/>
      <c r="Z65" s="35"/>
      <c r="AA65" s="35"/>
      <c r="AB65" s="35"/>
      <c r="AC65" s="35"/>
      <c r="AD65" s="35"/>
      <c r="AE65" s="35"/>
    </row>
    <row r="69" spans="1:31" s="2" customFormat="1" ht="6.95" customHeight="1">
      <c r="A69" s="35"/>
      <c r="B69" s="54"/>
      <c r="C69" s="55"/>
      <c r="D69" s="55"/>
      <c r="E69" s="55"/>
      <c r="F69" s="55"/>
      <c r="G69" s="55"/>
      <c r="H69" s="55"/>
      <c r="I69" s="55"/>
      <c r="J69" s="55"/>
      <c r="K69" s="55"/>
      <c r="L69" s="113"/>
      <c r="S69" s="35"/>
      <c r="T69" s="35"/>
      <c r="U69" s="35"/>
      <c r="V69" s="35"/>
      <c r="W69" s="35"/>
      <c r="X69" s="35"/>
      <c r="Y69" s="35"/>
      <c r="Z69" s="35"/>
      <c r="AA69" s="35"/>
      <c r="AB69" s="35"/>
      <c r="AC69" s="35"/>
      <c r="AD69" s="35"/>
      <c r="AE69" s="35"/>
    </row>
    <row r="70" spans="1:31" s="2" customFormat="1" ht="24.95" customHeight="1">
      <c r="A70" s="35"/>
      <c r="B70" s="36"/>
      <c r="C70" s="20" t="s">
        <v>120</v>
      </c>
      <c r="D70" s="35"/>
      <c r="E70" s="35"/>
      <c r="F70" s="35"/>
      <c r="G70" s="35"/>
      <c r="H70" s="35"/>
      <c r="I70" s="35"/>
      <c r="J70" s="35"/>
      <c r="K70" s="35"/>
      <c r="L70" s="113"/>
      <c r="S70" s="35"/>
      <c r="T70" s="35"/>
      <c r="U70" s="35"/>
      <c r="V70" s="35"/>
      <c r="W70" s="35"/>
      <c r="X70" s="35"/>
      <c r="Y70" s="35"/>
      <c r="Z70" s="35"/>
      <c r="AA70" s="35"/>
      <c r="AB70" s="35"/>
      <c r="AC70" s="35"/>
      <c r="AD70" s="35"/>
      <c r="AE70" s="35"/>
    </row>
    <row r="71" spans="1:31" s="2" customFormat="1" ht="6.95" customHeight="1">
      <c r="A71" s="35"/>
      <c r="B71" s="36"/>
      <c r="C71" s="35"/>
      <c r="D71" s="35"/>
      <c r="E71" s="35"/>
      <c r="F71" s="35"/>
      <c r="G71" s="35"/>
      <c r="H71" s="35"/>
      <c r="I71" s="35"/>
      <c r="J71" s="35"/>
      <c r="K71" s="35"/>
      <c r="L71" s="113"/>
      <c r="S71" s="35"/>
      <c r="T71" s="35"/>
      <c r="U71" s="35"/>
      <c r="V71" s="35"/>
      <c r="W71" s="35"/>
      <c r="X71" s="35"/>
      <c r="Y71" s="35"/>
      <c r="Z71" s="35"/>
      <c r="AA71" s="35"/>
      <c r="AB71" s="35"/>
      <c r="AC71" s="35"/>
      <c r="AD71" s="35"/>
      <c r="AE71" s="35"/>
    </row>
    <row r="72" spans="1:31" s="2" customFormat="1" ht="12" customHeight="1">
      <c r="A72" s="35"/>
      <c r="B72" s="36"/>
      <c r="C72" s="29" t="s">
        <v>17</v>
      </c>
      <c r="D72" s="35"/>
      <c r="E72" s="35"/>
      <c r="F72" s="35"/>
      <c r="G72" s="35"/>
      <c r="H72" s="35"/>
      <c r="I72" s="35"/>
      <c r="J72" s="35"/>
      <c r="K72" s="35"/>
      <c r="L72" s="113"/>
      <c r="S72" s="35"/>
      <c r="T72" s="35"/>
      <c r="U72" s="35"/>
      <c r="V72" s="35"/>
      <c r="W72" s="35"/>
      <c r="X72" s="35"/>
      <c r="Y72" s="35"/>
      <c r="Z72" s="35"/>
      <c r="AA72" s="35"/>
      <c r="AB72" s="35"/>
      <c r="AC72" s="35"/>
      <c r="AD72" s="35"/>
      <c r="AE72" s="35"/>
    </row>
    <row r="73" spans="1:31" s="2" customFormat="1" ht="26.25" customHeight="1">
      <c r="A73" s="35"/>
      <c r="B73" s="36"/>
      <c r="C73" s="35"/>
      <c r="D73" s="35"/>
      <c r="E73" s="112" t="str">
        <f>E7</f>
        <v>ZATEPLENÍ OBJEKTU A VÝMĚNA OTVORŮ OBJEKTU KOLEJE BLANICE</v>
      </c>
      <c r="F73" s="29"/>
      <c r="G73" s="29"/>
      <c r="H73" s="29"/>
      <c r="I73" s="35"/>
      <c r="J73" s="35"/>
      <c r="K73" s="35"/>
      <c r="L73" s="113"/>
      <c r="S73" s="35"/>
      <c r="T73" s="35"/>
      <c r="U73" s="35"/>
      <c r="V73" s="35"/>
      <c r="W73" s="35"/>
      <c r="X73" s="35"/>
      <c r="Y73" s="35"/>
      <c r="Z73" s="35"/>
      <c r="AA73" s="35"/>
      <c r="AB73" s="35"/>
      <c r="AC73" s="35"/>
      <c r="AD73" s="35"/>
      <c r="AE73" s="35"/>
    </row>
    <row r="74" spans="1:31" s="2" customFormat="1" ht="12" customHeight="1">
      <c r="A74" s="35"/>
      <c r="B74" s="36"/>
      <c r="C74" s="29" t="s">
        <v>89</v>
      </c>
      <c r="D74" s="35"/>
      <c r="E74" s="35"/>
      <c r="F74" s="35"/>
      <c r="G74" s="35"/>
      <c r="H74" s="35"/>
      <c r="I74" s="35"/>
      <c r="J74" s="35"/>
      <c r="K74" s="35"/>
      <c r="L74" s="113"/>
      <c r="S74" s="35"/>
      <c r="T74" s="35"/>
      <c r="U74" s="35"/>
      <c r="V74" s="35"/>
      <c r="W74" s="35"/>
      <c r="X74" s="35"/>
      <c r="Y74" s="35"/>
      <c r="Z74" s="35"/>
      <c r="AA74" s="35"/>
      <c r="AB74" s="35"/>
      <c r="AC74" s="35"/>
      <c r="AD74" s="35"/>
      <c r="AE74" s="35"/>
    </row>
    <row r="75" spans="1:31" s="2" customFormat="1" ht="16.5" customHeight="1">
      <c r="A75" s="35"/>
      <c r="B75" s="36"/>
      <c r="C75" s="35"/>
      <c r="D75" s="35"/>
      <c r="E75" s="59" t="str">
        <f>E9</f>
        <v>4 - Hromosvod</v>
      </c>
      <c r="F75" s="35"/>
      <c r="G75" s="35"/>
      <c r="H75" s="35"/>
      <c r="I75" s="35"/>
      <c r="J75" s="35"/>
      <c r="K75" s="35"/>
      <c r="L75" s="113"/>
      <c r="S75" s="35"/>
      <c r="T75" s="35"/>
      <c r="U75" s="35"/>
      <c r="V75" s="35"/>
      <c r="W75" s="35"/>
      <c r="X75" s="35"/>
      <c r="Y75" s="35"/>
      <c r="Z75" s="35"/>
      <c r="AA75" s="35"/>
      <c r="AB75" s="35"/>
      <c r="AC75" s="35"/>
      <c r="AD75" s="35"/>
      <c r="AE75" s="35"/>
    </row>
    <row r="76" spans="1:31" s="2" customFormat="1" ht="6.95" customHeight="1">
      <c r="A76" s="35"/>
      <c r="B76" s="36"/>
      <c r="C76" s="35"/>
      <c r="D76" s="35"/>
      <c r="E76" s="35"/>
      <c r="F76" s="35"/>
      <c r="G76" s="35"/>
      <c r="H76" s="35"/>
      <c r="I76" s="35"/>
      <c r="J76" s="35"/>
      <c r="K76" s="35"/>
      <c r="L76" s="113"/>
      <c r="S76" s="35"/>
      <c r="T76" s="35"/>
      <c r="U76" s="35"/>
      <c r="V76" s="35"/>
      <c r="W76" s="35"/>
      <c r="X76" s="35"/>
      <c r="Y76" s="35"/>
      <c r="Z76" s="35"/>
      <c r="AA76" s="35"/>
      <c r="AB76" s="35"/>
      <c r="AC76" s="35"/>
      <c r="AD76" s="35"/>
      <c r="AE76" s="35"/>
    </row>
    <row r="77" spans="1:31" s="2" customFormat="1" ht="12" customHeight="1">
      <c r="A77" s="35"/>
      <c r="B77" s="36"/>
      <c r="C77" s="29" t="s">
        <v>21</v>
      </c>
      <c r="D77" s="35"/>
      <c r="E77" s="35"/>
      <c r="F77" s="24" t="str">
        <f>F12</f>
        <v xml:space="preserve"> </v>
      </c>
      <c r="G77" s="35"/>
      <c r="H77" s="35"/>
      <c r="I77" s="29" t="s">
        <v>23</v>
      </c>
      <c r="J77" s="61" t="str">
        <f>IF(J12="","",J12)</f>
        <v>18. 11. 2022</v>
      </c>
      <c r="K77" s="35"/>
      <c r="L77" s="113"/>
      <c r="S77" s="35"/>
      <c r="T77" s="35"/>
      <c r="U77" s="35"/>
      <c r="V77" s="35"/>
      <c r="W77" s="35"/>
      <c r="X77" s="35"/>
      <c r="Y77" s="35"/>
      <c r="Z77" s="35"/>
      <c r="AA77" s="35"/>
      <c r="AB77" s="35"/>
      <c r="AC77" s="35"/>
      <c r="AD77" s="35"/>
      <c r="AE77" s="35"/>
    </row>
    <row r="78" spans="1:31" s="2" customFormat="1" ht="6.95" customHeight="1">
      <c r="A78" s="35"/>
      <c r="B78" s="36"/>
      <c r="C78" s="35"/>
      <c r="D78" s="35"/>
      <c r="E78" s="35"/>
      <c r="F78" s="35"/>
      <c r="G78" s="35"/>
      <c r="H78" s="35"/>
      <c r="I78" s="35"/>
      <c r="J78" s="35"/>
      <c r="K78" s="35"/>
      <c r="L78" s="113"/>
      <c r="S78" s="35"/>
      <c r="T78" s="35"/>
      <c r="U78" s="35"/>
      <c r="V78" s="35"/>
      <c r="W78" s="35"/>
      <c r="X78" s="35"/>
      <c r="Y78" s="35"/>
      <c r="Z78" s="35"/>
      <c r="AA78" s="35"/>
      <c r="AB78" s="35"/>
      <c r="AC78" s="35"/>
      <c r="AD78" s="35"/>
      <c r="AE78" s="35"/>
    </row>
    <row r="79" spans="1:31" s="2" customFormat="1" ht="15.15" customHeight="1">
      <c r="A79" s="35"/>
      <c r="B79" s="36"/>
      <c r="C79" s="29" t="s">
        <v>25</v>
      </c>
      <c r="D79" s="35"/>
      <c r="E79" s="35"/>
      <c r="F79" s="24" t="str">
        <f>E15</f>
        <v>Vysoká škola ekonomická v Praze</v>
      </c>
      <c r="G79" s="35"/>
      <c r="H79" s="35"/>
      <c r="I79" s="29" t="s">
        <v>31</v>
      </c>
      <c r="J79" s="33" t="str">
        <f>E21</f>
        <v>RAFPRO s.r.o.</v>
      </c>
      <c r="K79" s="35"/>
      <c r="L79" s="113"/>
      <c r="S79" s="35"/>
      <c r="T79" s="35"/>
      <c r="U79" s="35"/>
      <c r="V79" s="35"/>
      <c r="W79" s="35"/>
      <c r="X79" s="35"/>
      <c r="Y79" s="35"/>
      <c r="Z79" s="35"/>
      <c r="AA79" s="35"/>
      <c r="AB79" s="35"/>
      <c r="AC79" s="35"/>
      <c r="AD79" s="35"/>
      <c r="AE79" s="35"/>
    </row>
    <row r="80" spans="1:31" s="2" customFormat="1" ht="15.15" customHeight="1">
      <c r="A80" s="35"/>
      <c r="B80" s="36"/>
      <c r="C80" s="29" t="s">
        <v>29</v>
      </c>
      <c r="D80" s="35"/>
      <c r="E80" s="35"/>
      <c r="F80" s="24" t="str">
        <f>IF(E18="","",E18)</f>
        <v>Vyplň údaj</v>
      </c>
      <c r="G80" s="35"/>
      <c r="H80" s="35"/>
      <c r="I80" s="29" t="s">
        <v>34</v>
      </c>
      <c r="J80" s="33" t="str">
        <f>E24</f>
        <v xml:space="preserve"> </v>
      </c>
      <c r="K80" s="35"/>
      <c r="L80" s="113"/>
      <c r="S80" s="35"/>
      <c r="T80" s="35"/>
      <c r="U80" s="35"/>
      <c r="V80" s="35"/>
      <c r="W80" s="35"/>
      <c r="X80" s="35"/>
      <c r="Y80" s="35"/>
      <c r="Z80" s="35"/>
      <c r="AA80" s="35"/>
      <c r="AB80" s="35"/>
      <c r="AC80" s="35"/>
      <c r="AD80" s="35"/>
      <c r="AE80" s="35"/>
    </row>
    <row r="81" spans="1:31" s="2" customFormat="1" ht="10.3" customHeight="1">
      <c r="A81" s="35"/>
      <c r="B81" s="36"/>
      <c r="C81" s="35"/>
      <c r="D81" s="35"/>
      <c r="E81" s="35"/>
      <c r="F81" s="35"/>
      <c r="G81" s="35"/>
      <c r="H81" s="35"/>
      <c r="I81" s="35"/>
      <c r="J81" s="35"/>
      <c r="K81" s="35"/>
      <c r="L81" s="113"/>
      <c r="S81" s="35"/>
      <c r="T81" s="35"/>
      <c r="U81" s="35"/>
      <c r="V81" s="35"/>
      <c r="W81" s="35"/>
      <c r="X81" s="35"/>
      <c r="Y81" s="35"/>
      <c r="Z81" s="35"/>
      <c r="AA81" s="35"/>
      <c r="AB81" s="35"/>
      <c r="AC81" s="35"/>
      <c r="AD81" s="35"/>
      <c r="AE81" s="35"/>
    </row>
    <row r="82" spans="1:31" s="11" customFormat="1" ht="29.25" customHeight="1">
      <c r="A82" s="138"/>
      <c r="B82" s="139"/>
      <c r="C82" s="140" t="s">
        <v>121</v>
      </c>
      <c r="D82" s="141" t="s">
        <v>56</v>
      </c>
      <c r="E82" s="141" t="s">
        <v>52</v>
      </c>
      <c r="F82" s="141" t="s">
        <v>53</v>
      </c>
      <c r="G82" s="141" t="s">
        <v>122</v>
      </c>
      <c r="H82" s="141" t="s">
        <v>123</v>
      </c>
      <c r="I82" s="141" t="s">
        <v>124</v>
      </c>
      <c r="J82" s="141" t="s">
        <v>93</v>
      </c>
      <c r="K82" s="142" t="s">
        <v>125</v>
      </c>
      <c r="L82" s="143"/>
      <c r="M82" s="77" t="s">
        <v>3</v>
      </c>
      <c r="N82" s="78" t="s">
        <v>41</v>
      </c>
      <c r="O82" s="78" t="s">
        <v>126</v>
      </c>
      <c r="P82" s="78" t="s">
        <v>127</v>
      </c>
      <c r="Q82" s="78" t="s">
        <v>128</v>
      </c>
      <c r="R82" s="78" t="s">
        <v>129</v>
      </c>
      <c r="S82" s="78" t="s">
        <v>130</v>
      </c>
      <c r="T82" s="79" t="s">
        <v>131</v>
      </c>
      <c r="U82" s="138"/>
      <c r="V82" s="138"/>
      <c r="W82" s="138"/>
      <c r="X82" s="138"/>
      <c r="Y82" s="138"/>
      <c r="Z82" s="138"/>
      <c r="AA82" s="138"/>
      <c r="AB82" s="138"/>
      <c r="AC82" s="138"/>
      <c r="AD82" s="138"/>
      <c r="AE82" s="138"/>
    </row>
    <row r="83" spans="1:63" s="2" customFormat="1" ht="22.8" customHeight="1">
      <c r="A83" s="35"/>
      <c r="B83" s="36"/>
      <c r="C83" s="84" t="s">
        <v>132</v>
      </c>
      <c r="D83" s="35"/>
      <c r="E83" s="35"/>
      <c r="F83" s="35"/>
      <c r="G83" s="35"/>
      <c r="H83" s="35"/>
      <c r="I83" s="35"/>
      <c r="J83" s="144">
        <f>BK83</f>
        <v>0</v>
      </c>
      <c r="K83" s="35"/>
      <c r="L83" s="36"/>
      <c r="M83" s="80"/>
      <c r="N83" s="65"/>
      <c r="O83" s="81"/>
      <c r="P83" s="145">
        <f>P84</f>
        <v>0</v>
      </c>
      <c r="Q83" s="81"/>
      <c r="R83" s="145">
        <f>R84</f>
        <v>0</v>
      </c>
      <c r="S83" s="81"/>
      <c r="T83" s="146">
        <f>T84</f>
        <v>0</v>
      </c>
      <c r="U83" s="35"/>
      <c r="V83" s="35"/>
      <c r="W83" s="35"/>
      <c r="X83" s="35"/>
      <c r="Y83" s="35"/>
      <c r="Z83" s="35"/>
      <c r="AA83" s="35"/>
      <c r="AB83" s="35"/>
      <c r="AC83" s="35"/>
      <c r="AD83" s="35"/>
      <c r="AE83" s="35"/>
      <c r="AT83" s="16" t="s">
        <v>70</v>
      </c>
      <c r="AU83" s="16" t="s">
        <v>94</v>
      </c>
      <c r="BK83" s="147">
        <f>BK84</f>
        <v>0</v>
      </c>
    </row>
    <row r="84" spans="1:63" s="12" customFormat="1" ht="25.9" customHeight="1">
      <c r="A84" s="12"/>
      <c r="B84" s="148"/>
      <c r="C84" s="12"/>
      <c r="D84" s="149" t="s">
        <v>70</v>
      </c>
      <c r="E84" s="150" t="s">
        <v>625</v>
      </c>
      <c r="F84" s="150" t="s">
        <v>626</v>
      </c>
      <c r="G84" s="12"/>
      <c r="H84" s="12"/>
      <c r="I84" s="151"/>
      <c r="J84" s="152">
        <f>BK84</f>
        <v>0</v>
      </c>
      <c r="K84" s="12"/>
      <c r="L84" s="148"/>
      <c r="M84" s="153"/>
      <c r="N84" s="154"/>
      <c r="O84" s="154"/>
      <c r="P84" s="155">
        <f>P85+P87+P110</f>
        <v>0</v>
      </c>
      <c r="Q84" s="154"/>
      <c r="R84" s="155">
        <f>R85+R87+R110</f>
        <v>0</v>
      </c>
      <c r="S84" s="154"/>
      <c r="T84" s="156">
        <f>T85+T87+T110</f>
        <v>0</v>
      </c>
      <c r="U84" s="12"/>
      <c r="V84" s="12"/>
      <c r="W84" s="12"/>
      <c r="X84" s="12"/>
      <c r="Y84" s="12"/>
      <c r="Z84" s="12"/>
      <c r="AA84" s="12"/>
      <c r="AB84" s="12"/>
      <c r="AC84" s="12"/>
      <c r="AD84" s="12"/>
      <c r="AE84" s="12"/>
      <c r="AR84" s="149" t="s">
        <v>79</v>
      </c>
      <c r="AT84" s="157" t="s">
        <v>70</v>
      </c>
      <c r="AU84" s="157" t="s">
        <v>71</v>
      </c>
      <c r="AY84" s="149" t="s">
        <v>135</v>
      </c>
      <c r="BK84" s="158">
        <f>BK85+BK87+BK110</f>
        <v>0</v>
      </c>
    </row>
    <row r="85" spans="1:63" s="12" customFormat="1" ht="22.8" customHeight="1">
      <c r="A85" s="12"/>
      <c r="B85" s="148"/>
      <c r="C85" s="12"/>
      <c r="D85" s="149" t="s">
        <v>70</v>
      </c>
      <c r="E85" s="159" t="s">
        <v>683</v>
      </c>
      <c r="F85" s="159" t="s">
        <v>1163</v>
      </c>
      <c r="G85" s="12"/>
      <c r="H85" s="12"/>
      <c r="I85" s="151"/>
      <c r="J85" s="160">
        <f>BK85</f>
        <v>0</v>
      </c>
      <c r="K85" s="12"/>
      <c r="L85" s="148"/>
      <c r="M85" s="153"/>
      <c r="N85" s="154"/>
      <c r="O85" s="154"/>
      <c r="P85" s="155">
        <f>P86</f>
        <v>0</v>
      </c>
      <c r="Q85" s="154"/>
      <c r="R85" s="155">
        <f>R86</f>
        <v>0</v>
      </c>
      <c r="S85" s="154"/>
      <c r="T85" s="156">
        <f>T86</f>
        <v>0</v>
      </c>
      <c r="U85" s="12"/>
      <c r="V85" s="12"/>
      <c r="W85" s="12"/>
      <c r="X85" s="12"/>
      <c r="Y85" s="12"/>
      <c r="Z85" s="12"/>
      <c r="AA85" s="12"/>
      <c r="AB85" s="12"/>
      <c r="AC85" s="12"/>
      <c r="AD85" s="12"/>
      <c r="AE85" s="12"/>
      <c r="AR85" s="149" t="s">
        <v>79</v>
      </c>
      <c r="AT85" s="157" t="s">
        <v>70</v>
      </c>
      <c r="AU85" s="157" t="s">
        <v>15</v>
      </c>
      <c r="AY85" s="149" t="s">
        <v>135</v>
      </c>
      <c r="BK85" s="158">
        <f>BK86</f>
        <v>0</v>
      </c>
    </row>
    <row r="86" spans="1:65" s="2" customFormat="1" ht="16.5" customHeight="1">
      <c r="A86" s="35"/>
      <c r="B86" s="161"/>
      <c r="C86" s="162" t="s">
        <v>15</v>
      </c>
      <c r="D86" s="162" t="s">
        <v>137</v>
      </c>
      <c r="E86" s="163" t="s">
        <v>1164</v>
      </c>
      <c r="F86" s="164" t="s">
        <v>1165</v>
      </c>
      <c r="G86" s="165" t="s">
        <v>188</v>
      </c>
      <c r="H86" s="166">
        <v>1</v>
      </c>
      <c r="I86" s="167"/>
      <c r="J86" s="168">
        <f>ROUND(I86*H86,2)</f>
        <v>0</v>
      </c>
      <c r="K86" s="164" t="s">
        <v>3</v>
      </c>
      <c r="L86" s="36"/>
      <c r="M86" s="169" t="s">
        <v>3</v>
      </c>
      <c r="N86" s="170" t="s">
        <v>42</v>
      </c>
      <c r="O86" s="69"/>
      <c r="P86" s="171">
        <f>O86*H86</f>
        <v>0</v>
      </c>
      <c r="Q86" s="171">
        <v>0</v>
      </c>
      <c r="R86" s="171">
        <f>Q86*H86</f>
        <v>0</v>
      </c>
      <c r="S86" s="171">
        <v>0</v>
      </c>
      <c r="T86" s="172">
        <f>S86*H86</f>
        <v>0</v>
      </c>
      <c r="U86" s="35"/>
      <c r="V86" s="35"/>
      <c r="W86" s="35"/>
      <c r="X86" s="35"/>
      <c r="Y86" s="35"/>
      <c r="Z86" s="35"/>
      <c r="AA86" s="35"/>
      <c r="AB86" s="35"/>
      <c r="AC86" s="35"/>
      <c r="AD86" s="35"/>
      <c r="AE86" s="35"/>
      <c r="AR86" s="173" t="s">
        <v>214</v>
      </c>
      <c r="AT86" s="173" t="s">
        <v>137</v>
      </c>
      <c r="AU86" s="173" t="s">
        <v>79</v>
      </c>
      <c r="AY86" s="16" t="s">
        <v>135</v>
      </c>
      <c r="BE86" s="174">
        <f>IF(N86="základní",J86,0)</f>
        <v>0</v>
      </c>
      <c r="BF86" s="174">
        <f>IF(N86="snížená",J86,0)</f>
        <v>0</v>
      </c>
      <c r="BG86" s="174">
        <f>IF(N86="zákl. přenesená",J86,0)</f>
        <v>0</v>
      </c>
      <c r="BH86" s="174">
        <f>IF(N86="sníž. přenesená",J86,0)</f>
        <v>0</v>
      </c>
      <c r="BI86" s="174">
        <f>IF(N86="nulová",J86,0)</f>
        <v>0</v>
      </c>
      <c r="BJ86" s="16" t="s">
        <v>15</v>
      </c>
      <c r="BK86" s="174">
        <f>ROUND(I86*H86,2)</f>
        <v>0</v>
      </c>
      <c r="BL86" s="16" t="s">
        <v>214</v>
      </c>
      <c r="BM86" s="173" t="s">
        <v>1166</v>
      </c>
    </row>
    <row r="87" spans="1:63" s="12" customFormat="1" ht="22.8" customHeight="1">
      <c r="A87" s="12"/>
      <c r="B87" s="148"/>
      <c r="C87" s="12"/>
      <c r="D87" s="149" t="s">
        <v>70</v>
      </c>
      <c r="E87" s="159" t="s">
        <v>1167</v>
      </c>
      <c r="F87" s="159" t="s">
        <v>83</v>
      </c>
      <c r="G87" s="12"/>
      <c r="H87" s="12"/>
      <c r="I87" s="151"/>
      <c r="J87" s="160">
        <f>BK87</f>
        <v>0</v>
      </c>
      <c r="K87" s="12"/>
      <c r="L87" s="148"/>
      <c r="M87" s="153"/>
      <c r="N87" s="154"/>
      <c r="O87" s="154"/>
      <c r="P87" s="155">
        <f>SUM(P88:P109)</f>
        <v>0</v>
      </c>
      <c r="Q87" s="154"/>
      <c r="R87" s="155">
        <f>SUM(R88:R109)</f>
        <v>0</v>
      </c>
      <c r="S87" s="154"/>
      <c r="T87" s="156">
        <f>SUM(T88:T109)</f>
        <v>0</v>
      </c>
      <c r="U87" s="12"/>
      <c r="V87" s="12"/>
      <c r="W87" s="12"/>
      <c r="X87" s="12"/>
      <c r="Y87" s="12"/>
      <c r="Z87" s="12"/>
      <c r="AA87" s="12"/>
      <c r="AB87" s="12"/>
      <c r="AC87" s="12"/>
      <c r="AD87" s="12"/>
      <c r="AE87" s="12"/>
      <c r="AR87" s="149" t="s">
        <v>79</v>
      </c>
      <c r="AT87" s="157" t="s">
        <v>70</v>
      </c>
      <c r="AU87" s="157" t="s">
        <v>15</v>
      </c>
      <c r="AY87" s="149" t="s">
        <v>135</v>
      </c>
      <c r="BK87" s="158">
        <f>SUM(BK88:BK109)</f>
        <v>0</v>
      </c>
    </row>
    <row r="88" spans="1:65" s="2" customFormat="1" ht="16.5" customHeight="1">
      <c r="A88" s="35"/>
      <c r="B88" s="161"/>
      <c r="C88" s="162" t="s">
        <v>79</v>
      </c>
      <c r="D88" s="162" t="s">
        <v>137</v>
      </c>
      <c r="E88" s="163" t="s">
        <v>1168</v>
      </c>
      <c r="F88" s="164" t="s">
        <v>1169</v>
      </c>
      <c r="G88" s="165" t="s">
        <v>227</v>
      </c>
      <c r="H88" s="166">
        <v>750</v>
      </c>
      <c r="I88" s="167"/>
      <c r="J88" s="168">
        <f>ROUND(I88*H88,2)</f>
        <v>0</v>
      </c>
      <c r="K88" s="164" t="s">
        <v>3</v>
      </c>
      <c r="L88" s="36"/>
      <c r="M88" s="169" t="s">
        <v>3</v>
      </c>
      <c r="N88" s="170" t="s">
        <v>42</v>
      </c>
      <c r="O88" s="69"/>
      <c r="P88" s="171">
        <f>O88*H88</f>
        <v>0</v>
      </c>
      <c r="Q88" s="171">
        <v>0</v>
      </c>
      <c r="R88" s="171">
        <f>Q88*H88</f>
        <v>0</v>
      </c>
      <c r="S88" s="171">
        <v>0</v>
      </c>
      <c r="T88" s="172">
        <f>S88*H88</f>
        <v>0</v>
      </c>
      <c r="U88" s="35"/>
      <c r="V88" s="35"/>
      <c r="W88" s="35"/>
      <c r="X88" s="35"/>
      <c r="Y88" s="35"/>
      <c r="Z88" s="35"/>
      <c r="AA88" s="35"/>
      <c r="AB88" s="35"/>
      <c r="AC88" s="35"/>
      <c r="AD88" s="35"/>
      <c r="AE88" s="35"/>
      <c r="AR88" s="173" t="s">
        <v>214</v>
      </c>
      <c r="AT88" s="173" t="s">
        <v>137</v>
      </c>
      <c r="AU88" s="173" t="s">
        <v>79</v>
      </c>
      <c r="AY88" s="16" t="s">
        <v>135</v>
      </c>
      <c r="BE88" s="174">
        <f>IF(N88="základní",J88,0)</f>
        <v>0</v>
      </c>
      <c r="BF88" s="174">
        <f>IF(N88="snížená",J88,0)</f>
        <v>0</v>
      </c>
      <c r="BG88" s="174">
        <f>IF(N88="zákl. přenesená",J88,0)</f>
        <v>0</v>
      </c>
      <c r="BH88" s="174">
        <f>IF(N88="sníž. přenesená",J88,0)</f>
        <v>0</v>
      </c>
      <c r="BI88" s="174">
        <f>IF(N88="nulová",J88,0)</f>
        <v>0</v>
      </c>
      <c r="BJ88" s="16" t="s">
        <v>15</v>
      </c>
      <c r="BK88" s="174">
        <f>ROUND(I88*H88,2)</f>
        <v>0</v>
      </c>
      <c r="BL88" s="16" t="s">
        <v>214</v>
      </c>
      <c r="BM88" s="173" t="s">
        <v>1170</v>
      </c>
    </row>
    <row r="89" spans="1:65" s="2" customFormat="1" ht="21.75" customHeight="1">
      <c r="A89" s="35"/>
      <c r="B89" s="161"/>
      <c r="C89" s="162" t="s">
        <v>149</v>
      </c>
      <c r="D89" s="162" t="s">
        <v>137</v>
      </c>
      <c r="E89" s="163" t="s">
        <v>1171</v>
      </c>
      <c r="F89" s="164" t="s">
        <v>1172</v>
      </c>
      <c r="G89" s="165" t="s">
        <v>227</v>
      </c>
      <c r="H89" s="166">
        <v>800</v>
      </c>
      <c r="I89" s="167"/>
      <c r="J89" s="168">
        <f>ROUND(I89*H89,2)</f>
        <v>0</v>
      </c>
      <c r="K89" s="164" t="s">
        <v>3</v>
      </c>
      <c r="L89" s="36"/>
      <c r="M89" s="169" t="s">
        <v>3</v>
      </c>
      <c r="N89" s="170" t="s">
        <v>42</v>
      </c>
      <c r="O89" s="69"/>
      <c r="P89" s="171">
        <f>O89*H89</f>
        <v>0</v>
      </c>
      <c r="Q89" s="171">
        <v>0</v>
      </c>
      <c r="R89" s="171">
        <f>Q89*H89</f>
        <v>0</v>
      </c>
      <c r="S89" s="171">
        <v>0</v>
      </c>
      <c r="T89" s="172">
        <f>S89*H89</f>
        <v>0</v>
      </c>
      <c r="U89" s="35"/>
      <c r="V89" s="35"/>
      <c r="W89" s="35"/>
      <c r="X89" s="35"/>
      <c r="Y89" s="35"/>
      <c r="Z89" s="35"/>
      <c r="AA89" s="35"/>
      <c r="AB89" s="35"/>
      <c r="AC89" s="35"/>
      <c r="AD89" s="35"/>
      <c r="AE89" s="35"/>
      <c r="AR89" s="173" t="s">
        <v>214</v>
      </c>
      <c r="AT89" s="173" t="s">
        <v>137</v>
      </c>
      <c r="AU89" s="173" t="s">
        <v>79</v>
      </c>
      <c r="AY89" s="16" t="s">
        <v>135</v>
      </c>
      <c r="BE89" s="174">
        <f>IF(N89="základní",J89,0)</f>
        <v>0</v>
      </c>
      <c r="BF89" s="174">
        <f>IF(N89="snížená",J89,0)</f>
        <v>0</v>
      </c>
      <c r="BG89" s="174">
        <f>IF(N89="zákl. přenesená",J89,0)</f>
        <v>0</v>
      </c>
      <c r="BH89" s="174">
        <f>IF(N89="sníž. přenesená",J89,0)</f>
        <v>0</v>
      </c>
      <c r="BI89" s="174">
        <f>IF(N89="nulová",J89,0)</f>
        <v>0</v>
      </c>
      <c r="BJ89" s="16" t="s">
        <v>15</v>
      </c>
      <c r="BK89" s="174">
        <f>ROUND(I89*H89,2)</f>
        <v>0</v>
      </c>
      <c r="BL89" s="16" t="s">
        <v>214</v>
      </c>
      <c r="BM89" s="173" t="s">
        <v>1173</v>
      </c>
    </row>
    <row r="90" spans="1:65" s="2" customFormat="1" ht="16.5" customHeight="1">
      <c r="A90" s="35"/>
      <c r="B90" s="161"/>
      <c r="C90" s="162" t="s">
        <v>82</v>
      </c>
      <c r="D90" s="162" t="s">
        <v>137</v>
      </c>
      <c r="E90" s="163" t="s">
        <v>1174</v>
      </c>
      <c r="F90" s="164" t="s">
        <v>1175</v>
      </c>
      <c r="G90" s="165" t="s">
        <v>1176</v>
      </c>
      <c r="H90" s="166">
        <v>26</v>
      </c>
      <c r="I90" s="167"/>
      <c r="J90" s="168">
        <f>ROUND(I90*H90,2)</f>
        <v>0</v>
      </c>
      <c r="K90" s="164" t="s">
        <v>3</v>
      </c>
      <c r="L90" s="36"/>
      <c r="M90" s="169" t="s">
        <v>3</v>
      </c>
      <c r="N90" s="170" t="s">
        <v>42</v>
      </c>
      <c r="O90" s="69"/>
      <c r="P90" s="171">
        <f>O90*H90</f>
        <v>0</v>
      </c>
      <c r="Q90" s="171">
        <v>0</v>
      </c>
      <c r="R90" s="171">
        <f>Q90*H90</f>
        <v>0</v>
      </c>
      <c r="S90" s="171">
        <v>0</v>
      </c>
      <c r="T90" s="172">
        <f>S90*H90</f>
        <v>0</v>
      </c>
      <c r="U90" s="35"/>
      <c r="V90" s="35"/>
      <c r="W90" s="35"/>
      <c r="X90" s="35"/>
      <c r="Y90" s="35"/>
      <c r="Z90" s="35"/>
      <c r="AA90" s="35"/>
      <c r="AB90" s="35"/>
      <c r="AC90" s="35"/>
      <c r="AD90" s="35"/>
      <c r="AE90" s="35"/>
      <c r="AR90" s="173" t="s">
        <v>214</v>
      </c>
      <c r="AT90" s="173" t="s">
        <v>137</v>
      </c>
      <c r="AU90" s="173" t="s">
        <v>79</v>
      </c>
      <c r="AY90" s="16" t="s">
        <v>135</v>
      </c>
      <c r="BE90" s="174">
        <f>IF(N90="základní",J90,0)</f>
        <v>0</v>
      </c>
      <c r="BF90" s="174">
        <f>IF(N90="snížená",J90,0)</f>
        <v>0</v>
      </c>
      <c r="BG90" s="174">
        <f>IF(N90="zákl. přenesená",J90,0)</f>
        <v>0</v>
      </c>
      <c r="BH90" s="174">
        <f>IF(N90="sníž. přenesená",J90,0)</f>
        <v>0</v>
      </c>
      <c r="BI90" s="174">
        <f>IF(N90="nulová",J90,0)</f>
        <v>0</v>
      </c>
      <c r="BJ90" s="16" t="s">
        <v>15</v>
      </c>
      <c r="BK90" s="174">
        <f>ROUND(I90*H90,2)</f>
        <v>0</v>
      </c>
      <c r="BL90" s="16" t="s">
        <v>214</v>
      </c>
      <c r="BM90" s="173" t="s">
        <v>1177</v>
      </c>
    </row>
    <row r="91" spans="1:65" s="2" customFormat="1" ht="24.15" customHeight="1">
      <c r="A91" s="35"/>
      <c r="B91" s="161"/>
      <c r="C91" s="162" t="s">
        <v>159</v>
      </c>
      <c r="D91" s="162" t="s">
        <v>137</v>
      </c>
      <c r="E91" s="163" t="s">
        <v>1178</v>
      </c>
      <c r="F91" s="164" t="s">
        <v>1179</v>
      </c>
      <c r="G91" s="165" t="s">
        <v>1176</v>
      </c>
      <c r="H91" s="166">
        <v>710</v>
      </c>
      <c r="I91" s="167"/>
      <c r="J91" s="168">
        <f>ROUND(I91*H91,2)</f>
        <v>0</v>
      </c>
      <c r="K91" s="164" t="s">
        <v>3</v>
      </c>
      <c r="L91" s="36"/>
      <c r="M91" s="169" t="s">
        <v>3</v>
      </c>
      <c r="N91" s="170" t="s">
        <v>42</v>
      </c>
      <c r="O91" s="69"/>
      <c r="P91" s="171">
        <f>O91*H91</f>
        <v>0</v>
      </c>
      <c r="Q91" s="171">
        <v>0</v>
      </c>
      <c r="R91" s="171">
        <f>Q91*H91</f>
        <v>0</v>
      </c>
      <c r="S91" s="171">
        <v>0</v>
      </c>
      <c r="T91" s="172">
        <f>S91*H91</f>
        <v>0</v>
      </c>
      <c r="U91" s="35"/>
      <c r="V91" s="35"/>
      <c r="W91" s="35"/>
      <c r="X91" s="35"/>
      <c r="Y91" s="35"/>
      <c r="Z91" s="35"/>
      <c r="AA91" s="35"/>
      <c r="AB91" s="35"/>
      <c r="AC91" s="35"/>
      <c r="AD91" s="35"/>
      <c r="AE91" s="35"/>
      <c r="AR91" s="173" t="s">
        <v>214</v>
      </c>
      <c r="AT91" s="173" t="s">
        <v>137</v>
      </c>
      <c r="AU91" s="173" t="s">
        <v>79</v>
      </c>
      <c r="AY91" s="16" t="s">
        <v>135</v>
      </c>
      <c r="BE91" s="174">
        <f>IF(N91="základní",J91,0)</f>
        <v>0</v>
      </c>
      <c r="BF91" s="174">
        <f>IF(N91="snížená",J91,0)</f>
        <v>0</v>
      </c>
      <c r="BG91" s="174">
        <f>IF(N91="zákl. přenesená",J91,0)</f>
        <v>0</v>
      </c>
      <c r="BH91" s="174">
        <f>IF(N91="sníž. přenesená",J91,0)</f>
        <v>0</v>
      </c>
      <c r="BI91" s="174">
        <f>IF(N91="nulová",J91,0)</f>
        <v>0</v>
      </c>
      <c r="BJ91" s="16" t="s">
        <v>15</v>
      </c>
      <c r="BK91" s="174">
        <f>ROUND(I91*H91,2)</f>
        <v>0</v>
      </c>
      <c r="BL91" s="16" t="s">
        <v>214</v>
      </c>
      <c r="BM91" s="173" t="s">
        <v>1180</v>
      </c>
    </row>
    <row r="92" spans="1:65" s="2" customFormat="1" ht="24.15" customHeight="1">
      <c r="A92" s="35"/>
      <c r="B92" s="161"/>
      <c r="C92" s="162" t="s">
        <v>164</v>
      </c>
      <c r="D92" s="162" t="s">
        <v>137</v>
      </c>
      <c r="E92" s="163" t="s">
        <v>1181</v>
      </c>
      <c r="F92" s="164" t="s">
        <v>1182</v>
      </c>
      <c r="G92" s="165" t="s">
        <v>1176</v>
      </c>
      <c r="H92" s="166">
        <v>36</v>
      </c>
      <c r="I92" s="167"/>
      <c r="J92" s="168">
        <f>ROUND(I92*H92,2)</f>
        <v>0</v>
      </c>
      <c r="K92" s="164" t="s">
        <v>3</v>
      </c>
      <c r="L92" s="36"/>
      <c r="M92" s="169" t="s">
        <v>3</v>
      </c>
      <c r="N92" s="170" t="s">
        <v>42</v>
      </c>
      <c r="O92" s="69"/>
      <c r="P92" s="171">
        <f>O92*H92</f>
        <v>0</v>
      </c>
      <c r="Q92" s="171">
        <v>0</v>
      </c>
      <c r="R92" s="171">
        <f>Q92*H92</f>
        <v>0</v>
      </c>
      <c r="S92" s="171">
        <v>0</v>
      </c>
      <c r="T92" s="172">
        <f>S92*H92</f>
        <v>0</v>
      </c>
      <c r="U92" s="35"/>
      <c r="V92" s="35"/>
      <c r="W92" s="35"/>
      <c r="X92" s="35"/>
      <c r="Y92" s="35"/>
      <c r="Z92" s="35"/>
      <c r="AA92" s="35"/>
      <c r="AB92" s="35"/>
      <c r="AC92" s="35"/>
      <c r="AD92" s="35"/>
      <c r="AE92" s="35"/>
      <c r="AR92" s="173" t="s">
        <v>214</v>
      </c>
      <c r="AT92" s="173" t="s">
        <v>137</v>
      </c>
      <c r="AU92" s="173" t="s">
        <v>79</v>
      </c>
      <c r="AY92" s="16" t="s">
        <v>135</v>
      </c>
      <c r="BE92" s="174">
        <f>IF(N92="základní",J92,0)</f>
        <v>0</v>
      </c>
      <c r="BF92" s="174">
        <f>IF(N92="snížená",J92,0)</f>
        <v>0</v>
      </c>
      <c r="BG92" s="174">
        <f>IF(N92="zákl. přenesená",J92,0)</f>
        <v>0</v>
      </c>
      <c r="BH92" s="174">
        <f>IF(N92="sníž. přenesená",J92,0)</f>
        <v>0</v>
      </c>
      <c r="BI92" s="174">
        <f>IF(N92="nulová",J92,0)</f>
        <v>0</v>
      </c>
      <c r="BJ92" s="16" t="s">
        <v>15</v>
      </c>
      <c r="BK92" s="174">
        <f>ROUND(I92*H92,2)</f>
        <v>0</v>
      </c>
      <c r="BL92" s="16" t="s">
        <v>214</v>
      </c>
      <c r="BM92" s="173" t="s">
        <v>1183</v>
      </c>
    </row>
    <row r="93" spans="1:65" s="2" customFormat="1" ht="21.75" customHeight="1">
      <c r="A93" s="35"/>
      <c r="B93" s="161"/>
      <c r="C93" s="162" t="s">
        <v>169</v>
      </c>
      <c r="D93" s="162" t="s">
        <v>137</v>
      </c>
      <c r="E93" s="163" t="s">
        <v>1184</v>
      </c>
      <c r="F93" s="164" t="s">
        <v>1185</v>
      </c>
      <c r="G93" s="165" t="s">
        <v>1176</v>
      </c>
      <c r="H93" s="166">
        <v>36</v>
      </c>
      <c r="I93" s="167"/>
      <c r="J93" s="168">
        <f>ROUND(I93*H93,2)</f>
        <v>0</v>
      </c>
      <c r="K93" s="164" t="s">
        <v>3</v>
      </c>
      <c r="L93" s="36"/>
      <c r="M93" s="169" t="s">
        <v>3</v>
      </c>
      <c r="N93" s="170" t="s">
        <v>42</v>
      </c>
      <c r="O93" s="69"/>
      <c r="P93" s="171">
        <f>O93*H93</f>
        <v>0</v>
      </c>
      <c r="Q93" s="171">
        <v>0</v>
      </c>
      <c r="R93" s="171">
        <f>Q93*H93</f>
        <v>0</v>
      </c>
      <c r="S93" s="171">
        <v>0</v>
      </c>
      <c r="T93" s="172">
        <f>S93*H93</f>
        <v>0</v>
      </c>
      <c r="U93" s="35"/>
      <c r="V93" s="35"/>
      <c r="W93" s="35"/>
      <c r="X93" s="35"/>
      <c r="Y93" s="35"/>
      <c r="Z93" s="35"/>
      <c r="AA93" s="35"/>
      <c r="AB93" s="35"/>
      <c r="AC93" s="35"/>
      <c r="AD93" s="35"/>
      <c r="AE93" s="35"/>
      <c r="AR93" s="173" t="s">
        <v>214</v>
      </c>
      <c r="AT93" s="173" t="s">
        <v>137</v>
      </c>
      <c r="AU93" s="173" t="s">
        <v>79</v>
      </c>
      <c r="AY93" s="16" t="s">
        <v>135</v>
      </c>
      <c r="BE93" s="174">
        <f>IF(N93="základní",J93,0)</f>
        <v>0</v>
      </c>
      <c r="BF93" s="174">
        <f>IF(N93="snížená",J93,0)</f>
        <v>0</v>
      </c>
      <c r="BG93" s="174">
        <f>IF(N93="zákl. přenesená",J93,0)</f>
        <v>0</v>
      </c>
      <c r="BH93" s="174">
        <f>IF(N93="sníž. přenesená",J93,0)</f>
        <v>0</v>
      </c>
      <c r="BI93" s="174">
        <f>IF(N93="nulová",J93,0)</f>
        <v>0</v>
      </c>
      <c r="BJ93" s="16" t="s">
        <v>15</v>
      </c>
      <c r="BK93" s="174">
        <f>ROUND(I93*H93,2)</f>
        <v>0</v>
      </c>
      <c r="BL93" s="16" t="s">
        <v>214</v>
      </c>
      <c r="BM93" s="173" t="s">
        <v>1186</v>
      </c>
    </row>
    <row r="94" spans="1:65" s="2" customFormat="1" ht="16.5" customHeight="1">
      <c r="A94" s="35"/>
      <c r="B94" s="161"/>
      <c r="C94" s="162" t="s">
        <v>175</v>
      </c>
      <c r="D94" s="162" t="s">
        <v>137</v>
      </c>
      <c r="E94" s="163" t="s">
        <v>1187</v>
      </c>
      <c r="F94" s="164" t="s">
        <v>1188</v>
      </c>
      <c r="G94" s="165" t="s">
        <v>1176</v>
      </c>
      <c r="H94" s="166">
        <v>200</v>
      </c>
      <c r="I94" s="167"/>
      <c r="J94" s="168">
        <f>ROUND(I94*H94,2)</f>
        <v>0</v>
      </c>
      <c r="K94" s="164" t="s">
        <v>3</v>
      </c>
      <c r="L94" s="36"/>
      <c r="M94" s="169" t="s">
        <v>3</v>
      </c>
      <c r="N94" s="170" t="s">
        <v>42</v>
      </c>
      <c r="O94" s="69"/>
      <c r="P94" s="171">
        <f>O94*H94</f>
        <v>0</v>
      </c>
      <c r="Q94" s="171">
        <v>0</v>
      </c>
      <c r="R94" s="171">
        <f>Q94*H94</f>
        <v>0</v>
      </c>
      <c r="S94" s="171">
        <v>0</v>
      </c>
      <c r="T94" s="172">
        <f>S94*H94</f>
        <v>0</v>
      </c>
      <c r="U94" s="35"/>
      <c r="V94" s="35"/>
      <c r="W94" s="35"/>
      <c r="X94" s="35"/>
      <c r="Y94" s="35"/>
      <c r="Z94" s="35"/>
      <c r="AA94" s="35"/>
      <c r="AB94" s="35"/>
      <c r="AC94" s="35"/>
      <c r="AD94" s="35"/>
      <c r="AE94" s="35"/>
      <c r="AR94" s="173" t="s">
        <v>214</v>
      </c>
      <c r="AT94" s="173" t="s">
        <v>137</v>
      </c>
      <c r="AU94" s="173" t="s">
        <v>79</v>
      </c>
      <c r="AY94" s="16" t="s">
        <v>135</v>
      </c>
      <c r="BE94" s="174">
        <f>IF(N94="základní",J94,0)</f>
        <v>0</v>
      </c>
      <c r="BF94" s="174">
        <f>IF(N94="snížená",J94,0)</f>
        <v>0</v>
      </c>
      <c r="BG94" s="174">
        <f>IF(N94="zákl. přenesená",J94,0)</f>
        <v>0</v>
      </c>
      <c r="BH94" s="174">
        <f>IF(N94="sníž. přenesená",J94,0)</f>
        <v>0</v>
      </c>
      <c r="BI94" s="174">
        <f>IF(N94="nulová",J94,0)</f>
        <v>0</v>
      </c>
      <c r="BJ94" s="16" t="s">
        <v>15</v>
      </c>
      <c r="BK94" s="174">
        <f>ROUND(I94*H94,2)</f>
        <v>0</v>
      </c>
      <c r="BL94" s="16" t="s">
        <v>214</v>
      </c>
      <c r="BM94" s="173" t="s">
        <v>1189</v>
      </c>
    </row>
    <row r="95" spans="1:65" s="2" customFormat="1" ht="16.5" customHeight="1">
      <c r="A95" s="35"/>
      <c r="B95" s="161"/>
      <c r="C95" s="162" t="s">
        <v>180</v>
      </c>
      <c r="D95" s="162" t="s">
        <v>137</v>
      </c>
      <c r="E95" s="163" t="s">
        <v>1190</v>
      </c>
      <c r="F95" s="164" t="s">
        <v>1191</v>
      </c>
      <c r="G95" s="165" t="s">
        <v>1176</v>
      </c>
      <c r="H95" s="166">
        <v>100</v>
      </c>
      <c r="I95" s="167"/>
      <c r="J95" s="168">
        <f>ROUND(I95*H95,2)</f>
        <v>0</v>
      </c>
      <c r="K95" s="164" t="s">
        <v>3</v>
      </c>
      <c r="L95" s="36"/>
      <c r="M95" s="169" t="s">
        <v>3</v>
      </c>
      <c r="N95" s="170" t="s">
        <v>42</v>
      </c>
      <c r="O95" s="69"/>
      <c r="P95" s="171">
        <f>O95*H95</f>
        <v>0</v>
      </c>
      <c r="Q95" s="171">
        <v>0</v>
      </c>
      <c r="R95" s="171">
        <f>Q95*H95</f>
        <v>0</v>
      </c>
      <c r="S95" s="171">
        <v>0</v>
      </c>
      <c r="T95" s="172">
        <f>S95*H95</f>
        <v>0</v>
      </c>
      <c r="U95" s="35"/>
      <c r="V95" s="35"/>
      <c r="W95" s="35"/>
      <c r="X95" s="35"/>
      <c r="Y95" s="35"/>
      <c r="Z95" s="35"/>
      <c r="AA95" s="35"/>
      <c r="AB95" s="35"/>
      <c r="AC95" s="35"/>
      <c r="AD95" s="35"/>
      <c r="AE95" s="35"/>
      <c r="AR95" s="173" t="s">
        <v>214</v>
      </c>
      <c r="AT95" s="173" t="s">
        <v>137</v>
      </c>
      <c r="AU95" s="173" t="s">
        <v>79</v>
      </c>
      <c r="AY95" s="16" t="s">
        <v>135</v>
      </c>
      <c r="BE95" s="174">
        <f>IF(N95="základní",J95,0)</f>
        <v>0</v>
      </c>
      <c r="BF95" s="174">
        <f>IF(N95="snížená",J95,0)</f>
        <v>0</v>
      </c>
      <c r="BG95" s="174">
        <f>IF(N95="zákl. přenesená",J95,0)</f>
        <v>0</v>
      </c>
      <c r="BH95" s="174">
        <f>IF(N95="sníž. přenesená",J95,0)</f>
        <v>0</v>
      </c>
      <c r="BI95" s="174">
        <f>IF(N95="nulová",J95,0)</f>
        <v>0</v>
      </c>
      <c r="BJ95" s="16" t="s">
        <v>15</v>
      </c>
      <c r="BK95" s="174">
        <f>ROUND(I95*H95,2)</f>
        <v>0</v>
      </c>
      <c r="BL95" s="16" t="s">
        <v>214</v>
      </c>
      <c r="BM95" s="173" t="s">
        <v>1192</v>
      </c>
    </row>
    <row r="96" spans="1:65" s="2" customFormat="1" ht="16.5" customHeight="1">
      <c r="A96" s="35"/>
      <c r="B96" s="161"/>
      <c r="C96" s="162" t="s">
        <v>185</v>
      </c>
      <c r="D96" s="162" t="s">
        <v>137</v>
      </c>
      <c r="E96" s="163" t="s">
        <v>1193</v>
      </c>
      <c r="F96" s="164" t="s">
        <v>1194</v>
      </c>
      <c r="G96" s="165" t="s">
        <v>1176</v>
      </c>
      <c r="H96" s="166">
        <v>40</v>
      </c>
      <c r="I96" s="167"/>
      <c r="J96" s="168">
        <f>ROUND(I96*H96,2)</f>
        <v>0</v>
      </c>
      <c r="K96" s="164" t="s">
        <v>3</v>
      </c>
      <c r="L96" s="36"/>
      <c r="M96" s="169" t="s">
        <v>3</v>
      </c>
      <c r="N96" s="170" t="s">
        <v>42</v>
      </c>
      <c r="O96" s="69"/>
      <c r="P96" s="171">
        <f>O96*H96</f>
        <v>0</v>
      </c>
      <c r="Q96" s="171">
        <v>0</v>
      </c>
      <c r="R96" s="171">
        <f>Q96*H96</f>
        <v>0</v>
      </c>
      <c r="S96" s="171">
        <v>0</v>
      </c>
      <c r="T96" s="172">
        <f>S96*H96</f>
        <v>0</v>
      </c>
      <c r="U96" s="35"/>
      <c r="V96" s="35"/>
      <c r="W96" s="35"/>
      <c r="X96" s="35"/>
      <c r="Y96" s="35"/>
      <c r="Z96" s="35"/>
      <c r="AA96" s="35"/>
      <c r="AB96" s="35"/>
      <c r="AC96" s="35"/>
      <c r="AD96" s="35"/>
      <c r="AE96" s="35"/>
      <c r="AR96" s="173" t="s">
        <v>214</v>
      </c>
      <c r="AT96" s="173" t="s">
        <v>137</v>
      </c>
      <c r="AU96" s="173" t="s">
        <v>79</v>
      </c>
      <c r="AY96" s="16" t="s">
        <v>135</v>
      </c>
      <c r="BE96" s="174">
        <f>IF(N96="základní",J96,0)</f>
        <v>0</v>
      </c>
      <c r="BF96" s="174">
        <f>IF(N96="snížená",J96,0)</f>
        <v>0</v>
      </c>
      <c r="BG96" s="174">
        <f>IF(N96="zákl. přenesená",J96,0)</f>
        <v>0</v>
      </c>
      <c r="BH96" s="174">
        <f>IF(N96="sníž. přenesená",J96,0)</f>
        <v>0</v>
      </c>
      <c r="BI96" s="174">
        <f>IF(N96="nulová",J96,0)</f>
        <v>0</v>
      </c>
      <c r="BJ96" s="16" t="s">
        <v>15</v>
      </c>
      <c r="BK96" s="174">
        <f>ROUND(I96*H96,2)</f>
        <v>0</v>
      </c>
      <c r="BL96" s="16" t="s">
        <v>214</v>
      </c>
      <c r="BM96" s="173" t="s">
        <v>1195</v>
      </c>
    </row>
    <row r="97" spans="1:65" s="2" customFormat="1" ht="16.5" customHeight="1">
      <c r="A97" s="35"/>
      <c r="B97" s="161"/>
      <c r="C97" s="162" t="s">
        <v>190</v>
      </c>
      <c r="D97" s="162" t="s">
        <v>137</v>
      </c>
      <c r="E97" s="163" t="s">
        <v>1196</v>
      </c>
      <c r="F97" s="164" t="s">
        <v>1197</v>
      </c>
      <c r="G97" s="165" t="s">
        <v>1176</v>
      </c>
      <c r="H97" s="166">
        <v>28</v>
      </c>
      <c r="I97" s="167"/>
      <c r="J97" s="168">
        <f>ROUND(I97*H97,2)</f>
        <v>0</v>
      </c>
      <c r="K97" s="164" t="s">
        <v>3</v>
      </c>
      <c r="L97" s="36"/>
      <c r="M97" s="169" t="s">
        <v>3</v>
      </c>
      <c r="N97" s="170" t="s">
        <v>42</v>
      </c>
      <c r="O97" s="69"/>
      <c r="P97" s="171">
        <f>O97*H97</f>
        <v>0</v>
      </c>
      <c r="Q97" s="171">
        <v>0</v>
      </c>
      <c r="R97" s="171">
        <f>Q97*H97</f>
        <v>0</v>
      </c>
      <c r="S97" s="171">
        <v>0</v>
      </c>
      <c r="T97" s="172">
        <f>S97*H97</f>
        <v>0</v>
      </c>
      <c r="U97" s="35"/>
      <c r="V97" s="35"/>
      <c r="W97" s="35"/>
      <c r="X97" s="35"/>
      <c r="Y97" s="35"/>
      <c r="Z97" s="35"/>
      <c r="AA97" s="35"/>
      <c r="AB97" s="35"/>
      <c r="AC97" s="35"/>
      <c r="AD97" s="35"/>
      <c r="AE97" s="35"/>
      <c r="AR97" s="173" t="s">
        <v>214</v>
      </c>
      <c r="AT97" s="173" t="s">
        <v>137</v>
      </c>
      <c r="AU97" s="173" t="s">
        <v>79</v>
      </c>
      <c r="AY97" s="16" t="s">
        <v>135</v>
      </c>
      <c r="BE97" s="174">
        <f>IF(N97="základní",J97,0)</f>
        <v>0</v>
      </c>
      <c r="BF97" s="174">
        <f>IF(N97="snížená",J97,0)</f>
        <v>0</v>
      </c>
      <c r="BG97" s="174">
        <f>IF(N97="zákl. přenesená",J97,0)</f>
        <v>0</v>
      </c>
      <c r="BH97" s="174">
        <f>IF(N97="sníž. přenesená",J97,0)</f>
        <v>0</v>
      </c>
      <c r="BI97" s="174">
        <f>IF(N97="nulová",J97,0)</f>
        <v>0</v>
      </c>
      <c r="BJ97" s="16" t="s">
        <v>15</v>
      </c>
      <c r="BK97" s="174">
        <f>ROUND(I97*H97,2)</f>
        <v>0</v>
      </c>
      <c r="BL97" s="16" t="s">
        <v>214</v>
      </c>
      <c r="BM97" s="173" t="s">
        <v>1198</v>
      </c>
    </row>
    <row r="98" spans="1:65" s="2" customFormat="1" ht="16.5" customHeight="1">
      <c r="A98" s="35"/>
      <c r="B98" s="161"/>
      <c r="C98" s="162" t="s">
        <v>196</v>
      </c>
      <c r="D98" s="162" t="s">
        <v>137</v>
      </c>
      <c r="E98" s="163" t="s">
        <v>1199</v>
      </c>
      <c r="F98" s="164" t="s">
        <v>1200</v>
      </c>
      <c r="G98" s="165" t="s">
        <v>1176</v>
      </c>
      <c r="H98" s="166">
        <v>5</v>
      </c>
      <c r="I98" s="167"/>
      <c r="J98" s="168">
        <f>ROUND(I98*H98,2)</f>
        <v>0</v>
      </c>
      <c r="K98" s="164" t="s">
        <v>3</v>
      </c>
      <c r="L98" s="36"/>
      <c r="M98" s="169" t="s">
        <v>3</v>
      </c>
      <c r="N98" s="170" t="s">
        <v>42</v>
      </c>
      <c r="O98" s="69"/>
      <c r="P98" s="171">
        <f>O98*H98</f>
        <v>0</v>
      </c>
      <c r="Q98" s="171">
        <v>0</v>
      </c>
      <c r="R98" s="171">
        <f>Q98*H98</f>
        <v>0</v>
      </c>
      <c r="S98" s="171">
        <v>0</v>
      </c>
      <c r="T98" s="172">
        <f>S98*H98</f>
        <v>0</v>
      </c>
      <c r="U98" s="35"/>
      <c r="V98" s="35"/>
      <c r="W98" s="35"/>
      <c r="X98" s="35"/>
      <c r="Y98" s="35"/>
      <c r="Z98" s="35"/>
      <c r="AA98" s="35"/>
      <c r="AB98" s="35"/>
      <c r="AC98" s="35"/>
      <c r="AD98" s="35"/>
      <c r="AE98" s="35"/>
      <c r="AR98" s="173" t="s">
        <v>214</v>
      </c>
      <c r="AT98" s="173" t="s">
        <v>137</v>
      </c>
      <c r="AU98" s="173" t="s">
        <v>79</v>
      </c>
      <c r="AY98" s="16" t="s">
        <v>135</v>
      </c>
      <c r="BE98" s="174">
        <f>IF(N98="základní",J98,0)</f>
        <v>0</v>
      </c>
      <c r="BF98" s="174">
        <f>IF(N98="snížená",J98,0)</f>
        <v>0</v>
      </c>
      <c r="BG98" s="174">
        <f>IF(N98="zákl. přenesená",J98,0)</f>
        <v>0</v>
      </c>
      <c r="BH98" s="174">
        <f>IF(N98="sníž. přenesená",J98,0)</f>
        <v>0</v>
      </c>
      <c r="BI98" s="174">
        <f>IF(N98="nulová",J98,0)</f>
        <v>0</v>
      </c>
      <c r="BJ98" s="16" t="s">
        <v>15</v>
      </c>
      <c r="BK98" s="174">
        <f>ROUND(I98*H98,2)</f>
        <v>0</v>
      </c>
      <c r="BL98" s="16" t="s">
        <v>214</v>
      </c>
      <c r="BM98" s="173" t="s">
        <v>1201</v>
      </c>
    </row>
    <row r="99" spans="1:65" s="2" customFormat="1" ht="16.5" customHeight="1">
      <c r="A99" s="35"/>
      <c r="B99" s="161"/>
      <c r="C99" s="162" t="s">
        <v>201</v>
      </c>
      <c r="D99" s="162" t="s">
        <v>137</v>
      </c>
      <c r="E99" s="163" t="s">
        <v>1202</v>
      </c>
      <c r="F99" s="164" t="s">
        <v>1203</v>
      </c>
      <c r="G99" s="165" t="s">
        <v>1176</v>
      </c>
      <c r="H99" s="166">
        <v>26</v>
      </c>
      <c r="I99" s="167"/>
      <c r="J99" s="168">
        <f>ROUND(I99*H99,2)</f>
        <v>0</v>
      </c>
      <c r="K99" s="164" t="s">
        <v>3</v>
      </c>
      <c r="L99" s="36"/>
      <c r="M99" s="169" t="s">
        <v>3</v>
      </c>
      <c r="N99" s="170" t="s">
        <v>42</v>
      </c>
      <c r="O99" s="69"/>
      <c r="P99" s="171">
        <f>O99*H99</f>
        <v>0</v>
      </c>
      <c r="Q99" s="171">
        <v>0</v>
      </c>
      <c r="R99" s="171">
        <f>Q99*H99</f>
        <v>0</v>
      </c>
      <c r="S99" s="171">
        <v>0</v>
      </c>
      <c r="T99" s="172">
        <f>S99*H99</f>
        <v>0</v>
      </c>
      <c r="U99" s="35"/>
      <c r="V99" s="35"/>
      <c r="W99" s="35"/>
      <c r="X99" s="35"/>
      <c r="Y99" s="35"/>
      <c r="Z99" s="35"/>
      <c r="AA99" s="35"/>
      <c r="AB99" s="35"/>
      <c r="AC99" s="35"/>
      <c r="AD99" s="35"/>
      <c r="AE99" s="35"/>
      <c r="AR99" s="173" t="s">
        <v>214</v>
      </c>
      <c r="AT99" s="173" t="s">
        <v>137</v>
      </c>
      <c r="AU99" s="173" t="s">
        <v>79</v>
      </c>
      <c r="AY99" s="16" t="s">
        <v>135</v>
      </c>
      <c r="BE99" s="174">
        <f>IF(N99="základní",J99,0)</f>
        <v>0</v>
      </c>
      <c r="BF99" s="174">
        <f>IF(N99="snížená",J99,0)</f>
        <v>0</v>
      </c>
      <c r="BG99" s="174">
        <f>IF(N99="zákl. přenesená",J99,0)</f>
        <v>0</v>
      </c>
      <c r="BH99" s="174">
        <f>IF(N99="sníž. přenesená",J99,0)</f>
        <v>0</v>
      </c>
      <c r="BI99" s="174">
        <f>IF(N99="nulová",J99,0)</f>
        <v>0</v>
      </c>
      <c r="BJ99" s="16" t="s">
        <v>15</v>
      </c>
      <c r="BK99" s="174">
        <f>ROUND(I99*H99,2)</f>
        <v>0</v>
      </c>
      <c r="BL99" s="16" t="s">
        <v>214</v>
      </c>
      <c r="BM99" s="173" t="s">
        <v>1204</v>
      </c>
    </row>
    <row r="100" spans="1:65" s="2" customFormat="1" ht="16.5" customHeight="1">
      <c r="A100" s="35"/>
      <c r="B100" s="161"/>
      <c r="C100" s="162" t="s">
        <v>205</v>
      </c>
      <c r="D100" s="162" t="s">
        <v>137</v>
      </c>
      <c r="E100" s="163" t="s">
        <v>1205</v>
      </c>
      <c r="F100" s="164" t="s">
        <v>1206</v>
      </c>
      <c r="G100" s="165" t="s">
        <v>1176</v>
      </c>
      <c r="H100" s="166">
        <v>8</v>
      </c>
      <c r="I100" s="167"/>
      <c r="J100" s="168">
        <f>ROUND(I100*H100,2)</f>
        <v>0</v>
      </c>
      <c r="K100" s="164" t="s">
        <v>3</v>
      </c>
      <c r="L100" s="36"/>
      <c r="M100" s="169" t="s">
        <v>3</v>
      </c>
      <c r="N100" s="170" t="s">
        <v>42</v>
      </c>
      <c r="O100" s="69"/>
      <c r="P100" s="171">
        <f>O100*H100</f>
        <v>0</v>
      </c>
      <c r="Q100" s="171">
        <v>0</v>
      </c>
      <c r="R100" s="171">
        <f>Q100*H100</f>
        <v>0</v>
      </c>
      <c r="S100" s="171">
        <v>0</v>
      </c>
      <c r="T100" s="172">
        <f>S100*H100</f>
        <v>0</v>
      </c>
      <c r="U100" s="35"/>
      <c r="V100" s="35"/>
      <c r="W100" s="35"/>
      <c r="X100" s="35"/>
      <c r="Y100" s="35"/>
      <c r="Z100" s="35"/>
      <c r="AA100" s="35"/>
      <c r="AB100" s="35"/>
      <c r="AC100" s="35"/>
      <c r="AD100" s="35"/>
      <c r="AE100" s="35"/>
      <c r="AR100" s="173" t="s">
        <v>214</v>
      </c>
      <c r="AT100" s="173" t="s">
        <v>137</v>
      </c>
      <c r="AU100" s="173" t="s">
        <v>79</v>
      </c>
      <c r="AY100" s="16" t="s">
        <v>135</v>
      </c>
      <c r="BE100" s="174">
        <f>IF(N100="základní",J100,0)</f>
        <v>0</v>
      </c>
      <c r="BF100" s="174">
        <f>IF(N100="snížená",J100,0)</f>
        <v>0</v>
      </c>
      <c r="BG100" s="174">
        <f>IF(N100="zákl. přenesená",J100,0)</f>
        <v>0</v>
      </c>
      <c r="BH100" s="174">
        <f>IF(N100="sníž. přenesená",J100,0)</f>
        <v>0</v>
      </c>
      <c r="BI100" s="174">
        <f>IF(N100="nulová",J100,0)</f>
        <v>0</v>
      </c>
      <c r="BJ100" s="16" t="s">
        <v>15</v>
      </c>
      <c r="BK100" s="174">
        <f>ROUND(I100*H100,2)</f>
        <v>0</v>
      </c>
      <c r="BL100" s="16" t="s">
        <v>214</v>
      </c>
      <c r="BM100" s="173" t="s">
        <v>1207</v>
      </c>
    </row>
    <row r="101" spans="1:65" s="2" customFormat="1" ht="16.5" customHeight="1">
      <c r="A101" s="35"/>
      <c r="B101" s="161"/>
      <c r="C101" s="162" t="s">
        <v>9</v>
      </c>
      <c r="D101" s="162" t="s">
        <v>137</v>
      </c>
      <c r="E101" s="163" t="s">
        <v>1208</v>
      </c>
      <c r="F101" s="164" t="s">
        <v>1209</v>
      </c>
      <c r="G101" s="165" t="s">
        <v>1176</v>
      </c>
      <c r="H101" s="166">
        <v>4</v>
      </c>
      <c r="I101" s="167"/>
      <c r="J101" s="168">
        <f>ROUND(I101*H101,2)</f>
        <v>0</v>
      </c>
      <c r="K101" s="164" t="s">
        <v>3</v>
      </c>
      <c r="L101" s="36"/>
      <c r="M101" s="169" t="s">
        <v>3</v>
      </c>
      <c r="N101" s="170" t="s">
        <v>42</v>
      </c>
      <c r="O101" s="69"/>
      <c r="P101" s="171">
        <f>O101*H101</f>
        <v>0</v>
      </c>
      <c r="Q101" s="171">
        <v>0</v>
      </c>
      <c r="R101" s="171">
        <f>Q101*H101</f>
        <v>0</v>
      </c>
      <c r="S101" s="171">
        <v>0</v>
      </c>
      <c r="T101" s="172">
        <f>S101*H101</f>
        <v>0</v>
      </c>
      <c r="U101" s="35"/>
      <c r="V101" s="35"/>
      <c r="W101" s="35"/>
      <c r="X101" s="35"/>
      <c r="Y101" s="35"/>
      <c r="Z101" s="35"/>
      <c r="AA101" s="35"/>
      <c r="AB101" s="35"/>
      <c r="AC101" s="35"/>
      <c r="AD101" s="35"/>
      <c r="AE101" s="35"/>
      <c r="AR101" s="173" t="s">
        <v>214</v>
      </c>
      <c r="AT101" s="173" t="s">
        <v>137</v>
      </c>
      <c r="AU101" s="173" t="s">
        <v>79</v>
      </c>
      <c r="AY101" s="16" t="s">
        <v>135</v>
      </c>
      <c r="BE101" s="174">
        <f>IF(N101="základní",J101,0)</f>
        <v>0</v>
      </c>
      <c r="BF101" s="174">
        <f>IF(N101="snížená",J101,0)</f>
        <v>0</v>
      </c>
      <c r="BG101" s="174">
        <f>IF(N101="zákl. přenesená",J101,0)</f>
        <v>0</v>
      </c>
      <c r="BH101" s="174">
        <f>IF(N101="sníž. přenesená",J101,0)</f>
        <v>0</v>
      </c>
      <c r="BI101" s="174">
        <f>IF(N101="nulová",J101,0)</f>
        <v>0</v>
      </c>
      <c r="BJ101" s="16" t="s">
        <v>15</v>
      </c>
      <c r="BK101" s="174">
        <f>ROUND(I101*H101,2)</f>
        <v>0</v>
      </c>
      <c r="BL101" s="16" t="s">
        <v>214</v>
      </c>
      <c r="BM101" s="173" t="s">
        <v>1210</v>
      </c>
    </row>
    <row r="102" spans="1:65" s="2" customFormat="1" ht="16.5" customHeight="1">
      <c r="A102" s="35"/>
      <c r="B102" s="161"/>
      <c r="C102" s="162" t="s">
        <v>214</v>
      </c>
      <c r="D102" s="162" t="s">
        <v>137</v>
      </c>
      <c r="E102" s="163" t="s">
        <v>1211</v>
      </c>
      <c r="F102" s="164" t="s">
        <v>1212</v>
      </c>
      <c r="G102" s="165" t="s">
        <v>1176</v>
      </c>
      <c r="H102" s="166">
        <v>16</v>
      </c>
      <c r="I102" s="167"/>
      <c r="J102" s="168">
        <f>ROUND(I102*H102,2)</f>
        <v>0</v>
      </c>
      <c r="K102" s="164" t="s">
        <v>3</v>
      </c>
      <c r="L102" s="36"/>
      <c r="M102" s="169" t="s">
        <v>3</v>
      </c>
      <c r="N102" s="170" t="s">
        <v>42</v>
      </c>
      <c r="O102" s="69"/>
      <c r="P102" s="171">
        <f>O102*H102</f>
        <v>0</v>
      </c>
      <c r="Q102" s="171">
        <v>0</v>
      </c>
      <c r="R102" s="171">
        <f>Q102*H102</f>
        <v>0</v>
      </c>
      <c r="S102" s="171">
        <v>0</v>
      </c>
      <c r="T102" s="172">
        <f>S102*H102</f>
        <v>0</v>
      </c>
      <c r="U102" s="35"/>
      <c r="V102" s="35"/>
      <c r="W102" s="35"/>
      <c r="X102" s="35"/>
      <c r="Y102" s="35"/>
      <c r="Z102" s="35"/>
      <c r="AA102" s="35"/>
      <c r="AB102" s="35"/>
      <c r="AC102" s="35"/>
      <c r="AD102" s="35"/>
      <c r="AE102" s="35"/>
      <c r="AR102" s="173" t="s">
        <v>214</v>
      </c>
      <c r="AT102" s="173" t="s">
        <v>137</v>
      </c>
      <c r="AU102" s="173" t="s">
        <v>79</v>
      </c>
      <c r="AY102" s="16" t="s">
        <v>135</v>
      </c>
      <c r="BE102" s="174">
        <f>IF(N102="základní",J102,0)</f>
        <v>0</v>
      </c>
      <c r="BF102" s="174">
        <f>IF(N102="snížená",J102,0)</f>
        <v>0</v>
      </c>
      <c r="BG102" s="174">
        <f>IF(N102="zákl. přenesená",J102,0)</f>
        <v>0</v>
      </c>
      <c r="BH102" s="174">
        <f>IF(N102="sníž. přenesená",J102,0)</f>
        <v>0</v>
      </c>
      <c r="BI102" s="174">
        <f>IF(N102="nulová",J102,0)</f>
        <v>0</v>
      </c>
      <c r="BJ102" s="16" t="s">
        <v>15</v>
      </c>
      <c r="BK102" s="174">
        <f>ROUND(I102*H102,2)</f>
        <v>0</v>
      </c>
      <c r="BL102" s="16" t="s">
        <v>214</v>
      </c>
      <c r="BM102" s="173" t="s">
        <v>1213</v>
      </c>
    </row>
    <row r="103" spans="1:65" s="2" customFormat="1" ht="16.5" customHeight="1">
      <c r="A103" s="35"/>
      <c r="B103" s="161"/>
      <c r="C103" s="162" t="s">
        <v>219</v>
      </c>
      <c r="D103" s="162" t="s">
        <v>137</v>
      </c>
      <c r="E103" s="163" t="s">
        <v>1214</v>
      </c>
      <c r="F103" s="164" t="s">
        <v>1215</v>
      </c>
      <c r="G103" s="165" t="s">
        <v>1176</v>
      </c>
      <c r="H103" s="166">
        <v>44</v>
      </c>
      <c r="I103" s="167"/>
      <c r="J103" s="168">
        <f>ROUND(I103*H103,2)</f>
        <v>0</v>
      </c>
      <c r="K103" s="164" t="s">
        <v>3</v>
      </c>
      <c r="L103" s="36"/>
      <c r="M103" s="169" t="s">
        <v>3</v>
      </c>
      <c r="N103" s="170" t="s">
        <v>42</v>
      </c>
      <c r="O103" s="69"/>
      <c r="P103" s="171">
        <f>O103*H103</f>
        <v>0</v>
      </c>
      <c r="Q103" s="171">
        <v>0</v>
      </c>
      <c r="R103" s="171">
        <f>Q103*H103</f>
        <v>0</v>
      </c>
      <c r="S103" s="171">
        <v>0</v>
      </c>
      <c r="T103" s="172">
        <f>S103*H103</f>
        <v>0</v>
      </c>
      <c r="U103" s="35"/>
      <c r="V103" s="35"/>
      <c r="W103" s="35"/>
      <c r="X103" s="35"/>
      <c r="Y103" s="35"/>
      <c r="Z103" s="35"/>
      <c r="AA103" s="35"/>
      <c r="AB103" s="35"/>
      <c r="AC103" s="35"/>
      <c r="AD103" s="35"/>
      <c r="AE103" s="35"/>
      <c r="AR103" s="173" t="s">
        <v>214</v>
      </c>
      <c r="AT103" s="173" t="s">
        <v>137</v>
      </c>
      <c r="AU103" s="173" t="s">
        <v>79</v>
      </c>
      <c r="AY103" s="16" t="s">
        <v>135</v>
      </c>
      <c r="BE103" s="174">
        <f>IF(N103="základní",J103,0)</f>
        <v>0</v>
      </c>
      <c r="BF103" s="174">
        <f>IF(N103="snížená",J103,0)</f>
        <v>0</v>
      </c>
      <c r="BG103" s="174">
        <f>IF(N103="zákl. přenesená",J103,0)</f>
        <v>0</v>
      </c>
      <c r="BH103" s="174">
        <f>IF(N103="sníž. přenesená",J103,0)</f>
        <v>0</v>
      </c>
      <c r="BI103" s="174">
        <f>IF(N103="nulová",J103,0)</f>
        <v>0</v>
      </c>
      <c r="BJ103" s="16" t="s">
        <v>15</v>
      </c>
      <c r="BK103" s="174">
        <f>ROUND(I103*H103,2)</f>
        <v>0</v>
      </c>
      <c r="BL103" s="16" t="s">
        <v>214</v>
      </c>
      <c r="BM103" s="173" t="s">
        <v>1216</v>
      </c>
    </row>
    <row r="104" spans="1:65" s="2" customFormat="1" ht="16.5" customHeight="1">
      <c r="A104" s="35"/>
      <c r="B104" s="161"/>
      <c r="C104" s="162" t="s">
        <v>230</v>
      </c>
      <c r="D104" s="162" t="s">
        <v>137</v>
      </c>
      <c r="E104" s="163" t="s">
        <v>1217</v>
      </c>
      <c r="F104" s="164" t="s">
        <v>1218</v>
      </c>
      <c r="G104" s="165" t="s">
        <v>1176</v>
      </c>
      <c r="H104" s="166">
        <v>43</v>
      </c>
      <c r="I104" s="167"/>
      <c r="J104" s="168">
        <f>ROUND(I104*H104,2)</f>
        <v>0</v>
      </c>
      <c r="K104" s="164" t="s">
        <v>3</v>
      </c>
      <c r="L104" s="36"/>
      <c r="M104" s="169" t="s">
        <v>3</v>
      </c>
      <c r="N104" s="170" t="s">
        <v>42</v>
      </c>
      <c r="O104" s="69"/>
      <c r="P104" s="171">
        <f>O104*H104</f>
        <v>0</v>
      </c>
      <c r="Q104" s="171">
        <v>0</v>
      </c>
      <c r="R104" s="171">
        <f>Q104*H104</f>
        <v>0</v>
      </c>
      <c r="S104" s="171">
        <v>0</v>
      </c>
      <c r="T104" s="172">
        <f>S104*H104</f>
        <v>0</v>
      </c>
      <c r="U104" s="35"/>
      <c r="V104" s="35"/>
      <c r="W104" s="35"/>
      <c r="X104" s="35"/>
      <c r="Y104" s="35"/>
      <c r="Z104" s="35"/>
      <c r="AA104" s="35"/>
      <c r="AB104" s="35"/>
      <c r="AC104" s="35"/>
      <c r="AD104" s="35"/>
      <c r="AE104" s="35"/>
      <c r="AR104" s="173" t="s">
        <v>214</v>
      </c>
      <c r="AT104" s="173" t="s">
        <v>137</v>
      </c>
      <c r="AU104" s="173" t="s">
        <v>79</v>
      </c>
      <c r="AY104" s="16" t="s">
        <v>135</v>
      </c>
      <c r="BE104" s="174">
        <f>IF(N104="základní",J104,0)</f>
        <v>0</v>
      </c>
      <c r="BF104" s="174">
        <f>IF(N104="snížená",J104,0)</f>
        <v>0</v>
      </c>
      <c r="BG104" s="174">
        <f>IF(N104="zákl. přenesená",J104,0)</f>
        <v>0</v>
      </c>
      <c r="BH104" s="174">
        <f>IF(N104="sníž. přenesená",J104,0)</f>
        <v>0</v>
      </c>
      <c r="BI104" s="174">
        <f>IF(N104="nulová",J104,0)</f>
        <v>0</v>
      </c>
      <c r="BJ104" s="16" t="s">
        <v>15</v>
      </c>
      <c r="BK104" s="174">
        <f>ROUND(I104*H104,2)</f>
        <v>0</v>
      </c>
      <c r="BL104" s="16" t="s">
        <v>214</v>
      </c>
      <c r="BM104" s="173" t="s">
        <v>1219</v>
      </c>
    </row>
    <row r="105" spans="1:65" s="2" customFormat="1" ht="16.5" customHeight="1">
      <c r="A105" s="35"/>
      <c r="B105" s="161"/>
      <c r="C105" s="162" t="s">
        <v>235</v>
      </c>
      <c r="D105" s="162" t="s">
        <v>137</v>
      </c>
      <c r="E105" s="163" t="s">
        <v>1220</v>
      </c>
      <c r="F105" s="164" t="s">
        <v>1221</v>
      </c>
      <c r="G105" s="165" t="s">
        <v>1176</v>
      </c>
      <c r="H105" s="166">
        <v>26</v>
      </c>
      <c r="I105" s="167"/>
      <c r="J105" s="168">
        <f>ROUND(I105*H105,2)</f>
        <v>0</v>
      </c>
      <c r="K105" s="164" t="s">
        <v>3</v>
      </c>
      <c r="L105" s="36"/>
      <c r="M105" s="169" t="s">
        <v>3</v>
      </c>
      <c r="N105" s="170" t="s">
        <v>42</v>
      </c>
      <c r="O105" s="69"/>
      <c r="P105" s="171">
        <f>O105*H105</f>
        <v>0</v>
      </c>
      <c r="Q105" s="171">
        <v>0</v>
      </c>
      <c r="R105" s="171">
        <f>Q105*H105</f>
        <v>0</v>
      </c>
      <c r="S105" s="171">
        <v>0</v>
      </c>
      <c r="T105" s="172">
        <f>S105*H105</f>
        <v>0</v>
      </c>
      <c r="U105" s="35"/>
      <c r="V105" s="35"/>
      <c r="W105" s="35"/>
      <c r="X105" s="35"/>
      <c r="Y105" s="35"/>
      <c r="Z105" s="35"/>
      <c r="AA105" s="35"/>
      <c r="AB105" s="35"/>
      <c r="AC105" s="35"/>
      <c r="AD105" s="35"/>
      <c r="AE105" s="35"/>
      <c r="AR105" s="173" t="s">
        <v>214</v>
      </c>
      <c r="AT105" s="173" t="s">
        <v>137</v>
      </c>
      <c r="AU105" s="173" t="s">
        <v>79</v>
      </c>
      <c r="AY105" s="16" t="s">
        <v>135</v>
      </c>
      <c r="BE105" s="174">
        <f>IF(N105="základní",J105,0)</f>
        <v>0</v>
      </c>
      <c r="BF105" s="174">
        <f>IF(N105="snížená",J105,0)</f>
        <v>0</v>
      </c>
      <c r="BG105" s="174">
        <f>IF(N105="zákl. přenesená",J105,0)</f>
        <v>0</v>
      </c>
      <c r="BH105" s="174">
        <f>IF(N105="sníž. přenesená",J105,0)</f>
        <v>0</v>
      </c>
      <c r="BI105" s="174">
        <f>IF(N105="nulová",J105,0)</f>
        <v>0</v>
      </c>
      <c r="BJ105" s="16" t="s">
        <v>15</v>
      </c>
      <c r="BK105" s="174">
        <f>ROUND(I105*H105,2)</f>
        <v>0</v>
      </c>
      <c r="BL105" s="16" t="s">
        <v>214</v>
      </c>
      <c r="BM105" s="173" t="s">
        <v>1222</v>
      </c>
    </row>
    <row r="106" spans="1:65" s="2" customFormat="1" ht="16.5" customHeight="1">
      <c r="A106" s="35"/>
      <c r="B106" s="161"/>
      <c r="C106" s="162" t="s">
        <v>239</v>
      </c>
      <c r="D106" s="162" t="s">
        <v>137</v>
      </c>
      <c r="E106" s="163" t="s">
        <v>1223</v>
      </c>
      <c r="F106" s="164" t="s">
        <v>1224</v>
      </c>
      <c r="G106" s="165" t="s">
        <v>1176</v>
      </c>
      <c r="H106" s="166">
        <v>26</v>
      </c>
      <c r="I106" s="167"/>
      <c r="J106" s="168">
        <f>ROUND(I106*H106,2)</f>
        <v>0</v>
      </c>
      <c r="K106" s="164" t="s">
        <v>3</v>
      </c>
      <c r="L106" s="36"/>
      <c r="M106" s="169" t="s">
        <v>3</v>
      </c>
      <c r="N106" s="170" t="s">
        <v>42</v>
      </c>
      <c r="O106" s="69"/>
      <c r="P106" s="171">
        <f>O106*H106</f>
        <v>0</v>
      </c>
      <c r="Q106" s="171">
        <v>0</v>
      </c>
      <c r="R106" s="171">
        <f>Q106*H106</f>
        <v>0</v>
      </c>
      <c r="S106" s="171">
        <v>0</v>
      </c>
      <c r="T106" s="172">
        <f>S106*H106</f>
        <v>0</v>
      </c>
      <c r="U106" s="35"/>
      <c r="V106" s="35"/>
      <c r="W106" s="35"/>
      <c r="X106" s="35"/>
      <c r="Y106" s="35"/>
      <c r="Z106" s="35"/>
      <c r="AA106" s="35"/>
      <c r="AB106" s="35"/>
      <c r="AC106" s="35"/>
      <c r="AD106" s="35"/>
      <c r="AE106" s="35"/>
      <c r="AR106" s="173" t="s">
        <v>214</v>
      </c>
      <c r="AT106" s="173" t="s">
        <v>137</v>
      </c>
      <c r="AU106" s="173" t="s">
        <v>79</v>
      </c>
      <c r="AY106" s="16" t="s">
        <v>135</v>
      </c>
      <c r="BE106" s="174">
        <f>IF(N106="základní",J106,0)</f>
        <v>0</v>
      </c>
      <c r="BF106" s="174">
        <f>IF(N106="snížená",J106,0)</f>
        <v>0</v>
      </c>
      <c r="BG106" s="174">
        <f>IF(N106="zákl. přenesená",J106,0)</f>
        <v>0</v>
      </c>
      <c r="BH106" s="174">
        <f>IF(N106="sníž. přenesená",J106,0)</f>
        <v>0</v>
      </c>
      <c r="BI106" s="174">
        <f>IF(N106="nulová",J106,0)</f>
        <v>0</v>
      </c>
      <c r="BJ106" s="16" t="s">
        <v>15</v>
      </c>
      <c r="BK106" s="174">
        <f>ROUND(I106*H106,2)</f>
        <v>0</v>
      </c>
      <c r="BL106" s="16" t="s">
        <v>214</v>
      </c>
      <c r="BM106" s="173" t="s">
        <v>1225</v>
      </c>
    </row>
    <row r="107" spans="1:65" s="2" customFormat="1" ht="21.75" customHeight="1">
      <c r="A107" s="35"/>
      <c r="B107" s="161"/>
      <c r="C107" s="162" t="s">
        <v>8</v>
      </c>
      <c r="D107" s="162" t="s">
        <v>137</v>
      </c>
      <c r="E107" s="163" t="s">
        <v>1226</v>
      </c>
      <c r="F107" s="164" t="s">
        <v>1227</v>
      </c>
      <c r="G107" s="165" t="s">
        <v>227</v>
      </c>
      <c r="H107" s="166">
        <v>26</v>
      </c>
      <c r="I107" s="167"/>
      <c r="J107" s="168">
        <f>ROUND(I107*H107,2)</f>
        <v>0</v>
      </c>
      <c r="K107" s="164" t="s">
        <v>3</v>
      </c>
      <c r="L107" s="36"/>
      <c r="M107" s="169" t="s">
        <v>3</v>
      </c>
      <c r="N107" s="170" t="s">
        <v>42</v>
      </c>
      <c r="O107" s="69"/>
      <c r="P107" s="171">
        <f>O107*H107</f>
        <v>0</v>
      </c>
      <c r="Q107" s="171">
        <v>0</v>
      </c>
      <c r="R107" s="171">
        <f>Q107*H107</f>
        <v>0</v>
      </c>
      <c r="S107" s="171">
        <v>0</v>
      </c>
      <c r="T107" s="172">
        <f>S107*H107</f>
        <v>0</v>
      </c>
      <c r="U107" s="35"/>
      <c r="V107" s="35"/>
      <c r="W107" s="35"/>
      <c r="X107" s="35"/>
      <c r="Y107" s="35"/>
      <c r="Z107" s="35"/>
      <c r="AA107" s="35"/>
      <c r="AB107" s="35"/>
      <c r="AC107" s="35"/>
      <c r="AD107" s="35"/>
      <c r="AE107" s="35"/>
      <c r="AR107" s="173" t="s">
        <v>214</v>
      </c>
      <c r="AT107" s="173" t="s">
        <v>137</v>
      </c>
      <c r="AU107" s="173" t="s">
        <v>79</v>
      </c>
      <c r="AY107" s="16" t="s">
        <v>135</v>
      </c>
      <c r="BE107" s="174">
        <f>IF(N107="základní",J107,0)</f>
        <v>0</v>
      </c>
      <c r="BF107" s="174">
        <f>IF(N107="snížená",J107,0)</f>
        <v>0</v>
      </c>
      <c r="BG107" s="174">
        <f>IF(N107="zákl. přenesená",J107,0)</f>
        <v>0</v>
      </c>
      <c r="BH107" s="174">
        <f>IF(N107="sníž. přenesená",J107,0)</f>
        <v>0</v>
      </c>
      <c r="BI107" s="174">
        <f>IF(N107="nulová",J107,0)</f>
        <v>0</v>
      </c>
      <c r="BJ107" s="16" t="s">
        <v>15</v>
      </c>
      <c r="BK107" s="174">
        <f>ROUND(I107*H107,2)</f>
        <v>0</v>
      </c>
      <c r="BL107" s="16" t="s">
        <v>214</v>
      </c>
      <c r="BM107" s="173" t="s">
        <v>1228</v>
      </c>
    </row>
    <row r="108" spans="1:65" s="2" customFormat="1" ht="16.5" customHeight="1">
      <c r="A108" s="35"/>
      <c r="B108" s="161"/>
      <c r="C108" s="162" t="s">
        <v>250</v>
      </c>
      <c r="D108" s="162" t="s">
        <v>137</v>
      </c>
      <c r="E108" s="163" t="s">
        <v>1229</v>
      </c>
      <c r="F108" s="164" t="s">
        <v>1230</v>
      </c>
      <c r="G108" s="165" t="s">
        <v>188</v>
      </c>
      <c r="H108" s="166">
        <v>1</v>
      </c>
      <c r="I108" s="167"/>
      <c r="J108" s="168">
        <f>ROUND(I108*H108,2)</f>
        <v>0</v>
      </c>
      <c r="K108" s="164" t="s">
        <v>3</v>
      </c>
      <c r="L108" s="36"/>
      <c r="M108" s="169" t="s">
        <v>3</v>
      </c>
      <c r="N108" s="170" t="s">
        <v>42</v>
      </c>
      <c r="O108" s="69"/>
      <c r="P108" s="171">
        <f>O108*H108</f>
        <v>0</v>
      </c>
      <c r="Q108" s="171">
        <v>0</v>
      </c>
      <c r="R108" s="171">
        <f>Q108*H108</f>
        <v>0</v>
      </c>
      <c r="S108" s="171">
        <v>0</v>
      </c>
      <c r="T108" s="172">
        <f>S108*H108</f>
        <v>0</v>
      </c>
      <c r="U108" s="35"/>
      <c r="V108" s="35"/>
      <c r="W108" s="35"/>
      <c r="X108" s="35"/>
      <c r="Y108" s="35"/>
      <c r="Z108" s="35"/>
      <c r="AA108" s="35"/>
      <c r="AB108" s="35"/>
      <c r="AC108" s="35"/>
      <c r="AD108" s="35"/>
      <c r="AE108" s="35"/>
      <c r="AR108" s="173" t="s">
        <v>214</v>
      </c>
      <c r="AT108" s="173" t="s">
        <v>137</v>
      </c>
      <c r="AU108" s="173" t="s">
        <v>79</v>
      </c>
      <c r="AY108" s="16" t="s">
        <v>135</v>
      </c>
      <c r="BE108" s="174">
        <f>IF(N108="základní",J108,0)</f>
        <v>0</v>
      </c>
      <c r="BF108" s="174">
        <f>IF(N108="snížená",J108,0)</f>
        <v>0</v>
      </c>
      <c r="BG108" s="174">
        <f>IF(N108="zákl. přenesená",J108,0)</f>
        <v>0</v>
      </c>
      <c r="BH108" s="174">
        <f>IF(N108="sníž. přenesená",J108,0)</f>
        <v>0</v>
      </c>
      <c r="BI108" s="174">
        <f>IF(N108="nulová",J108,0)</f>
        <v>0</v>
      </c>
      <c r="BJ108" s="16" t="s">
        <v>15</v>
      </c>
      <c r="BK108" s="174">
        <f>ROUND(I108*H108,2)</f>
        <v>0</v>
      </c>
      <c r="BL108" s="16" t="s">
        <v>214</v>
      </c>
      <c r="BM108" s="173" t="s">
        <v>1231</v>
      </c>
    </row>
    <row r="109" spans="1:65" s="2" customFormat="1" ht="24.15" customHeight="1">
      <c r="A109" s="35"/>
      <c r="B109" s="161"/>
      <c r="C109" s="162" t="s">
        <v>255</v>
      </c>
      <c r="D109" s="162" t="s">
        <v>137</v>
      </c>
      <c r="E109" s="163" t="s">
        <v>1232</v>
      </c>
      <c r="F109" s="164" t="s">
        <v>1233</v>
      </c>
      <c r="G109" s="165" t="s">
        <v>188</v>
      </c>
      <c r="H109" s="166">
        <v>1</v>
      </c>
      <c r="I109" s="167"/>
      <c r="J109" s="168">
        <f>ROUND(I109*H109,2)</f>
        <v>0</v>
      </c>
      <c r="K109" s="164" t="s">
        <v>3</v>
      </c>
      <c r="L109" s="36"/>
      <c r="M109" s="169" t="s">
        <v>3</v>
      </c>
      <c r="N109" s="170" t="s">
        <v>42</v>
      </c>
      <c r="O109" s="69"/>
      <c r="P109" s="171">
        <f>O109*H109</f>
        <v>0</v>
      </c>
      <c r="Q109" s="171">
        <v>0</v>
      </c>
      <c r="R109" s="171">
        <f>Q109*H109</f>
        <v>0</v>
      </c>
      <c r="S109" s="171">
        <v>0</v>
      </c>
      <c r="T109" s="172">
        <f>S109*H109</f>
        <v>0</v>
      </c>
      <c r="U109" s="35"/>
      <c r="V109" s="35"/>
      <c r="W109" s="35"/>
      <c r="X109" s="35"/>
      <c r="Y109" s="35"/>
      <c r="Z109" s="35"/>
      <c r="AA109" s="35"/>
      <c r="AB109" s="35"/>
      <c r="AC109" s="35"/>
      <c r="AD109" s="35"/>
      <c r="AE109" s="35"/>
      <c r="AR109" s="173" t="s">
        <v>214</v>
      </c>
      <c r="AT109" s="173" t="s">
        <v>137</v>
      </c>
      <c r="AU109" s="173" t="s">
        <v>79</v>
      </c>
      <c r="AY109" s="16" t="s">
        <v>135</v>
      </c>
      <c r="BE109" s="174">
        <f>IF(N109="základní",J109,0)</f>
        <v>0</v>
      </c>
      <c r="BF109" s="174">
        <f>IF(N109="snížená",J109,0)</f>
        <v>0</v>
      </c>
      <c r="BG109" s="174">
        <f>IF(N109="zákl. přenesená",J109,0)</f>
        <v>0</v>
      </c>
      <c r="BH109" s="174">
        <f>IF(N109="sníž. přenesená",J109,0)</f>
        <v>0</v>
      </c>
      <c r="BI109" s="174">
        <f>IF(N109="nulová",J109,0)</f>
        <v>0</v>
      </c>
      <c r="BJ109" s="16" t="s">
        <v>15</v>
      </c>
      <c r="BK109" s="174">
        <f>ROUND(I109*H109,2)</f>
        <v>0</v>
      </c>
      <c r="BL109" s="16" t="s">
        <v>214</v>
      </c>
      <c r="BM109" s="173" t="s">
        <v>1234</v>
      </c>
    </row>
    <row r="110" spans="1:63" s="12" customFormat="1" ht="22.8" customHeight="1">
      <c r="A110" s="12"/>
      <c r="B110" s="148"/>
      <c r="C110" s="12"/>
      <c r="D110" s="149" t="s">
        <v>70</v>
      </c>
      <c r="E110" s="159" t="s">
        <v>1235</v>
      </c>
      <c r="F110" s="159" t="s">
        <v>1236</v>
      </c>
      <c r="G110" s="12"/>
      <c r="H110" s="12"/>
      <c r="I110" s="151"/>
      <c r="J110" s="160">
        <f>BK110</f>
        <v>0</v>
      </c>
      <c r="K110" s="12"/>
      <c r="L110" s="148"/>
      <c r="M110" s="153"/>
      <c r="N110" s="154"/>
      <c r="O110" s="154"/>
      <c r="P110" s="155">
        <f>SUM(P111:P121)</f>
        <v>0</v>
      </c>
      <c r="Q110" s="154"/>
      <c r="R110" s="155">
        <f>SUM(R111:R121)</f>
        <v>0</v>
      </c>
      <c r="S110" s="154"/>
      <c r="T110" s="156">
        <f>SUM(T111:T121)</f>
        <v>0</v>
      </c>
      <c r="U110" s="12"/>
      <c r="V110" s="12"/>
      <c r="W110" s="12"/>
      <c r="X110" s="12"/>
      <c r="Y110" s="12"/>
      <c r="Z110" s="12"/>
      <c r="AA110" s="12"/>
      <c r="AB110" s="12"/>
      <c r="AC110" s="12"/>
      <c r="AD110" s="12"/>
      <c r="AE110" s="12"/>
      <c r="AR110" s="149" t="s">
        <v>79</v>
      </c>
      <c r="AT110" s="157" t="s">
        <v>70</v>
      </c>
      <c r="AU110" s="157" t="s">
        <v>15</v>
      </c>
      <c r="AY110" s="149" t="s">
        <v>135</v>
      </c>
      <c r="BK110" s="158">
        <f>SUM(BK111:BK121)</f>
        <v>0</v>
      </c>
    </row>
    <row r="111" spans="1:65" s="2" customFormat="1" ht="16.5" customHeight="1">
      <c r="A111" s="35"/>
      <c r="B111" s="161"/>
      <c r="C111" s="162" t="s">
        <v>260</v>
      </c>
      <c r="D111" s="162" t="s">
        <v>137</v>
      </c>
      <c r="E111" s="163" t="s">
        <v>1237</v>
      </c>
      <c r="F111" s="164" t="s">
        <v>1238</v>
      </c>
      <c r="G111" s="165" t="s">
        <v>227</v>
      </c>
      <c r="H111" s="166">
        <v>52</v>
      </c>
      <c r="I111" s="167"/>
      <c r="J111" s="168">
        <f>ROUND(I111*H111,2)</f>
        <v>0</v>
      </c>
      <c r="K111" s="164" t="s">
        <v>3</v>
      </c>
      <c r="L111" s="36"/>
      <c r="M111" s="169" t="s">
        <v>3</v>
      </c>
      <c r="N111" s="170" t="s">
        <v>42</v>
      </c>
      <c r="O111" s="69"/>
      <c r="P111" s="171">
        <f>O111*H111</f>
        <v>0</v>
      </c>
      <c r="Q111" s="171">
        <v>0</v>
      </c>
      <c r="R111" s="171">
        <f>Q111*H111</f>
        <v>0</v>
      </c>
      <c r="S111" s="171">
        <v>0</v>
      </c>
      <c r="T111" s="172">
        <f>S111*H111</f>
        <v>0</v>
      </c>
      <c r="U111" s="35"/>
      <c r="V111" s="35"/>
      <c r="W111" s="35"/>
      <c r="X111" s="35"/>
      <c r="Y111" s="35"/>
      <c r="Z111" s="35"/>
      <c r="AA111" s="35"/>
      <c r="AB111" s="35"/>
      <c r="AC111" s="35"/>
      <c r="AD111" s="35"/>
      <c r="AE111" s="35"/>
      <c r="AR111" s="173" t="s">
        <v>214</v>
      </c>
      <c r="AT111" s="173" t="s">
        <v>137</v>
      </c>
      <c r="AU111" s="173" t="s">
        <v>79</v>
      </c>
      <c r="AY111" s="16" t="s">
        <v>135</v>
      </c>
      <c r="BE111" s="174">
        <f>IF(N111="základní",J111,0)</f>
        <v>0</v>
      </c>
      <c r="BF111" s="174">
        <f>IF(N111="snížená",J111,0)</f>
        <v>0</v>
      </c>
      <c r="BG111" s="174">
        <f>IF(N111="zákl. přenesená",J111,0)</f>
        <v>0</v>
      </c>
      <c r="BH111" s="174">
        <f>IF(N111="sníž. přenesená",J111,0)</f>
        <v>0</v>
      </c>
      <c r="BI111" s="174">
        <f>IF(N111="nulová",J111,0)</f>
        <v>0</v>
      </c>
      <c r="BJ111" s="16" t="s">
        <v>15</v>
      </c>
      <c r="BK111" s="174">
        <f>ROUND(I111*H111,2)</f>
        <v>0</v>
      </c>
      <c r="BL111" s="16" t="s">
        <v>214</v>
      </c>
      <c r="BM111" s="173" t="s">
        <v>1239</v>
      </c>
    </row>
    <row r="112" spans="1:65" s="2" customFormat="1" ht="16.5" customHeight="1">
      <c r="A112" s="35"/>
      <c r="B112" s="161"/>
      <c r="C112" s="162" t="s">
        <v>265</v>
      </c>
      <c r="D112" s="162" t="s">
        <v>137</v>
      </c>
      <c r="E112" s="163" t="s">
        <v>1240</v>
      </c>
      <c r="F112" s="164" t="s">
        <v>1241</v>
      </c>
      <c r="G112" s="165" t="s">
        <v>227</v>
      </c>
      <c r="H112" s="166">
        <v>350</v>
      </c>
      <c r="I112" s="167"/>
      <c r="J112" s="168">
        <f>ROUND(I112*H112,2)</f>
        <v>0</v>
      </c>
      <c r="K112" s="164" t="s">
        <v>3</v>
      </c>
      <c r="L112" s="36"/>
      <c r="M112" s="169" t="s">
        <v>3</v>
      </c>
      <c r="N112" s="170" t="s">
        <v>42</v>
      </c>
      <c r="O112" s="69"/>
      <c r="P112" s="171">
        <f>O112*H112</f>
        <v>0</v>
      </c>
      <c r="Q112" s="171">
        <v>0</v>
      </c>
      <c r="R112" s="171">
        <f>Q112*H112</f>
        <v>0</v>
      </c>
      <c r="S112" s="171">
        <v>0</v>
      </c>
      <c r="T112" s="172">
        <f>S112*H112</f>
        <v>0</v>
      </c>
      <c r="U112" s="35"/>
      <c r="V112" s="35"/>
      <c r="W112" s="35"/>
      <c r="X112" s="35"/>
      <c r="Y112" s="35"/>
      <c r="Z112" s="35"/>
      <c r="AA112" s="35"/>
      <c r="AB112" s="35"/>
      <c r="AC112" s="35"/>
      <c r="AD112" s="35"/>
      <c r="AE112" s="35"/>
      <c r="AR112" s="173" t="s">
        <v>214</v>
      </c>
      <c r="AT112" s="173" t="s">
        <v>137</v>
      </c>
      <c r="AU112" s="173" t="s">
        <v>79</v>
      </c>
      <c r="AY112" s="16" t="s">
        <v>135</v>
      </c>
      <c r="BE112" s="174">
        <f>IF(N112="základní",J112,0)</f>
        <v>0</v>
      </c>
      <c r="BF112" s="174">
        <f>IF(N112="snížená",J112,0)</f>
        <v>0</v>
      </c>
      <c r="BG112" s="174">
        <f>IF(N112="zákl. přenesená",J112,0)</f>
        <v>0</v>
      </c>
      <c r="BH112" s="174">
        <f>IF(N112="sníž. přenesená",J112,0)</f>
        <v>0</v>
      </c>
      <c r="BI112" s="174">
        <f>IF(N112="nulová",J112,0)</f>
        <v>0</v>
      </c>
      <c r="BJ112" s="16" t="s">
        <v>15</v>
      </c>
      <c r="BK112" s="174">
        <f>ROUND(I112*H112,2)</f>
        <v>0</v>
      </c>
      <c r="BL112" s="16" t="s">
        <v>214</v>
      </c>
      <c r="BM112" s="173" t="s">
        <v>1242</v>
      </c>
    </row>
    <row r="113" spans="1:65" s="2" customFormat="1" ht="16.5" customHeight="1">
      <c r="A113" s="35"/>
      <c r="B113" s="161"/>
      <c r="C113" s="162" t="s">
        <v>270</v>
      </c>
      <c r="D113" s="162" t="s">
        <v>137</v>
      </c>
      <c r="E113" s="163" t="s">
        <v>1243</v>
      </c>
      <c r="F113" s="164" t="s">
        <v>1244</v>
      </c>
      <c r="G113" s="165" t="s">
        <v>1176</v>
      </c>
      <c r="H113" s="166">
        <v>175</v>
      </c>
      <c r="I113" s="167"/>
      <c r="J113" s="168">
        <f>ROUND(I113*H113,2)</f>
        <v>0</v>
      </c>
      <c r="K113" s="164" t="s">
        <v>3</v>
      </c>
      <c r="L113" s="36"/>
      <c r="M113" s="169" t="s">
        <v>3</v>
      </c>
      <c r="N113" s="170" t="s">
        <v>42</v>
      </c>
      <c r="O113" s="69"/>
      <c r="P113" s="171">
        <f>O113*H113</f>
        <v>0</v>
      </c>
      <c r="Q113" s="171">
        <v>0</v>
      </c>
      <c r="R113" s="171">
        <f>Q113*H113</f>
        <v>0</v>
      </c>
      <c r="S113" s="171">
        <v>0</v>
      </c>
      <c r="T113" s="172">
        <f>S113*H113</f>
        <v>0</v>
      </c>
      <c r="U113" s="35"/>
      <c r="V113" s="35"/>
      <c r="W113" s="35"/>
      <c r="X113" s="35"/>
      <c r="Y113" s="35"/>
      <c r="Z113" s="35"/>
      <c r="AA113" s="35"/>
      <c r="AB113" s="35"/>
      <c r="AC113" s="35"/>
      <c r="AD113" s="35"/>
      <c r="AE113" s="35"/>
      <c r="AR113" s="173" t="s">
        <v>214</v>
      </c>
      <c r="AT113" s="173" t="s">
        <v>137</v>
      </c>
      <c r="AU113" s="173" t="s">
        <v>79</v>
      </c>
      <c r="AY113" s="16" t="s">
        <v>135</v>
      </c>
      <c r="BE113" s="174">
        <f>IF(N113="základní",J113,0)</f>
        <v>0</v>
      </c>
      <c r="BF113" s="174">
        <f>IF(N113="snížená",J113,0)</f>
        <v>0</v>
      </c>
      <c r="BG113" s="174">
        <f>IF(N113="zákl. přenesená",J113,0)</f>
        <v>0</v>
      </c>
      <c r="BH113" s="174">
        <f>IF(N113="sníž. přenesená",J113,0)</f>
        <v>0</v>
      </c>
      <c r="BI113" s="174">
        <f>IF(N113="nulová",J113,0)</f>
        <v>0</v>
      </c>
      <c r="BJ113" s="16" t="s">
        <v>15</v>
      </c>
      <c r="BK113" s="174">
        <f>ROUND(I113*H113,2)</f>
        <v>0</v>
      </c>
      <c r="BL113" s="16" t="s">
        <v>214</v>
      </c>
      <c r="BM113" s="173" t="s">
        <v>1245</v>
      </c>
    </row>
    <row r="114" spans="1:65" s="2" customFormat="1" ht="16.5" customHeight="1">
      <c r="A114" s="35"/>
      <c r="B114" s="161"/>
      <c r="C114" s="162" t="s">
        <v>275</v>
      </c>
      <c r="D114" s="162" t="s">
        <v>137</v>
      </c>
      <c r="E114" s="163" t="s">
        <v>1246</v>
      </c>
      <c r="F114" s="164" t="s">
        <v>1247</v>
      </c>
      <c r="G114" s="165" t="s">
        <v>1176</v>
      </c>
      <c r="H114" s="166">
        <v>40</v>
      </c>
      <c r="I114" s="167"/>
      <c r="J114" s="168">
        <f>ROUND(I114*H114,2)</f>
        <v>0</v>
      </c>
      <c r="K114" s="164" t="s">
        <v>3</v>
      </c>
      <c r="L114" s="36"/>
      <c r="M114" s="169" t="s">
        <v>3</v>
      </c>
      <c r="N114" s="170" t="s">
        <v>42</v>
      </c>
      <c r="O114" s="69"/>
      <c r="P114" s="171">
        <f>O114*H114</f>
        <v>0</v>
      </c>
      <c r="Q114" s="171">
        <v>0</v>
      </c>
      <c r="R114" s="171">
        <f>Q114*H114</f>
        <v>0</v>
      </c>
      <c r="S114" s="171">
        <v>0</v>
      </c>
      <c r="T114" s="172">
        <f>S114*H114</f>
        <v>0</v>
      </c>
      <c r="U114" s="35"/>
      <c r="V114" s="35"/>
      <c r="W114" s="35"/>
      <c r="X114" s="35"/>
      <c r="Y114" s="35"/>
      <c r="Z114" s="35"/>
      <c r="AA114" s="35"/>
      <c r="AB114" s="35"/>
      <c r="AC114" s="35"/>
      <c r="AD114" s="35"/>
      <c r="AE114" s="35"/>
      <c r="AR114" s="173" t="s">
        <v>214</v>
      </c>
      <c r="AT114" s="173" t="s">
        <v>137</v>
      </c>
      <c r="AU114" s="173" t="s">
        <v>79</v>
      </c>
      <c r="AY114" s="16" t="s">
        <v>135</v>
      </c>
      <c r="BE114" s="174">
        <f>IF(N114="základní",J114,0)</f>
        <v>0</v>
      </c>
      <c r="BF114" s="174">
        <f>IF(N114="snížená",J114,0)</f>
        <v>0</v>
      </c>
      <c r="BG114" s="174">
        <f>IF(N114="zákl. přenesená",J114,0)</f>
        <v>0</v>
      </c>
      <c r="BH114" s="174">
        <f>IF(N114="sníž. přenesená",J114,0)</f>
        <v>0</v>
      </c>
      <c r="BI114" s="174">
        <f>IF(N114="nulová",J114,0)</f>
        <v>0</v>
      </c>
      <c r="BJ114" s="16" t="s">
        <v>15</v>
      </c>
      <c r="BK114" s="174">
        <f>ROUND(I114*H114,2)</f>
        <v>0</v>
      </c>
      <c r="BL114" s="16" t="s">
        <v>214</v>
      </c>
      <c r="BM114" s="173" t="s">
        <v>1248</v>
      </c>
    </row>
    <row r="115" spans="1:65" s="2" customFormat="1" ht="16.5" customHeight="1">
      <c r="A115" s="35"/>
      <c r="B115" s="161"/>
      <c r="C115" s="162" t="s">
        <v>279</v>
      </c>
      <c r="D115" s="162" t="s">
        <v>137</v>
      </c>
      <c r="E115" s="163" t="s">
        <v>1249</v>
      </c>
      <c r="F115" s="164" t="s">
        <v>1250</v>
      </c>
      <c r="G115" s="165" t="s">
        <v>1176</v>
      </c>
      <c r="H115" s="166">
        <v>52</v>
      </c>
      <c r="I115" s="167"/>
      <c r="J115" s="168">
        <f>ROUND(I115*H115,2)</f>
        <v>0</v>
      </c>
      <c r="K115" s="164" t="s">
        <v>3</v>
      </c>
      <c r="L115" s="36"/>
      <c r="M115" s="169" t="s">
        <v>3</v>
      </c>
      <c r="N115" s="170" t="s">
        <v>42</v>
      </c>
      <c r="O115" s="69"/>
      <c r="P115" s="171">
        <f>O115*H115</f>
        <v>0</v>
      </c>
      <c r="Q115" s="171">
        <v>0</v>
      </c>
      <c r="R115" s="171">
        <f>Q115*H115</f>
        <v>0</v>
      </c>
      <c r="S115" s="171">
        <v>0</v>
      </c>
      <c r="T115" s="172">
        <f>S115*H115</f>
        <v>0</v>
      </c>
      <c r="U115" s="35"/>
      <c r="V115" s="35"/>
      <c r="W115" s="35"/>
      <c r="X115" s="35"/>
      <c r="Y115" s="35"/>
      <c r="Z115" s="35"/>
      <c r="AA115" s="35"/>
      <c r="AB115" s="35"/>
      <c r="AC115" s="35"/>
      <c r="AD115" s="35"/>
      <c r="AE115" s="35"/>
      <c r="AR115" s="173" t="s">
        <v>214</v>
      </c>
      <c r="AT115" s="173" t="s">
        <v>137</v>
      </c>
      <c r="AU115" s="173" t="s">
        <v>79</v>
      </c>
      <c r="AY115" s="16" t="s">
        <v>135</v>
      </c>
      <c r="BE115" s="174">
        <f>IF(N115="základní",J115,0)</f>
        <v>0</v>
      </c>
      <c r="BF115" s="174">
        <f>IF(N115="snížená",J115,0)</f>
        <v>0</v>
      </c>
      <c r="BG115" s="174">
        <f>IF(N115="zákl. přenesená",J115,0)</f>
        <v>0</v>
      </c>
      <c r="BH115" s="174">
        <f>IF(N115="sníž. přenesená",J115,0)</f>
        <v>0</v>
      </c>
      <c r="BI115" s="174">
        <f>IF(N115="nulová",J115,0)</f>
        <v>0</v>
      </c>
      <c r="BJ115" s="16" t="s">
        <v>15</v>
      </c>
      <c r="BK115" s="174">
        <f>ROUND(I115*H115,2)</f>
        <v>0</v>
      </c>
      <c r="BL115" s="16" t="s">
        <v>214</v>
      </c>
      <c r="BM115" s="173" t="s">
        <v>1251</v>
      </c>
    </row>
    <row r="116" spans="1:65" s="2" customFormat="1" ht="21.75" customHeight="1">
      <c r="A116" s="35"/>
      <c r="B116" s="161"/>
      <c r="C116" s="162" t="s">
        <v>284</v>
      </c>
      <c r="D116" s="162" t="s">
        <v>137</v>
      </c>
      <c r="E116" s="163" t="s">
        <v>1252</v>
      </c>
      <c r="F116" s="164" t="s">
        <v>1253</v>
      </c>
      <c r="G116" s="165" t="s">
        <v>1176</v>
      </c>
      <c r="H116" s="166">
        <v>40</v>
      </c>
      <c r="I116" s="167"/>
      <c r="J116" s="168">
        <f>ROUND(I116*H116,2)</f>
        <v>0</v>
      </c>
      <c r="K116" s="164" t="s">
        <v>3</v>
      </c>
      <c r="L116" s="36"/>
      <c r="M116" s="169" t="s">
        <v>3</v>
      </c>
      <c r="N116" s="170" t="s">
        <v>42</v>
      </c>
      <c r="O116" s="69"/>
      <c r="P116" s="171">
        <f>O116*H116</f>
        <v>0</v>
      </c>
      <c r="Q116" s="171">
        <v>0</v>
      </c>
      <c r="R116" s="171">
        <f>Q116*H116</f>
        <v>0</v>
      </c>
      <c r="S116" s="171">
        <v>0</v>
      </c>
      <c r="T116" s="172">
        <f>S116*H116</f>
        <v>0</v>
      </c>
      <c r="U116" s="35"/>
      <c r="V116" s="35"/>
      <c r="W116" s="35"/>
      <c r="X116" s="35"/>
      <c r="Y116" s="35"/>
      <c r="Z116" s="35"/>
      <c r="AA116" s="35"/>
      <c r="AB116" s="35"/>
      <c r="AC116" s="35"/>
      <c r="AD116" s="35"/>
      <c r="AE116" s="35"/>
      <c r="AR116" s="173" t="s">
        <v>214</v>
      </c>
      <c r="AT116" s="173" t="s">
        <v>137</v>
      </c>
      <c r="AU116" s="173" t="s">
        <v>79</v>
      </c>
      <c r="AY116" s="16" t="s">
        <v>135</v>
      </c>
      <c r="BE116" s="174">
        <f>IF(N116="základní",J116,0)</f>
        <v>0</v>
      </c>
      <c r="BF116" s="174">
        <f>IF(N116="snížená",J116,0)</f>
        <v>0</v>
      </c>
      <c r="BG116" s="174">
        <f>IF(N116="zákl. přenesená",J116,0)</f>
        <v>0</v>
      </c>
      <c r="BH116" s="174">
        <f>IF(N116="sníž. přenesená",J116,0)</f>
        <v>0</v>
      </c>
      <c r="BI116" s="174">
        <f>IF(N116="nulová",J116,0)</f>
        <v>0</v>
      </c>
      <c r="BJ116" s="16" t="s">
        <v>15</v>
      </c>
      <c r="BK116" s="174">
        <f>ROUND(I116*H116,2)</f>
        <v>0</v>
      </c>
      <c r="BL116" s="16" t="s">
        <v>214</v>
      </c>
      <c r="BM116" s="173" t="s">
        <v>1254</v>
      </c>
    </row>
    <row r="117" spans="1:65" s="2" customFormat="1" ht="16.5" customHeight="1">
      <c r="A117" s="35"/>
      <c r="B117" s="161"/>
      <c r="C117" s="162" t="s">
        <v>288</v>
      </c>
      <c r="D117" s="162" t="s">
        <v>137</v>
      </c>
      <c r="E117" s="163" t="s">
        <v>1255</v>
      </c>
      <c r="F117" s="164" t="s">
        <v>1256</v>
      </c>
      <c r="G117" s="165" t="s">
        <v>1176</v>
      </c>
      <c r="H117" s="166">
        <v>10</v>
      </c>
      <c r="I117" s="167"/>
      <c r="J117" s="168">
        <f>ROUND(I117*H117,2)</f>
        <v>0</v>
      </c>
      <c r="K117" s="164" t="s">
        <v>3</v>
      </c>
      <c r="L117" s="36"/>
      <c r="M117" s="169" t="s">
        <v>3</v>
      </c>
      <c r="N117" s="170" t="s">
        <v>42</v>
      </c>
      <c r="O117" s="69"/>
      <c r="P117" s="171">
        <f>O117*H117</f>
        <v>0</v>
      </c>
      <c r="Q117" s="171">
        <v>0</v>
      </c>
      <c r="R117" s="171">
        <f>Q117*H117</f>
        <v>0</v>
      </c>
      <c r="S117" s="171">
        <v>0</v>
      </c>
      <c r="T117" s="172">
        <f>S117*H117</f>
        <v>0</v>
      </c>
      <c r="U117" s="35"/>
      <c r="V117" s="35"/>
      <c r="W117" s="35"/>
      <c r="X117" s="35"/>
      <c r="Y117" s="35"/>
      <c r="Z117" s="35"/>
      <c r="AA117" s="35"/>
      <c r="AB117" s="35"/>
      <c r="AC117" s="35"/>
      <c r="AD117" s="35"/>
      <c r="AE117" s="35"/>
      <c r="AR117" s="173" t="s">
        <v>214</v>
      </c>
      <c r="AT117" s="173" t="s">
        <v>137</v>
      </c>
      <c r="AU117" s="173" t="s">
        <v>79</v>
      </c>
      <c r="AY117" s="16" t="s">
        <v>135</v>
      </c>
      <c r="BE117" s="174">
        <f>IF(N117="základní",J117,0)</f>
        <v>0</v>
      </c>
      <c r="BF117" s="174">
        <f>IF(N117="snížená",J117,0)</f>
        <v>0</v>
      </c>
      <c r="BG117" s="174">
        <f>IF(N117="zákl. přenesená",J117,0)</f>
        <v>0</v>
      </c>
      <c r="BH117" s="174">
        <f>IF(N117="sníž. přenesená",J117,0)</f>
        <v>0</v>
      </c>
      <c r="BI117" s="174">
        <f>IF(N117="nulová",J117,0)</f>
        <v>0</v>
      </c>
      <c r="BJ117" s="16" t="s">
        <v>15</v>
      </c>
      <c r="BK117" s="174">
        <f>ROUND(I117*H117,2)</f>
        <v>0</v>
      </c>
      <c r="BL117" s="16" t="s">
        <v>214</v>
      </c>
      <c r="BM117" s="173" t="s">
        <v>1257</v>
      </c>
    </row>
    <row r="118" spans="1:65" s="2" customFormat="1" ht="16.5" customHeight="1">
      <c r="A118" s="35"/>
      <c r="B118" s="161"/>
      <c r="C118" s="162" t="s">
        <v>295</v>
      </c>
      <c r="D118" s="162" t="s">
        <v>137</v>
      </c>
      <c r="E118" s="163" t="s">
        <v>1258</v>
      </c>
      <c r="F118" s="164" t="s">
        <v>1230</v>
      </c>
      <c r="G118" s="165" t="s">
        <v>188</v>
      </c>
      <c r="H118" s="166">
        <v>1</v>
      </c>
      <c r="I118" s="167"/>
      <c r="J118" s="168">
        <f>ROUND(I118*H118,2)</f>
        <v>0</v>
      </c>
      <c r="K118" s="164" t="s">
        <v>3</v>
      </c>
      <c r="L118" s="36"/>
      <c r="M118" s="169" t="s">
        <v>3</v>
      </c>
      <c r="N118" s="170" t="s">
        <v>42</v>
      </c>
      <c r="O118" s="69"/>
      <c r="P118" s="171">
        <f>O118*H118</f>
        <v>0</v>
      </c>
      <c r="Q118" s="171">
        <v>0</v>
      </c>
      <c r="R118" s="171">
        <f>Q118*H118</f>
        <v>0</v>
      </c>
      <c r="S118" s="171">
        <v>0</v>
      </c>
      <c r="T118" s="172">
        <f>S118*H118</f>
        <v>0</v>
      </c>
      <c r="U118" s="35"/>
      <c r="V118" s="35"/>
      <c r="W118" s="35"/>
      <c r="X118" s="35"/>
      <c r="Y118" s="35"/>
      <c r="Z118" s="35"/>
      <c r="AA118" s="35"/>
      <c r="AB118" s="35"/>
      <c r="AC118" s="35"/>
      <c r="AD118" s="35"/>
      <c r="AE118" s="35"/>
      <c r="AR118" s="173" t="s">
        <v>214</v>
      </c>
      <c r="AT118" s="173" t="s">
        <v>137</v>
      </c>
      <c r="AU118" s="173" t="s">
        <v>79</v>
      </c>
      <c r="AY118" s="16" t="s">
        <v>135</v>
      </c>
      <c r="BE118" s="174">
        <f>IF(N118="základní",J118,0)</f>
        <v>0</v>
      </c>
      <c r="BF118" s="174">
        <f>IF(N118="snížená",J118,0)</f>
        <v>0</v>
      </c>
      <c r="BG118" s="174">
        <f>IF(N118="zákl. přenesená",J118,0)</f>
        <v>0</v>
      </c>
      <c r="BH118" s="174">
        <f>IF(N118="sníž. přenesená",J118,0)</f>
        <v>0</v>
      </c>
      <c r="BI118" s="174">
        <f>IF(N118="nulová",J118,0)</f>
        <v>0</v>
      </c>
      <c r="BJ118" s="16" t="s">
        <v>15</v>
      </c>
      <c r="BK118" s="174">
        <f>ROUND(I118*H118,2)</f>
        <v>0</v>
      </c>
      <c r="BL118" s="16" t="s">
        <v>214</v>
      </c>
      <c r="BM118" s="173" t="s">
        <v>1259</v>
      </c>
    </row>
    <row r="119" spans="1:65" s="2" customFormat="1" ht="16.5" customHeight="1">
      <c r="A119" s="35"/>
      <c r="B119" s="161"/>
      <c r="C119" s="162" t="s">
        <v>300</v>
      </c>
      <c r="D119" s="162" t="s">
        <v>137</v>
      </c>
      <c r="E119" s="163" t="s">
        <v>1260</v>
      </c>
      <c r="F119" s="164" t="s">
        <v>1261</v>
      </c>
      <c r="G119" s="165" t="s">
        <v>188</v>
      </c>
      <c r="H119" s="166">
        <v>1</v>
      </c>
      <c r="I119" s="167"/>
      <c r="J119" s="168">
        <f>ROUND(I119*H119,2)</f>
        <v>0</v>
      </c>
      <c r="K119" s="164" t="s">
        <v>3</v>
      </c>
      <c r="L119" s="36"/>
      <c r="M119" s="169" t="s">
        <v>3</v>
      </c>
      <c r="N119" s="170" t="s">
        <v>42</v>
      </c>
      <c r="O119" s="69"/>
      <c r="P119" s="171">
        <f>O119*H119</f>
        <v>0</v>
      </c>
      <c r="Q119" s="171">
        <v>0</v>
      </c>
      <c r="R119" s="171">
        <f>Q119*H119</f>
        <v>0</v>
      </c>
      <c r="S119" s="171">
        <v>0</v>
      </c>
      <c r="T119" s="172">
        <f>S119*H119</f>
        <v>0</v>
      </c>
      <c r="U119" s="35"/>
      <c r="V119" s="35"/>
      <c r="W119" s="35"/>
      <c r="X119" s="35"/>
      <c r="Y119" s="35"/>
      <c r="Z119" s="35"/>
      <c r="AA119" s="35"/>
      <c r="AB119" s="35"/>
      <c r="AC119" s="35"/>
      <c r="AD119" s="35"/>
      <c r="AE119" s="35"/>
      <c r="AR119" s="173" t="s">
        <v>214</v>
      </c>
      <c r="AT119" s="173" t="s">
        <v>137</v>
      </c>
      <c r="AU119" s="173" t="s">
        <v>79</v>
      </c>
      <c r="AY119" s="16" t="s">
        <v>135</v>
      </c>
      <c r="BE119" s="174">
        <f>IF(N119="základní",J119,0)</f>
        <v>0</v>
      </c>
      <c r="BF119" s="174">
        <f>IF(N119="snížená",J119,0)</f>
        <v>0</v>
      </c>
      <c r="BG119" s="174">
        <f>IF(N119="zákl. přenesená",J119,0)</f>
        <v>0</v>
      </c>
      <c r="BH119" s="174">
        <f>IF(N119="sníž. přenesená",J119,0)</f>
        <v>0</v>
      </c>
      <c r="BI119" s="174">
        <f>IF(N119="nulová",J119,0)</f>
        <v>0</v>
      </c>
      <c r="BJ119" s="16" t="s">
        <v>15</v>
      </c>
      <c r="BK119" s="174">
        <f>ROUND(I119*H119,2)</f>
        <v>0</v>
      </c>
      <c r="BL119" s="16" t="s">
        <v>214</v>
      </c>
      <c r="BM119" s="173" t="s">
        <v>1262</v>
      </c>
    </row>
    <row r="120" spans="1:65" s="2" customFormat="1" ht="16.5" customHeight="1">
      <c r="A120" s="35"/>
      <c r="B120" s="161"/>
      <c r="C120" s="162" t="s">
        <v>305</v>
      </c>
      <c r="D120" s="162" t="s">
        <v>137</v>
      </c>
      <c r="E120" s="163" t="s">
        <v>1263</v>
      </c>
      <c r="F120" s="164" t="s">
        <v>1264</v>
      </c>
      <c r="G120" s="165" t="s">
        <v>188</v>
      </c>
      <c r="H120" s="166">
        <v>1</v>
      </c>
      <c r="I120" s="167"/>
      <c r="J120" s="168">
        <f>ROUND(I120*H120,2)</f>
        <v>0</v>
      </c>
      <c r="K120" s="164" t="s">
        <v>3</v>
      </c>
      <c r="L120" s="36"/>
      <c r="M120" s="169" t="s">
        <v>3</v>
      </c>
      <c r="N120" s="170" t="s">
        <v>42</v>
      </c>
      <c r="O120" s="69"/>
      <c r="P120" s="171">
        <f>O120*H120</f>
        <v>0</v>
      </c>
      <c r="Q120" s="171">
        <v>0</v>
      </c>
      <c r="R120" s="171">
        <f>Q120*H120</f>
        <v>0</v>
      </c>
      <c r="S120" s="171">
        <v>0</v>
      </c>
      <c r="T120" s="172">
        <f>S120*H120</f>
        <v>0</v>
      </c>
      <c r="U120" s="35"/>
      <c r="V120" s="35"/>
      <c r="W120" s="35"/>
      <c r="X120" s="35"/>
      <c r="Y120" s="35"/>
      <c r="Z120" s="35"/>
      <c r="AA120" s="35"/>
      <c r="AB120" s="35"/>
      <c r="AC120" s="35"/>
      <c r="AD120" s="35"/>
      <c r="AE120" s="35"/>
      <c r="AR120" s="173" t="s">
        <v>214</v>
      </c>
      <c r="AT120" s="173" t="s">
        <v>137</v>
      </c>
      <c r="AU120" s="173" t="s">
        <v>79</v>
      </c>
      <c r="AY120" s="16" t="s">
        <v>135</v>
      </c>
      <c r="BE120" s="174">
        <f>IF(N120="základní",J120,0)</f>
        <v>0</v>
      </c>
      <c r="BF120" s="174">
        <f>IF(N120="snížená",J120,0)</f>
        <v>0</v>
      </c>
      <c r="BG120" s="174">
        <f>IF(N120="zákl. přenesená",J120,0)</f>
        <v>0</v>
      </c>
      <c r="BH120" s="174">
        <f>IF(N120="sníž. přenesená",J120,0)</f>
        <v>0</v>
      </c>
      <c r="BI120" s="174">
        <f>IF(N120="nulová",J120,0)</f>
        <v>0</v>
      </c>
      <c r="BJ120" s="16" t="s">
        <v>15</v>
      </c>
      <c r="BK120" s="174">
        <f>ROUND(I120*H120,2)</f>
        <v>0</v>
      </c>
      <c r="BL120" s="16" t="s">
        <v>214</v>
      </c>
      <c r="BM120" s="173" t="s">
        <v>1265</v>
      </c>
    </row>
    <row r="121" spans="1:65" s="2" customFormat="1" ht="21.75" customHeight="1">
      <c r="A121" s="35"/>
      <c r="B121" s="161"/>
      <c r="C121" s="162" t="s">
        <v>310</v>
      </c>
      <c r="D121" s="162" t="s">
        <v>137</v>
      </c>
      <c r="E121" s="163" t="s">
        <v>1266</v>
      </c>
      <c r="F121" s="164" t="s">
        <v>1267</v>
      </c>
      <c r="G121" s="165" t="s">
        <v>188</v>
      </c>
      <c r="H121" s="166">
        <v>1</v>
      </c>
      <c r="I121" s="167"/>
      <c r="J121" s="168">
        <f>ROUND(I121*H121,2)</f>
        <v>0</v>
      </c>
      <c r="K121" s="164" t="s">
        <v>3</v>
      </c>
      <c r="L121" s="36"/>
      <c r="M121" s="195" t="s">
        <v>3</v>
      </c>
      <c r="N121" s="196" t="s">
        <v>42</v>
      </c>
      <c r="O121" s="193"/>
      <c r="P121" s="197">
        <f>O121*H121</f>
        <v>0</v>
      </c>
      <c r="Q121" s="197">
        <v>0</v>
      </c>
      <c r="R121" s="197">
        <f>Q121*H121</f>
        <v>0</v>
      </c>
      <c r="S121" s="197">
        <v>0</v>
      </c>
      <c r="T121" s="198">
        <f>S121*H121</f>
        <v>0</v>
      </c>
      <c r="U121" s="35"/>
      <c r="V121" s="35"/>
      <c r="W121" s="35"/>
      <c r="X121" s="35"/>
      <c r="Y121" s="35"/>
      <c r="Z121" s="35"/>
      <c r="AA121" s="35"/>
      <c r="AB121" s="35"/>
      <c r="AC121" s="35"/>
      <c r="AD121" s="35"/>
      <c r="AE121" s="35"/>
      <c r="AR121" s="173" t="s">
        <v>214</v>
      </c>
      <c r="AT121" s="173" t="s">
        <v>137</v>
      </c>
      <c r="AU121" s="173" t="s">
        <v>79</v>
      </c>
      <c r="AY121" s="16" t="s">
        <v>135</v>
      </c>
      <c r="BE121" s="174">
        <f>IF(N121="základní",J121,0)</f>
        <v>0</v>
      </c>
      <c r="BF121" s="174">
        <f>IF(N121="snížená",J121,0)</f>
        <v>0</v>
      </c>
      <c r="BG121" s="174">
        <f>IF(N121="zákl. přenesená",J121,0)</f>
        <v>0</v>
      </c>
      <c r="BH121" s="174">
        <f>IF(N121="sníž. přenesená",J121,0)</f>
        <v>0</v>
      </c>
      <c r="BI121" s="174">
        <f>IF(N121="nulová",J121,0)</f>
        <v>0</v>
      </c>
      <c r="BJ121" s="16" t="s">
        <v>15</v>
      </c>
      <c r="BK121" s="174">
        <f>ROUND(I121*H121,2)</f>
        <v>0</v>
      </c>
      <c r="BL121" s="16" t="s">
        <v>214</v>
      </c>
      <c r="BM121" s="173" t="s">
        <v>1268</v>
      </c>
    </row>
    <row r="122" spans="1:31" s="2" customFormat="1" ht="6.95" customHeight="1">
      <c r="A122" s="35"/>
      <c r="B122" s="52"/>
      <c r="C122" s="53"/>
      <c r="D122" s="53"/>
      <c r="E122" s="53"/>
      <c r="F122" s="53"/>
      <c r="G122" s="53"/>
      <c r="H122" s="53"/>
      <c r="I122" s="53"/>
      <c r="J122" s="53"/>
      <c r="K122" s="53"/>
      <c r="L122" s="36"/>
      <c r="M122" s="35"/>
      <c r="O122" s="35"/>
      <c r="P122" s="35"/>
      <c r="Q122" s="35"/>
      <c r="R122" s="35"/>
      <c r="S122" s="35"/>
      <c r="T122" s="35"/>
      <c r="U122" s="35"/>
      <c r="V122" s="35"/>
      <c r="W122" s="35"/>
      <c r="X122" s="35"/>
      <c r="Y122" s="35"/>
      <c r="Z122" s="35"/>
      <c r="AA122" s="35"/>
      <c r="AB122" s="35"/>
      <c r="AC122" s="35"/>
      <c r="AD122" s="35"/>
      <c r="AE122" s="35"/>
    </row>
  </sheetData>
  <autoFilter ref="C82:K12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87</v>
      </c>
    </row>
    <row r="3" spans="2:46" s="1" customFormat="1" ht="6.95" customHeight="1">
      <c r="B3" s="17"/>
      <c r="C3" s="18"/>
      <c r="D3" s="18"/>
      <c r="E3" s="18"/>
      <c r="F3" s="18"/>
      <c r="G3" s="18"/>
      <c r="H3" s="18"/>
      <c r="I3" s="18"/>
      <c r="J3" s="18"/>
      <c r="K3" s="18"/>
      <c r="L3" s="19"/>
      <c r="AT3" s="16" t="s">
        <v>79</v>
      </c>
    </row>
    <row r="4" spans="2:46" s="1" customFormat="1" ht="24.95" customHeight="1">
      <c r="B4" s="19"/>
      <c r="D4" s="20" t="s">
        <v>88</v>
      </c>
      <c r="L4" s="19"/>
      <c r="M4" s="111" t="s">
        <v>11</v>
      </c>
      <c r="AT4" s="16" t="s">
        <v>4</v>
      </c>
    </row>
    <row r="5" spans="2:12" s="1" customFormat="1" ht="6.95" customHeight="1">
      <c r="B5" s="19"/>
      <c r="L5" s="19"/>
    </row>
    <row r="6" spans="2:12" s="1" customFormat="1" ht="12" customHeight="1">
      <c r="B6" s="19"/>
      <c r="D6" s="29" t="s">
        <v>17</v>
      </c>
      <c r="L6" s="19"/>
    </row>
    <row r="7" spans="2:12" s="1" customFormat="1" ht="26.25" customHeight="1">
      <c r="B7" s="19"/>
      <c r="E7" s="112" t="str">
        <f>'Rekapitulace stavby'!K6</f>
        <v>ZATEPLENÍ OBJEKTU A VÝMĚNA OTVORŮ OBJEKTU KOLEJE BLANICE</v>
      </c>
      <c r="F7" s="29"/>
      <c r="G7" s="29"/>
      <c r="H7" s="29"/>
      <c r="L7" s="19"/>
    </row>
    <row r="8" spans="1:31" s="2" customFormat="1" ht="12" customHeight="1">
      <c r="A8" s="35"/>
      <c r="B8" s="36"/>
      <c r="C8" s="35"/>
      <c r="D8" s="29" t="s">
        <v>89</v>
      </c>
      <c r="E8" s="35"/>
      <c r="F8" s="35"/>
      <c r="G8" s="35"/>
      <c r="H8" s="35"/>
      <c r="I8" s="35"/>
      <c r="J8" s="35"/>
      <c r="K8" s="35"/>
      <c r="L8" s="113"/>
      <c r="S8" s="35"/>
      <c r="T8" s="35"/>
      <c r="U8" s="35"/>
      <c r="V8" s="35"/>
      <c r="W8" s="35"/>
      <c r="X8" s="35"/>
      <c r="Y8" s="35"/>
      <c r="Z8" s="35"/>
      <c r="AA8" s="35"/>
      <c r="AB8" s="35"/>
      <c r="AC8" s="35"/>
      <c r="AD8" s="35"/>
      <c r="AE8" s="35"/>
    </row>
    <row r="9" spans="1:31" s="2" customFormat="1" ht="16.5" customHeight="1">
      <c r="A9" s="35"/>
      <c r="B9" s="36"/>
      <c r="C9" s="35"/>
      <c r="D9" s="35"/>
      <c r="E9" s="59" t="s">
        <v>1269</v>
      </c>
      <c r="F9" s="35"/>
      <c r="G9" s="35"/>
      <c r="H9" s="35"/>
      <c r="I9" s="35"/>
      <c r="J9" s="35"/>
      <c r="K9" s="35"/>
      <c r="L9" s="113"/>
      <c r="S9" s="35"/>
      <c r="T9" s="35"/>
      <c r="U9" s="35"/>
      <c r="V9" s="35"/>
      <c r="W9" s="35"/>
      <c r="X9" s="35"/>
      <c r="Y9" s="35"/>
      <c r="Z9" s="35"/>
      <c r="AA9" s="35"/>
      <c r="AB9" s="35"/>
      <c r="AC9" s="35"/>
      <c r="AD9" s="35"/>
      <c r="AE9" s="35"/>
    </row>
    <row r="10" spans="1:31" s="2" customFormat="1" ht="12">
      <c r="A10" s="35"/>
      <c r="B10" s="36"/>
      <c r="C10" s="35"/>
      <c r="D10" s="35"/>
      <c r="E10" s="35"/>
      <c r="F10" s="35"/>
      <c r="G10" s="35"/>
      <c r="H10" s="35"/>
      <c r="I10" s="35"/>
      <c r="J10" s="35"/>
      <c r="K10" s="35"/>
      <c r="L10" s="113"/>
      <c r="S10" s="35"/>
      <c r="T10" s="35"/>
      <c r="U10" s="35"/>
      <c r="V10" s="35"/>
      <c r="W10" s="35"/>
      <c r="X10" s="35"/>
      <c r="Y10" s="35"/>
      <c r="Z10" s="35"/>
      <c r="AA10" s="35"/>
      <c r="AB10" s="35"/>
      <c r="AC10" s="35"/>
      <c r="AD10" s="35"/>
      <c r="AE10" s="35"/>
    </row>
    <row r="11" spans="1:31" s="2" customFormat="1" ht="12" customHeight="1">
      <c r="A11" s="35"/>
      <c r="B11" s="36"/>
      <c r="C11" s="35"/>
      <c r="D11" s="29" t="s">
        <v>19</v>
      </c>
      <c r="E11" s="35"/>
      <c r="F11" s="24" t="s">
        <v>3</v>
      </c>
      <c r="G11" s="35"/>
      <c r="H11" s="35"/>
      <c r="I11" s="29" t="s">
        <v>20</v>
      </c>
      <c r="J11" s="24" t="s">
        <v>3</v>
      </c>
      <c r="K11" s="35"/>
      <c r="L11" s="113"/>
      <c r="S11" s="35"/>
      <c r="T11" s="35"/>
      <c r="U11" s="35"/>
      <c r="V11" s="35"/>
      <c r="W11" s="35"/>
      <c r="X11" s="35"/>
      <c r="Y11" s="35"/>
      <c r="Z11" s="35"/>
      <c r="AA11" s="35"/>
      <c r="AB11" s="35"/>
      <c r="AC11" s="35"/>
      <c r="AD11" s="35"/>
      <c r="AE11" s="35"/>
    </row>
    <row r="12" spans="1:31" s="2" customFormat="1" ht="12" customHeight="1">
      <c r="A12" s="35"/>
      <c r="B12" s="36"/>
      <c r="C12" s="35"/>
      <c r="D12" s="29" t="s">
        <v>21</v>
      </c>
      <c r="E12" s="35"/>
      <c r="F12" s="24" t="s">
        <v>22</v>
      </c>
      <c r="G12" s="35"/>
      <c r="H12" s="35"/>
      <c r="I12" s="29" t="s">
        <v>23</v>
      </c>
      <c r="J12" s="61" t="str">
        <f>'Rekapitulace stavby'!AN8</f>
        <v>18. 11. 2022</v>
      </c>
      <c r="K12" s="35"/>
      <c r="L12" s="113"/>
      <c r="S12" s="35"/>
      <c r="T12" s="35"/>
      <c r="U12" s="35"/>
      <c r="V12" s="35"/>
      <c r="W12" s="35"/>
      <c r="X12" s="35"/>
      <c r="Y12" s="35"/>
      <c r="Z12" s="35"/>
      <c r="AA12" s="35"/>
      <c r="AB12" s="35"/>
      <c r="AC12" s="35"/>
      <c r="AD12" s="35"/>
      <c r="AE12" s="35"/>
    </row>
    <row r="13" spans="1:31" s="2" customFormat="1" ht="10.8" customHeight="1">
      <c r="A13" s="35"/>
      <c r="B13" s="36"/>
      <c r="C13" s="35"/>
      <c r="D13" s="35"/>
      <c r="E13" s="35"/>
      <c r="F13" s="35"/>
      <c r="G13" s="35"/>
      <c r="H13" s="35"/>
      <c r="I13" s="35"/>
      <c r="J13" s="35"/>
      <c r="K13" s="35"/>
      <c r="L13" s="113"/>
      <c r="S13" s="35"/>
      <c r="T13" s="35"/>
      <c r="U13" s="35"/>
      <c r="V13" s="35"/>
      <c r="W13" s="35"/>
      <c r="X13" s="35"/>
      <c r="Y13" s="35"/>
      <c r="Z13" s="35"/>
      <c r="AA13" s="35"/>
      <c r="AB13" s="35"/>
      <c r="AC13" s="35"/>
      <c r="AD13" s="35"/>
      <c r="AE13" s="35"/>
    </row>
    <row r="14" spans="1:31" s="2" customFormat="1" ht="12" customHeight="1">
      <c r="A14" s="35"/>
      <c r="B14" s="36"/>
      <c r="C14" s="35"/>
      <c r="D14" s="29" t="s">
        <v>25</v>
      </c>
      <c r="E14" s="35"/>
      <c r="F14" s="35"/>
      <c r="G14" s="35"/>
      <c r="H14" s="35"/>
      <c r="I14" s="29" t="s">
        <v>26</v>
      </c>
      <c r="J14" s="24" t="s">
        <v>3</v>
      </c>
      <c r="K14" s="35"/>
      <c r="L14" s="113"/>
      <c r="S14" s="35"/>
      <c r="T14" s="35"/>
      <c r="U14" s="35"/>
      <c r="V14" s="35"/>
      <c r="W14" s="35"/>
      <c r="X14" s="35"/>
      <c r="Y14" s="35"/>
      <c r="Z14" s="35"/>
      <c r="AA14" s="35"/>
      <c r="AB14" s="35"/>
      <c r="AC14" s="35"/>
      <c r="AD14" s="35"/>
      <c r="AE14" s="35"/>
    </row>
    <row r="15" spans="1:31" s="2" customFormat="1" ht="18" customHeight="1">
      <c r="A15" s="35"/>
      <c r="B15" s="36"/>
      <c r="C15" s="35"/>
      <c r="D15" s="35"/>
      <c r="E15" s="24" t="s">
        <v>27</v>
      </c>
      <c r="F15" s="35"/>
      <c r="G15" s="35"/>
      <c r="H15" s="35"/>
      <c r="I15" s="29" t="s">
        <v>28</v>
      </c>
      <c r="J15" s="24" t="s">
        <v>3</v>
      </c>
      <c r="K15" s="35"/>
      <c r="L15" s="113"/>
      <c r="S15" s="35"/>
      <c r="T15" s="35"/>
      <c r="U15" s="35"/>
      <c r="V15" s="35"/>
      <c r="W15" s="35"/>
      <c r="X15" s="35"/>
      <c r="Y15" s="35"/>
      <c r="Z15" s="35"/>
      <c r="AA15" s="35"/>
      <c r="AB15" s="35"/>
      <c r="AC15" s="35"/>
      <c r="AD15" s="35"/>
      <c r="AE15" s="35"/>
    </row>
    <row r="16" spans="1:31" s="2" customFormat="1" ht="6.95" customHeight="1">
      <c r="A16" s="35"/>
      <c r="B16" s="36"/>
      <c r="C16" s="35"/>
      <c r="D16" s="35"/>
      <c r="E16" s="35"/>
      <c r="F16" s="35"/>
      <c r="G16" s="35"/>
      <c r="H16" s="35"/>
      <c r="I16" s="35"/>
      <c r="J16" s="35"/>
      <c r="K16" s="35"/>
      <c r="L16" s="113"/>
      <c r="S16" s="35"/>
      <c r="T16" s="35"/>
      <c r="U16" s="35"/>
      <c r="V16" s="35"/>
      <c r="W16" s="35"/>
      <c r="X16" s="35"/>
      <c r="Y16" s="35"/>
      <c r="Z16" s="35"/>
      <c r="AA16" s="35"/>
      <c r="AB16" s="35"/>
      <c r="AC16" s="35"/>
      <c r="AD16" s="35"/>
      <c r="AE16" s="35"/>
    </row>
    <row r="17" spans="1:31" s="2" customFormat="1" ht="12" customHeight="1">
      <c r="A17" s="35"/>
      <c r="B17" s="36"/>
      <c r="C17" s="35"/>
      <c r="D17" s="29" t="s">
        <v>29</v>
      </c>
      <c r="E17" s="35"/>
      <c r="F17" s="35"/>
      <c r="G17" s="35"/>
      <c r="H17" s="35"/>
      <c r="I17" s="29" t="s">
        <v>26</v>
      </c>
      <c r="J17" s="30" t="str">
        <f>'Rekapitulace stavby'!AN13</f>
        <v>Vyplň údaj</v>
      </c>
      <c r="K17" s="35"/>
      <c r="L17" s="113"/>
      <c r="S17" s="35"/>
      <c r="T17" s="35"/>
      <c r="U17" s="35"/>
      <c r="V17" s="35"/>
      <c r="W17" s="35"/>
      <c r="X17" s="35"/>
      <c r="Y17" s="35"/>
      <c r="Z17" s="35"/>
      <c r="AA17" s="35"/>
      <c r="AB17" s="35"/>
      <c r="AC17" s="35"/>
      <c r="AD17" s="35"/>
      <c r="AE17" s="35"/>
    </row>
    <row r="18" spans="1:31" s="2" customFormat="1" ht="18" customHeight="1">
      <c r="A18" s="35"/>
      <c r="B18" s="36"/>
      <c r="C18" s="35"/>
      <c r="D18" s="35"/>
      <c r="E18" s="30" t="str">
        <f>'Rekapitulace stavby'!E14</f>
        <v>Vyplň údaj</v>
      </c>
      <c r="F18" s="24"/>
      <c r="G18" s="24"/>
      <c r="H18" s="24"/>
      <c r="I18" s="29" t="s">
        <v>28</v>
      </c>
      <c r="J18" s="30" t="str">
        <f>'Rekapitulace stavby'!AN14</f>
        <v>Vyplň údaj</v>
      </c>
      <c r="K18" s="35"/>
      <c r="L18" s="113"/>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113"/>
      <c r="S19" s="35"/>
      <c r="T19" s="35"/>
      <c r="U19" s="35"/>
      <c r="V19" s="35"/>
      <c r="W19" s="35"/>
      <c r="X19" s="35"/>
      <c r="Y19" s="35"/>
      <c r="Z19" s="35"/>
      <c r="AA19" s="35"/>
      <c r="AB19" s="35"/>
      <c r="AC19" s="35"/>
      <c r="AD19" s="35"/>
      <c r="AE19" s="35"/>
    </row>
    <row r="20" spans="1:31" s="2" customFormat="1" ht="12" customHeight="1">
      <c r="A20" s="35"/>
      <c r="B20" s="36"/>
      <c r="C20" s="35"/>
      <c r="D20" s="29" t="s">
        <v>31</v>
      </c>
      <c r="E20" s="35"/>
      <c r="F20" s="35"/>
      <c r="G20" s="35"/>
      <c r="H20" s="35"/>
      <c r="I20" s="29" t="s">
        <v>26</v>
      </c>
      <c r="J20" s="24" t="s">
        <v>3</v>
      </c>
      <c r="K20" s="35"/>
      <c r="L20" s="113"/>
      <c r="S20" s="35"/>
      <c r="T20" s="35"/>
      <c r="U20" s="35"/>
      <c r="V20" s="35"/>
      <c r="W20" s="35"/>
      <c r="X20" s="35"/>
      <c r="Y20" s="35"/>
      <c r="Z20" s="35"/>
      <c r="AA20" s="35"/>
      <c r="AB20" s="35"/>
      <c r="AC20" s="35"/>
      <c r="AD20" s="35"/>
      <c r="AE20" s="35"/>
    </row>
    <row r="21" spans="1:31" s="2" customFormat="1" ht="18" customHeight="1">
      <c r="A21" s="35"/>
      <c r="B21" s="36"/>
      <c r="C21" s="35"/>
      <c r="D21" s="35"/>
      <c r="E21" s="24" t="s">
        <v>32</v>
      </c>
      <c r="F21" s="35"/>
      <c r="G21" s="35"/>
      <c r="H21" s="35"/>
      <c r="I21" s="29" t="s">
        <v>28</v>
      </c>
      <c r="J21" s="24" t="s">
        <v>3</v>
      </c>
      <c r="K21" s="35"/>
      <c r="L21" s="113"/>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113"/>
      <c r="S22" s="35"/>
      <c r="T22" s="35"/>
      <c r="U22" s="35"/>
      <c r="V22" s="35"/>
      <c r="W22" s="35"/>
      <c r="X22" s="35"/>
      <c r="Y22" s="35"/>
      <c r="Z22" s="35"/>
      <c r="AA22" s="35"/>
      <c r="AB22" s="35"/>
      <c r="AC22" s="35"/>
      <c r="AD22" s="35"/>
      <c r="AE22" s="35"/>
    </row>
    <row r="23" spans="1:31" s="2" customFormat="1" ht="12" customHeight="1">
      <c r="A23" s="35"/>
      <c r="B23" s="36"/>
      <c r="C23" s="35"/>
      <c r="D23" s="29" t="s">
        <v>34</v>
      </c>
      <c r="E23" s="35"/>
      <c r="F23" s="35"/>
      <c r="G23" s="35"/>
      <c r="H23" s="35"/>
      <c r="I23" s="29" t="s">
        <v>26</v>
      </c>
      <c r="J23" s="24" t="str">
        <f>IF('Rekapitulace stavby'!AN19="","",'Rekapitulace stavby'!AN19)</f>
        <v/>
      </c>
      <c r="K23" s="35"/>
      <c r="L23" s="113"/>
      <c r="S23" s="35"/>
      <c r="T23" s="35"/>
      <c r="U23" s="35"/>
      <c r="V23" s="35"/>
      <c r="W23" s="35"/>
      <c r="X23" s="35"/>
      <c r="Y23" s="35"/>
      <c r="Z23" s="35"/>
      <c r="AA23" s="35"/>
      <c r="AB23" s="35"/>
      <c r="AC23" s="35"/>
      <c r="AD23" s="35"/>
      <c r="AE23" s="35"/>
    </row>
    <row r="24" spans="1:31" s="2" customFormat="1" ht="18" customHeight="1">
      <c r="A24" s="35"/>
      <c r="B24" s="36"/>
      <c r="C24" s="35"/>
      <c r="D24" s="35"/>
      <c r="E24" s="24" t="str">
        <f>IF('Rekapitulace stavby'!E20="","",'Rekapitulace stavby'!E20)</f>
        <v xml:space="preserve"> </v>
      </c>
      <c r="F24" s="35"/>
      <c r="G24" s="35"/>
      <c r="H24" s="35"/>
      <c r="I24" s="29" t="s">
        <v>28</v>
      </c>
      <c r="J24" s="24" t="str">
        <f>IF('Rekapitulace stavby'!AN20="","",'Rekapitulace stavby'!AN20)</f>
        <v/>
      </c>
      <c r="K24" s="35"/>
      <c r="L24" s="113"/>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113"/>
      <c r="S25" s="35"/>
      <c r="T25" s="35"/>
      <c r="U25" s="35"/>
      <c r="V25" s="35"/>
      <c r="W25" s="35"/>
      <c r="X25" s="35"/>
      <c r="Y25" s="35"/>
      <c r="Z25" s="35"/>
      <c r="AA25" s="35"/>
      <c r="AB25" s="35"/>
      <c r="AC25" s="35"/>
      <c r="AD25" s="35"/>
      <c r="AE25" s="35"/>
    </row>
    <row r="26" spans="1:31" s="2" customFormat="1" ht="12" customHeight="1">
      <c r="A26" s="35"/>
      <c r="B26" s="36"/>
      <c r="C26" s="35"/>
      <c r="D26" s="29" t="s">
        <v>35</v>
      </c>
      <c r="E26" s="35"/>
      <c r="F26" s="35"/>
      <c r="G26" s="35"/>
      <c r="H26" s="35"/>
      <c r="I26" s="35"/>
      <c r="J26" s="35"/>
      <c r="K26" s="35"/>
      <c r="L26" s="113"/>
      <c r="S26" s="35"/>
      <c r="T26" s="35"/>
      <c r="U26" s="35"/>
      <c r="V26" s="35"/>
      <c r="W26" s="35"/>
      <c r="X26" s="35"/>
      <c r="Y26" s="35"/>
      <c r="Z26" s="35"/>
      <c r="AA26" s="35"/>
      <c r="AB26" s="35"/>
      <c r="AC26" s="35"/>
      <c r="AD26" s="35"/>
      <c r="AE26" s="35"/>
    </row>
    <row r="27" spans="1:31" s="8" customFormat="1" ht="16.5" customHeight="1">
      <c r="A27" s="114"/>
      <c r="B27" s="115"/>
      <c r="C27" s="114"/>
      <c r="D27" s="114"/>
      <c r="E27" s="33" t="s">
        <v>3</v>
      </c>
      <c r="F27" s="33"/>
      <c r="G27" s="33"/>
      <c r="H27" s="33"/>
      <c r="I27" s="114"/>
      <c r="J27" s="114"/>
      <c r="K27" s="114"/>
      <c r="L27" s="116"/>
      <c r="S27" s="114"/>
      <c r="T27" s="114"/>
      <c r="U27" s="114"/>
      <c r="V27" s="114"/>
      <c r="W27" s="114"/>
      <c r="X27" s="114"/>
      <c r="Y27" s="114"/>
      <c r="Z27" s="114"/>
      <c r="AA27" s="114"/>
      <c r="AB27" s="114"/>
      <c r="AC27" s="114"/>
      <c r="AD27" s="114"/>
      <c r="AE27" s="114"/>
    </row>
    <row r="28" spans="1:31" s="2" customFormat="1" ht="6.95" customHeight="1">
      <c r="A28" s="35"/>
      <c r="B28" s="36"/>
      <c r="C28" s="35"/>
      <c r="D28" s="35"/>
      <c r="E28" s="35"/>
      <c r="F28" s="35"/>
      <c r="G28" s="35"/>
      <c r="H28" s="35"/>
      <c r="I28" s="35"/>
      <c r="J28" s="35"/>
      <c r="K28" s="35"/>
      <c r="L28" s="113"/>
      <c r="S28" s="35"/>
      <c r="T28" s="35"/>
      <c r="U28" s="35"/>
      <c r="V28" s="35"/>
      <c r="W28" s="35"/>
      <c r="X28" s="35"/>
      <c r="Y28" s="35"/>
      <c r="Z28" s="35"/>
      <c r="AA28" s="35"/>
      <c r="AB28" s="35"/>
      <c r="AC28" s="35"/>
      <c r="AD28" s="35"/>
      <c r="AE28" s="35"/>
    </row>
    <row r="29" spans="1:31" s="2" customFormat="1" ht="6.95" customHeight="1">
      <c r="A29" s="35"/>
      <c r="B29" s="36"/>
      <c r="C29" s="35"/>
      <c r="D29" s="81"/>
      <c r="E29" s="81"/>
      <c r="F29" s="81"/>
      <c r="G29" s="81"/>
      <c r="H29" s="81"/>
      <c r="I29" s="81"/>
      <c r="J29" s="81"/>
      <c r="K29" s="81"/>
      <c r="L29" s="113"/>
      <c r="S29" s="35"/>
      <c r="T29" s="35"/>
      <c r="U29" s="35"/>
      <c r="V29" s="35"/>
      <c r="W29" s="35"/>
      <c r="X29" s="35"/>
      <c r="Y29" s="35"/>
      <c r="Z29" s="35"/>
      <c r="AA29" s="35"/>
      <c r="AB29" s="35"/>
      <c r="AC29" s="35"/>
      <c r="AD29" s="35"/>
      <c r="AE29" s="35"/>
    </row>
    <row r="30" spans="1:31" s="2" customFormat="1" ht="25.4" customHeight="1">
      <c r="A30" s="35"/>
      <c r="B30" s="36"/>
      <c r="C30" s="35"/>
      <c r="D30" s="117" t="s">
        <v>37</v>
      </c>
      <c r="E30" s="35"/>
      <c r="F30" s="35"/>
      <c r="G30" s="35"/>
      <c r="H30" s="35"/>
      <c r="I30" s="35"/>
      <c r="J30" s="87">
        <f>ROUND(J80,2)</f>
        <v>0</v>
      </c>
      <c r="K30" s="35"/>
      <c r="L30" s="113"/>
      <c r="S30" s="35"/>
      <c r="T30" s="35"/>
      <c r="U30" s="35"/>
      <c r="V30" s="35"/>
      <c r="W30" s="35"/>
      <c r="X30" s="35"/>
      <c r="Y30" s="35"/>
      <c r="Z30" s="35"/>
      <c r="AA30" s="35"/>
      <c r="AB30" s="35"/>
      <c r="AC30" s="35"/>
      <c r="AD30" s="35"/>
      <c r="AE30" s="35"/>
    </row>
    <row r="31" spans="1:31" s="2" customFormat="1" ht="6.95" customHeight="1">
      <c r="A31" s="35"/>
      <c r="B31" s="36"/>
      <c r="C31" s="35"/>
      <c r="D31" s="81"/>
      <c r="E31" s="81"/>
      <c r="F31" s="81"/>
      <c r="G31" s="81"/>
      <c r="H31" s="81"/>
      <c r="I31" s="81"/>
      <c r="J31" s="81"/>
      <c r="K31" s="81"/>
      <c r="L31" s="113"/>
      <c r="S31" s="35"/>
      <c r="T31" s="35"/>
      <c r="U31" s="35"/>
      <c r="V31" s="35"/>
      <c r="W31" s="35"/>
      <c r="X31" s="35"/>
      <c r="Y31" s="35"/>
      <c r="Z31" s="35"/>
      <c r="AA31" s="35"/>
      <c r="AB31" s="35"/>
      <c r="AC31" s="35"/>
      <c r="AD31" s="35"/>
      <c r="AE31" s="35"/>
    </row>
    <row r="32" spans="1:31" s="2" customFormat="1" ht="14.4" customHeight="1">
      <c r="A32" s="35"/>
      <c r="B32" s="36"/>
      <c r="C32" s="35"/>
      <c r="D32" s="35"/>
      <c r="E32" s="35"/>
      <c r="F32" s="40" t="s">
        <v>39</v>
      </c>
      <c r="G32" s="35"/>
      <c r="H32" s="35"/>
      <c r="I32" s="40" t="s">
        <v>38</v>
      </c>
      <c r="J32" s="40" t="s">
        <v>40</v>
      </c>
      <c r="K32" s="35"/>
      <c r="L32" s="113"/>
      <c r="S32" s="35"/>
      <c r="T32" s="35"/>
      <c r="U32" s="35"/>
      <c r="V32" s="35"/>
      <c r="W32" s="35"/>
      <c r="X32" s="35"/>
      <c r="Y32" s="35"/>
      <c r="Z32" s="35"/>
      <c r="AA32" s="35"/>
      <c r="AB32" s="35"/>
      <c r="AC32" s="35"/>
      <c r="AD32" s="35"/>
      <c r="AE32" s="35"/>
    </row>
    <row r="33" spans="1:31" s="2" customFormat="1" ht="14.4" customHeight="1">
      <c r="A33" s="35"/>
      <c r="B33" s="36"/>
      <c r="C33" s="35"/>
      <c r="D33" s="118" t="s">
        <v>41</v>
      </c>
      <c r="E33" s="29" t="s">
        <v>42</v>
      </c>
      <c r="F33" s="119">
        <f>ROUND((SUM(BE80:BE94)),2)</f>
        <v>0</v>
      </c>
      <c r="G33" s="35"/>
      <c r="H33" s="35"/>
      <c r="I33" s="120">
        <v>0.21</v>
      </c>
      <c r="J33" s="119">
        <f>ROUND(((SUM(BE80:BE94))*I33),2)</f>
        <v>0</v>
      </c>
      <c r="K33" s="35"/>
      <c r="L33" s="113"/>
      <c r="S33" s="35"/>
      <c r="T33" s="35"/>
      <c r="U33" s="35"/>
      <c r="V33" s="35"/>
      <c r="W33" s="35"/>
      <c r="X33" s="35"/>
      <c r="Y33" s="35"/>
      <c r="Z33" s="35"/>
      <c r="AA33" s="35"/>
      <c r="AB33" s="35"/>
      <c r="AC33" s="35"/>
      <c r="AD33" s="35"/>
      <c r="AE33" s="35"/>
    </row>
    <row r="34" spans="1:31" s="2" customFormat="1" ht="14.4" customHeight="1">
      <c r="A34" s="35"/>
      <c r="B34" s="36"/>
      <c r="C34" s="35"/>
      <c r="D34" s="35"/>
      <c r="E34" s="29" t="s">
        <v>43</v>
      </c>
      <c r="F34" s="119">
        <f>ROUND((SUM(BF80:BF94)),2)</f>
        <v>0</v>
      </c>
      <c r="G34" s="35"/>
      <c r="H34" s="35"/>
      <c r="I34" s="120">
        <v>0.15</v>
      </c>
      <c r="J34" s="119">
        <f>ROUND(((SUM(BF80:BF94))*I34),2)</f>
        <v>0</v>
      </c>
      <c r="K34" s="35"/>
      <c r="L34" s="113"/>
      <c r="S34" s="35"/>
      <c r="T34" s="35"/>
      <c r="U34" s="35"/>
      <c r="V34" s="35"/>
      <c r="W34" s="35"/>
      <c r="X34" s="35"/>
      <c r="Y34" s="35"/>
      <c r="Z34" s="35"/>
      <c r="AA34" s="35"/>
      <c r="AB34" s="35"/>
      <c r="AC34" s="35"/>
      <c r="AD34" s="35"/>
      <c r="AE34" s="35"/>
    </row>
    <row r="35" spans="1:31" s="2" customFormat="1" ht="14.4" customHeight="1" hidden="1">
      <c r="A35" s="35"/>
      <c r="B35" s="36"/>
      <c r="C35" s="35"/>
      <c r="D35" s="35"/>
      <c r="E35" s="29" t="s">
        <v>44</v>
      </c>
      <c r="F35" s="119">
        <f>ROUND((SUM(BG80:BG94)),2)</f>
        <v>0</v>
      </c>
      <c r="G35" s="35"/>
      <c r="H35" s="35"/>
      <c r="I35" s="120">
        <v>0.21</v>
      </c>
      <c r="J35" s="119">
        <f>0</f>
        <v>0</v>
      </c>
      <c r="K35" s="35"/>
      <c r="L35" s="113"/>
      <c r="S35" s="35"/>
      <c r="T35" s="35"/>
      <c r="U35" s="35"/>
      <c r="V35" s="35"/>
      <c r="W35" s="35"/>
      <c r="X35" s="35"/>
      <c r="Y35" s="35"/>
      <c r="Z35" s="35"/>
      <c r="AA35" s="35"/>
      <c r="AB35" s="35"/>
      <c r="AC35" s="35"/>
      <c r="AD35" s="35"/>
      <c r="AE35" s="35"/>
    </row>
    <row r="36" spans="1:31" s="2" customFormat="1" ht="14.4" customHeight="1" hidden="1">
      <c r="A36" s="35"/>
      <c r="B36" s="36"/>
      <c r="C36" s="35"/>
      <c r="D36" s="35"/>
      <c r="E36" s="29" t="s">
        <v>45</v>
      </c>
      <c r="F36" s="119">
        <f>ROUND((SUM(BH80:BH94)),2)</f>
        <v>0</v>
      </c>
      <c r="G36" s="35"/>
      <c r="H36" s="35"/>
      <c r="I36" s="120">
        <v>0.15</v>
      </c>
      <c r="J36" s="119">
        <f>0</f>
        <v>0</v>
      </c>
      <c r="K36" s="35"/>
      <c r="L36" s="113"/>
      <c r="S36" s="35"/>
      <c r="T36" s="35"/>
      <c r="U36" s="35"/>
      <c r="V36" s="35"/>
      <c r="W36" s="35"/>
      <c r="X36" s="35"/>
      <c r="Y36" s="35"/>
      <c r="Z36" s="35"/>
      <c r="AA36" s="35"/>
      <c r="AB36" s="35"/>
      <c r="AC36" s="35"/>
      <c r="AD36" s="35"/>
      <c r="AE36" s="35"/>
    </row>
    <row r="37" spans="1:31" s="2" customFormat="1" ht="14.4" customHeight="1" hidden="1">
      <c r="A37" s="35"/>
      <c r="B37" s="36"/>
      <c r="C37" s="35"/>
      <c r="D37" s="35"/>
      <c r="E37" s="29" t="s">
        <v>46</v>
      </c>
      <c r="F37" s="119">
        <f>ROUND((SUM(BI80:BI94)),2)</f>
        <v>0</v>
      </c>
      <c r="G37" s="35"/>
      <c r="H37" s="35"/>
      <c r="I37" s="120">
        <v>0</v>
      </c>
      <c r="J37" s="119">
        <f>0</f>
        <v>0</v>
      </c>
      <c r="K37" s="35"/>
      <c r="L37" s="113"/>
      <c r="S37" s="35"/>
      <c r="T37" s="35"/>
      <c r="U37" s="35"/>
      <c r="V37" s="35"/>
      <c r="W37" s="35"/>
      <c r="X37" s="35"/>
      <c r="Y37" s="35"/>
      <c r="Z37" s="35"/>
      <c r="AA37" s="35"/>
      <c r="AB37" s="35"/>
      <c r="AC37" s="35"/>
      <c r="AD37" s="35"/>
      <c r="AE37" s="35"/>
    </row>
    <row r="38" spans="1:31" s="2" customFormat="1" ht="6.95" customHeight="1">
      <c r="A38" s="35"/>
      <c r="B38" s="36"/>
      <c r="C38" s="35"/>
      <c r="D38" s="35"/>
      <c r="E38" s="35"/>
      <c r="F38" s="35"/>
      <c r="G38" s="35"/>
      <c r="H38" s="35"/>
      <c r="I38" s="35"/>
      <c r="J38" s="35"/>
      <c r="K38" s="35"/>
      <c r="L38" s="113"/>
      <c r="S38" s="35"/>
      <c r="T38" s="35"/>
      <c r="U38" s="35"/>
      <c r="V38" s="35"/>
      <c r="W38" s="35"/>
      <c r="X38" s="35"/>
      <c r="Y38" s="35"/>
      <c r="Z38" s="35"/>
      <c r="AA38" s="35"/>
      <c r="AB38" s="35"/>
      <c r="AC38" s="35"/>
      <c r="AD38" s="35"/>
      <c r="AE38" s="35"/>
    </row>
    <row r="39" spans="1:31" s="2" customFormat="1" ht="25.4" customHeight="1">
      <c r="A39" s="35"/>
      <c r="B39" s="36"/>
      <c r="C39" s="121"/>
      <c r="D39" s="122" t="s">
        <v>47</v>
      </c>
      <c r="E39" s="73"/>
      <c r="F39" s="73"/>
      <c r="G39" s="123" t="s">
        <v>48</v>
      </c>
      <c r="H39" s="124" t="s">
        <v>49</v>
      </c>
      <c r="I39" s="73"/>
      <c r="J39" s="125">
        <f>SUM(J30:J37)</f>
        <v>0</v>
      </c>
      <c r="K39" s="126"/>
      <c r="L39" s="113"/>
      <c r="S39" s="35"/>
      <c r="T39" s="35"/>
      <c r="U39" s="35"/>
      <c r="V39" s="35"/>
      <c r="W39" s="35"/>
      <c r="X39" s="35"/>
      <c r="Y39" s="35"/>
      <c r="Z39" s="35"/>
      <c r="AA39" s="35"/>
      <c r="AB39" s="35"/>
      <c r="AC39" s="35"/>
      <c r="AD39" s="35"/>
      <c r="AE39" s="35"/>
    </row>
    <row r="40" spans="1:31" s="2" customFormat="1" ht="14.4" customHeight="1">
      <c r="A40" s="35"/>
      <c r="B40" s="52"/>
      <c r="C40" s="53"/>
      <c r="D40" s="53"/>
      <c r="E40" s="53"/>
      <c r="F40" s="53"/>
      <c r="G40" s="53"/>
      <c r="H40" s="53"/>
      <c r="I40" s="53"/>
      <c r="J40" s="53"/>
      <c r="K40" s="53"/>
      <c r="L40" s="113"/>
      <c r="S40" s="35"/>
      <c r="T40" s="35"/>
      <c r="U40" s="35"/>
      <c r="V40" s="35"/>
      <c r="W40" s="35"/>
      <c r="X40" s="35"/>
      <c r="Y40" s="35"/>
      <c r="Z40" s="35"/>
      <c r="AA40" s="35"/>
      <c r="AB40" s="35"/>
      <c r="AC40" s="35"/>
      <c r="AD40" s="35"/>
      <c r="AE40" s="35"/>
    </row>
    <row r="44" spans="1:31" s="2" customFormat="1" ht="6.95" customHeight="1">
      <c r="A44" s="35"/>
      <c r="B44" s="54"/>
      <c r="C44" s="55"/>
      <c r="D44" s="55"/>
      <c r="E44" s="55"/>
      <c r="F44" s="55"/>
      <c r="G44" s="55"/>
      <c r="H44" s="55"/>
      <c r="I44" s="55"/>
      <c r="J44" s="55"/>
      <c r="K44" s="55"/>
      <c r="L44" s="113"/>
      <c r="S44" s="35"/>
      <c r="T44" s="35"/>
      <c r="U44" s="35"/>
      <c r="V44" s="35"/>
      <c r="W44" s="35"/>
      <c r="X44" s="35"/>
      <c r="Y44" s="35"/>
      <c r="Z44" s="35"/>
      <c r="AA44" s="35"/>
      <c r="AB44" s="35"/>
      <c r="AC44" s="35"/>
      <c r="AD44" s="35"/>
      <c r="AE44" s="35"/>
    </row>
    <row r="45" spans="1:31" s="2" customFormat="1" ht="24.95" customHeight="1">
      <c r="A45" s="35"/>
      <c r="B45" s="36"/>
      <c r="C45" s="20" t="s">
        <v>91</v>
      </c>
      <c r="D45" s="35"/>
      <c r="E45" s="35"/>
      <c r="F45" s="35"/>
      <c r="G45" s="35"/>
      <c r="H45" s="35"/>
      <c r="I45" s="35"/>
      <c r="J45" s="35"/>
      <c r="K45" s="35"/>
      <c r="L45" s="113"/>
      <c r="S45" s="35"/>
      <c r="T45" s="35"/>
      <c r="U45" s="35"/>
      <c r="V45" s="35"/>
      <c r="W45" s="35"/>
      <c r="X45" s="35"/>
      <c r="Y45" s="35"/>
      <c r="Z45" s="35"/>
      <c r="AA45" s="35"/>
      <c r="AB45" s="35"/>
      <c r="AC45" s="35"/>
      <c r="AD45" s="35"/>
      <c r="AE45" s="35"/>
    </row>
    <row r="46" spans="1:31" s="2" customFormat="1" ht="6.95" customHeight="1">
      <c r="A46" s="35"/>
      <c r="B46" s="36"/>
      <c r="C46" s="35"/>
      <c r="D46" s="35"/>
      <c r="E46" s="35"/>
      <c r="F46" s="35"/>
      <c r="G46" s="35"/>
      <c r="H46" s="35"/>
      <c r="I46" s="35"/>
      <c r="J46" s="35"/>
      <c r="K46" s="35"/>
      <c r="L46" s="113"/>
      <c r="S46" s="35"/>
      <c r="T46" s="35"/>
      <c r="U46" s="35"/>
      <c r="V46" s="35"/>
      <c r="W46" s="35"/>
      <c r="X46" s="35"/>
      <c r="Y46" s="35"/>
      <c r="Z46" s="35"/>
      <c r="AA46" s="35"/>
      <c r="AB46" s="35"/>
      <c r="AC46" s="35"/>
      <c r="AD46" s="35"/>
      <c r="AE46" s="35"/>
    </row>
    <row r="47" spans="1:31" s="2" customFormat="1" ht="12" customHeight="1">
      <c r="A47" s="35"/>
      <c r="B47" s="36"/>
      <c r="C47" s="29" t="s">
        <v>17</v>
      </c>
      <c r="D47" s="35"/>
      <c r="E47" s="35"/>
      <c r="F47" s="35"/>
      <c r="G47" s="35"/>
      <c r="H47" s="35"/>
      <c r="I47" s="35"/>
      <c r="J47" s="35"/>
      <c r="K47" s="35"/>
      <c r="L47" s="113"/>
      <c r="S47" s="35"/>
      <c r="T47" s="35"/>
      <c r="U47" s="35"/>
      <c r="V47" s="35"/>
      <c r="W47" s="35"/>
      <c r="X47" s="35"/>
      <c r="Y47" s="35"/>
      <c r="Z47" s="35"/>
      <c r="AA47" s="35"/>
      <c r="AB47" s="35"/>
      <c r="AC47" s="35"/>
      <c r="AD47" s="35"/>
      <c r="AE47" s="35"/>
    </row>
    <row r="48" spans="1:31" s="2" customFormat="1" ht="26.25" customHeight="1">
      <c r="A48" s="35"/>
      <c r="B48" s="36"/>
      <c r="C48" s="35"/>
      <c r="D48" s="35"/>
      <c r="E48" s="112" t="str">
        <f>E7</f>
        <v>ZATEPLENÍ OBJEKTU A VÝMĚNA OTVORŮ OBJEKTU KOLEJE BLANICE</v>
      </c>
      <c r="F48" s="29"/>
      <c r="G48" s="29"/>
      <c r="H48" s="29"/>
      <c r="I48" s="35"/>
      <c r="J48" s="35"/>
      <c r="K48" s="35"/>
      <c r="L48" s="113"/>
      <c r="S48" s="35"/>
      <c r="T48" s="35"/>
      <c r="U48" s="35"/>
      <c r="V48" s="35"/>
      <c r="W48" s="35"/>
      <c r="X48" s="35"/>
      <c r="Y48" s="35"/>
      <c r="Z48" s="35"/>
      <c r="AA48" s="35"/>
      <c r="AB48" s="35"/>
      <c r="AC48" s="35"/>
      <c r="AD48" s="35"/>
      <c r="AE48" s="35"/>
    </row>
    <row r="49" spans="1:31" s="2" customFormat="1" ht="12" customHeight="1">
      <c r="A49" s="35"/>
      <c r="B49" s="36"/>
      <c r="C49" s="29" t="s">
        <v>89</v>
      </c>
      <c r="D49" s="35"/>
      <c r="E49" s="35"/>
      <c r="F49" s="35"/>
      <c r="G49" s="35"/>
      <c r="H49" s="35"/>
      <c r="I49" s="35"/>
      <c r="J49" s="35"/>
      <c r="K49" s="35"/>
      <c r="L49" s="113"/>
      <c r="S49" s="35"/>
      <c r="T49" s="35"/>
      <c r="U49" s="35"/>
      <c r="V49" s="35"/>
      <c r="W49" s="35"/>
      <c r="X49" s="35"/>
      <c r="Y49" s="35"/>
      <c r="Z49" s="35"/>
      <c r="AA49" s="35"/>
      <c r="AB49" s="35"/>
      <c r="AC49" s="35"/>
      <c r="AD49" s="35"/>
      <c r="AE49" s="35"/>
    </row>
    <row r="50" spans="1:31" s="2" customFormat="1" ht="16.5" customHeight="1">
      <c r="A50" s="35"/>
      <c r="B50" s="36"/>
      <c r="C50" s="35"/>
      <c r="D50" s="35"/>
      <c r="E50" s="59" t="str">
        <f>E9</f>
        <v>VRN - Ostatní a vedlejší náklady</v>
      </c>
      <c r="F50" s="35"/>
      <c r="G50" s="35"/>
      <c r="H50" s="35"/>
      <c r="I50" s="35"/>
      <c r="J50" s="35"/>
      <c r="K50" s="35"/>
      <c r="L50" s="113"/>
      <c r="S50" s="35"/>
      <c r="T50" s="35"/>
      <c r="U50" s="35"/>
      <c r="V50" s="35"/>
      <c r="W50" s="35"/>
      <c r="X50" s="35"/>
      <c r="Y50" s="35"/>
      <c r="Z50" s="35"/>
      <c r="AA50" s="35"/>
      <c r="AB50" s="35"/>
      <c r="AC50" s="35"/>
      <c r="AD50" s="35"/>
      <c r="AE50" s="35"/>
    </row>
    <row r="51" spans="1:31" s="2" customFormat="1" ht="6.95" customHeight="1">
      <c r="A51" s="35"/>
      <c r="B51" s="36"/>
      <c r="C51" s="35"/>
      <c r="D51" s="35"/>
      <c r="E51" s="35"/>
      <c r="F51" s="35"/>
      <c r="G51" s="35"/>
      <c r="H51" s="35"/>
      <c r="I51" s="35"/>
      <c r="J51" s="35"/>
      <c r="K51" s="35"/>
      <c r="L51" s="113"/>
      <c r="S51" s="35"/>
      <c r="T51" s="35"/>
      <c r="U51" s="35"/>
      <c r="V51" s="35"/>
      <c r="W51" s="35"/>
      <c r="X51" s="35"/>
      <c r="Y51" s="35"/>
      <c r="Z51" s="35"/>
      <c r="AA51" s="35"/>
      <c r="AB51" s="35"/>
      <c r="AC51" s="35"/>
      <c r="AD51" s="35"/>
      <c r="AE51" s="35"/>
    </row>
    <row r="52" spans="1:31" s="2" customFormat="1" ht="12" customHeight="1">
      <c r="A52" s="35"/>
      <c r="B52" s="36"/>
      <c r="C52" s="29" t="s">
        <v>21</v>
      </c>
      <c r="D52" s="35"/>
      <c r="E52" s="35"/>
      <c r="F52" s="24" t="str">
        <f>F12</f>
        <v xml:space="preserve"> </v>
      </c>
      <c r="G52" s="35"/>
      <c r="H52" s="35"/>
      <c r="I52" s="29" t="s">
        <v>23</v>
      </c>
      <c r="J52" s="61" t="str">
        <f>IF(J12="","",J12)</f>
        <v>18. 11. 2022</v>
      </c>
      <c r="K52" s="35"/>
      <c r="L52" s="113"/>
      <c r="S52" s="35"/>
      <c r="T52" s="35"/>
      <c r="U52" s="35"/>
      <c r="V52" s="35"/>
      <c r="W52" s="35"/>
      <c r="X52" s="35"/>
      <c r="Y52" s="35"/>
      <c r="Z52" s="35"/>
      <c r="AA52" s="35"/>
      <c r="AB52" s="35"/>
      <c r="AC52" s="35"/>
      <c r="AD52" s="35"/>
      <c r="AE52" s="35"/>
    </row>
    <row r="53" spans="1:31" s="2" customFormat="1" ht="6.95" customHeight="1">
      <c r="A53" s="35"/>
      <c r="B53" s="36"/>
      <c r="C53" s="35"/>
      <c r="D53" s="35"/>
      <c r="E53" s="35"/>
      <c r="F53" s="35"/>
      <c r="G53" s="35"/>
      <c r="H53" s="35"/>
      <c r="I53" s="35"/>
      <c r="J53" s="35"/>
      <c r="K53" s="35"/>
      <c r="L53" s="113"/>
      <c r="S53" s="35"/>
      <c r="T53" s="35"/>
      <c r="U53" s="35"/>
      <c r="V53" s="35"/>
      <c r="W53" s="35"/>
      <c r="X53" s="35"/>
      <c r="Y53" s="35"/>
      <c r="Z53" s="35"/>
      <c r="AA53" s="35"/>
      <c r="AB53" s="35"/>
      <c r="AC53" s="35"/>
      <c r="AD53" s="35"/>
      <c r="AE53" s="35"/>
    </row>
    <row r="54" spans="1:31" s="2" customFormat="1" ht="15.15" customHeight="1">
      <c r="A54" s="35"/>
      <c r="B54" s="36"/>
      <c r="C54" s="29" t="s">
        <v>25</v>
      </c>
      <c r="D54" s="35"/>
      <c r="E54" s="35"/>
      <c r="F54" s="24" t="str">
        <f>E15</f>
        <v>Vysoká škola ekonomická v Praze</v>
      </c>
      <c r="G54" s="35"/>
      <c r="H54" s="35"/>
      <c r="I54" s="29" t="s">
        <v>31</v>
      </c>
      <c r="J54" s="33" t="str">
        <f>E21</f>
        <v>RAFPRO s.r.o.</v>
      </c>
      <c r="K54" s="35"/>
      <c r="L54" s="113"/>
      <c r="S54" s="35"/>
      <c r="T54" s="35"/>
      <c r="U54" s="35"/>
      <c r="V54" s="35"/>
      <c r="W54" s="35"/>
      <c r="X54" s="35"/>
      <c r="Y54" s="35"/>
      <c r="Z54" s="35"/>
      <c r="AA54" s="35"/>
      <c r="AB54" s="35"/>
      <c r="AC54" s="35"/>
      <c r="AD54" s="35"/>
      <c r="AE54" s="35"/>
    </row>
    <row r="55" spans="1:31" s="2" customFormat="1" ht="15.15" customHeight="1">
      <c r="A55" s="35"/>
      <c r="B55" s="36"/>
      <c r="C55" s="29" t="s">
        <v>29</v>
      </c>
      <c r="D55" s="35"/>
      <c r="E55" s="35"/>
      <c r="F55" s="24" t="str">
        <f>IF(E18="","",E18)</f>
        <v>Vyplň údaj</v>
      </c>
      <c r="G55" s="35"/>
      <c r="H55" s="35"/>
      <c r="I55" s="29" t="s">
        <v>34</v>
      </c>
      <c r="J55" s="33" t="str">
        <f>E24</f>
        <v xml:space="preserve"> </v>
      </c>
      <c r="K55" s="35"/>
      <c r="L55" s="113"/>
      <c r="S55" s="35"/>
      <c r="T55" s="35"/>
      <c r="U55" s="35"/>
      <c r="V55" s="35"/>
      <c r="W55" s="35"/>
      <c r="X55" s="35"/>
      <c r="Y55" s="35"/>
      <c r="Z55" s="35"/>
      <c r="AA55" s="35"/>
      <c r="AB55" s="35"/>
      <c r="AC55" s="35"/>
      <c r="AD55" s="35"/>
      <c r="AE55" s="35"/>
    </row>
    <row r="56" spans="1:31" s="2" customFormat="1" ht="10.3" customHeight="1">
      <c r="A56" s="35"/>
      <c r="B56" s="36"/>
      <c r="C56" s="35"/>
      <c r="D56" s="35"/>
      <c r="E56" s="35"/>
      <c r="F56" s="35"/>
      <c r="G56" s="35"/>
      <c r="H56" s="35"/>
      <c r="I56" s="35"/>
      <c r="J56" s="35"/>
      <c r="K56" s="35"/>
      <c r="L56" s="113"/>
      <c r="S56" s="35"/>
      <c r="T56" s="35"/>
      <c r="U56" s="35"/>
      <c r="V56" s="35"/>
      <c r="W56" s="35"/>
      <c r="X56" s="35"/>
      <c r="Y56" s="35"/>
      <c r="Z56" s="35"/>
      <c r="AA56" s="35"/>
      <c r="AB56" s="35"/>
      <c r="AC56" s="35"/>
      <c r="AD56" s="35"/>
      <c r="AE56" s="35"/>
    </row>
    <row r="57" spans="1:31" s="2" customFormat="1" ht="29.25" customHeight="1">
      <c r="A57" s="35"/>
      <c r="B57" s="36"/>
      <c r="C57" s="127" t="s">
        <v>92</v>
      </c>
      <c r="D57" s="121"/>
      <c r="E57" s="121"/>
      <c r="F57" s="121"/>
      <c r="G57" s="121"/>
      <c r="H57" s="121"/>
      <c r="I57" s="121"/>
      <c r="J57" s="128" t="s">
        <v>93</v>
      </c>
      <c r="K57" s="121"/>
      <c r="L57" s="113"/>
      <c r="S57" s="35"/>
      <c r="T57" s="35"/>
      <c r="U57" s="35"/>
      <c r="V57" s="35"/>
      <c r="W57" s="35"/>
      <c r="X57" s="35"/>
      <c r="Y57" s="35"/>
      <c r="Z57" s="35"/>
      <c r="AA57" s="35"/>
      <c r="AB57" s="35"/>
      <c r="AC57" s="35"/>
      <c r="AD57" s="35"/>
      <c r="AE57" s="35"/>
    </row>
    <row r="58" spans="1:31" s="2" customFormat="1" ht="10.3" customHeight="1">
      <c r="A58" s="35"/>
      <c r="B58" s="36"/>
      <c r="C58" s="35"/>
      <c r="D58" s="35"/>
      <c r="E58" s="35"/>
      <c r="F58" s="35"/>
      <c r="G58" s="35"/>
      <c r="H58" s="35"/>
      <c r="I58" s="35"/>
      <c r="J58" s="35"/>
      <c r="K58" s="35"/>
      <c r="L58" s="113"/>
      <c r="S58" s="35"/>
      <c r="T58" s="35"/>
      <c r="U58" s="35"/>
      <c r="V58" s="35"/>
      <c r="W58" s="35"/>
      <c r="X58" s="35"/>
      <c r="Y58" s="35"/>
      <c r="Z58" s="35"/>
      <c r="AA58" s="35"/>
      <c r="AB58" s="35"/>
      <c r="AC58" s="35"/>
      <c r="AD58" s="35"/>
      <c r="AE58" s="35"/>
    </row>
    <row r="59" spans="1:47" s="2" customFormat="1" ht="22.8" customHeight="1">
      <c r="A59" s="35"/>
      <c r="B59" s="36"/>
      <c r="C59" s="129" t="s">
        <v>69</v>
      </c>
      <c r="D59" s="35"/>
      <c r="E59" s="35"/>
      <c r="F59" s="35"/>
      <c r="G59" s="35"/>
      <c r="H59" s="35"/>
      <c r="I59" s="35"/>
      <c r="J59" s="87">
        <f>J80</f>
        <v>0</v>
      </c>
      <c r="K59" s="35"/>
      <c r="L59" s="113"/>
      <c r="S59" s="35"/>
      <c r="T59" s="35"/>
      <c r="U59" s="35"/>
      <c r="V59" s="35"/>
      <c r="W59" s="35"/>
      <c r="X59" s="35"/>
      <c r="Y59" s="35"/>
      <c r="Z59" s="35"/>
      <c r="AA59" s="35"/>
      <c r="AB59" s="35"/>
      <c r="AC59" s="35"/>
      <c r="AD59" s="35"/>
      <c r="AE59" s="35"/>
      <c r="AU59" s="16" t="s">
        <v>94</v>
      </c>
    </row>
    <row r="60" spans="1:31" s="9" customFormat="1" ht="24.95" customHeight="1">
      <c r="A60" s="9"/>
      <c r="B60" s="130"/>
      <c r="C60" s="9"/>
      <c r="D60" s="131" t="s">
        <v>1270</v>
      </c>
      <c r="E60" s="132"/>
      <c r="F60" s="132"/>
      <c r="G60" s="132"/>
      <c r="H60" s="132"/>
      <c r="I60" s="132"/>
      <c r="J60" s="133">
        <f>J81</f>
        <v>0</v>
      </c>
      <c r="K60" s="9"/>
      <c r="L60" s="130"/>
      <c r="S60" s="9"/>
      <c r="T60" s="9"/>
      <c r="U60" s="9"/>
      <c r="V60" s="9"/>
      <c r="W60" s="9"/>
      <c r="X60" s="9"/>
      <c r="Y60" s="9"/>
      <c r="Z60" s="9"/>
      <c r="AA60" s="9"/>
      <c r="AB60" s="9"/>
      <c r="AC60" s="9"/>
      <c r="AD60" s="9"/>
      <c r="AE60" s="9"/>
    </row>
    <row r="61" spans="1:31" s="2" customFormat="1" ht="21.8" customHeight="1">
      <c r="A61" s="35"/>
      <c r="B61" s="36"/>
      <c r="C61" s="35"/>
      <c r="D61" s="35"/>
      <c r="E61" s="35"/>
      <c r="F61" s="35"/>
      <c r="G61" s="35"/>
      <c r="H61" s="35"/>
      <c r="I61" s="35"/>
      <c r="J61" s="35"/>
      <c r="K61" s="35"/>
      <c r="L61" s="113"/>
      <c r="S61" s="35"/>
      <c r="T61" s="35"/>
      <c r="U61" s="35"/>
      <c r="V61" s="35"/>
      <c r="W61" s="35"/>
      <c r="X61" s="35"/>
      <c r="Y61" s="35"/>
      <c r="Z61" s="35"/>
      <c r="AA61" s="35"/>
      <c r="AB61" s="35"/>
      <c r="AC61" s="35"/>
      <c r="AD61" s="35"/>
      <c r="AE61" s="35"/>
    </row>
    <row r="62" spans="1:31" s="2" customFormat="1" ht="6.95" customHeight="1">
      <c r="A62" s="35"/>
      <c r="B62" s="52"/>
      <c r="C62" s="53"/>
      <c r="D62" s="53"/>
      <c r="E62" s="53"/>
      <c r="F62" s="53"/>
      <c r="G62" s="53"/>
      <c r="H62" s="53"/>
      <c r="I62" s="53"/>
      <c r="J62" s="53"/>
      <c r="K62" s="53"/>
      <c r="L62" s="113"/>
      <c r="S62" s="35"/>
      <c r="T62" s="35"/>
      <c r="U62" s="35"/>
      <c r="V62" s="35"/>
      <c r="W62" s="35"/>
      <c r="X62" s="35"/>
      <c r="Y62" s="35"/>
      <c r="Z62" s="35"/>
      <c r="AA62" s="35"/>
      <c r="AB62" s="35"/>
      <c r="AC62" s="35"/>
      <c r="AD62" s="35"/>
      <c r="AE62" s="35"/>
    </row>
    <row r="66" spans="1:31" s="2" customFormat="1" ht="6.95" customHeight="1">
      <c r="A66" s="35"/>
      <c r="B66" s="54"/>
      <c r="C66" s="55"/>
      <c r="D66" s="55"/>
      <c r="E66" s="55"/>
      <c r="F66" s="55"/>
      <c r="G66" s="55"/>
      <c r="H66" s="55"/>
      <c r="I66" s="55"/>
      <c r="J66" s="55"/>
      <c r="K66" s="55"/>
      <c r="L66" s="113"/>
      <c r="S66" s="35"/>
      <c r="T66" s="35"/>
      <c r="U66" s="35"/>
      <c r="V66" s="35"/>
      <c r="W66" s="35"/>
      <c r="X66" s="35"/>
      <c r="Y66" s="35"/>
      <c r="Z66" s="35"/>
      <c r="AA66" s="35"/>
      <c r="AB66" s="35"/>
      <c r="AC66" s="35"/>
      <c r="AD66" s="35"/>
      <c r="AE66" s="35"/>
    </row>
    <row r="67" spans="1:31" s="2" customFormat="1" ht="24.95" customHeight="1">
      <c r="A67" s="35"/>
      <c r="B67" s="36"/>
      <c r="C67" s="20" t="s">
        <v>120</v>
      </c>
      <c r="D67" s="35"/>
      <c r="E67" s="35"/>
      <c r="F67" s="35"/>
      <c r="G67" s="35"/>
      <c r="H67" s="35"/>
      <c r="I67" s="35"/>
      <c r="J67" s="35"/>
      <c r="K67" s="35"/>
      <c r="L67" s="113"/>
      <c r="S67" s="35"/>
      <c r="T67" s="35"/>
      <c r="U67" s="35"/>
      <c r="V67" s="35"/>
      <c r="W67" s="35"/>
      <c r="X67" s="35"/>
      <c r="Y67" s="35"/>
      <c r="Z67" s="35"/>
      <c r="AA67" s="35"/>
      <c r="AB67" s="35"/>
      <c r="AC67" s="35"/>
      <c r="AD67" s="35"/>
      <c r="AE67" s="35"/>
    </row>
    <row r="68" spans="1:31" s="2" customFormat="1" ht="6.95" customHeight="1">
      <c r="A68" s="35"/>
      <c r="B68" s="36"/>
      <c r="C68" s="35"/>
      <c r="D68" s="35"/>
      <c r="E68" s="35"/>
      <c r="F68" s="35"/>
      <c r="G68" s="35"/>
      <c r="H68" s="35"/>
      <c r="I68" s="35"/>
      <c r="J68" s="35"/>
      <c r="K68" s="35"/>
      <c r="L68" s="113"/>
      <c r="S68" s="35"/>
      <c r="T68" s="35"/>
      <c r="U68" s="35"/>
      <c r="V68" s="35"/>
      <c r="W68" s="35"/>
      <c r="X68" s="35"/>
      <c r="Y68" s="35"/>
      <c r="Z68" s="35"/>
      <c r="AA68" s="35"/>
      <c r="AB68" s="35"/>
      <c r="AC68" s="35"/>
      <c r="AD68" s="35"/>
      <c r="AE68" s="35"/>
    </row>
    <row r="69" spans="1:31" s="2" customFormat="1" ht="12" customHeight="1">
      <c r="A69" s="35"/>
      <c r="B69" s="36"/>
      <c r="C69" s="29" t="s">
        <v>17</v>
      </c>
      <c r="D69" s="35"/>
      <c r="E69" s="35"/>
      <c r="F69" s="35"/>
      <c r="G69" s="35"/>
      <c r="H69" s="35"/>
      <c r="I69" s="35"/>
      <c r="J69" s="35"/>
      <c r="K69" s="35"/>
      <c r="L69" s="113"/>
      <c r="S69" s="35"/>
      <c r="T69" s="35"/>
      <c r="U69" s="35"/>
      <c r="V69" s="35"/>
      <c r="W69" s="35"/>
      <c r="X69" s="35"/>
      <c r="Y69" s="35"/>
      <c r="Z69" s="35"/>
      <c r="AA69" s="35"/>
      <c r="AB69" s="35"/>
      <c r="AC69" s="35"/>
      <c r="AD69" s="35"/>
      <c r="AE69" s="35"/>
    </row>
    <row r="70" spans="1:31" s="2" customFormat="1" ht="26.25" customHeight="1">
      <c r="A70" s="35"/>
      <c r="B70" s="36"/>
      <c r="C70" s="35"/>
      <c r="D70" s="35"/>
      <c r="E70" s="112" t="str">
        <f>E7</f>
        <v>ZATEPLENÍ OBJEKTU A VÝMĚNA OTVORŮ OBJEKTU KOLEJE BLANICE</v>
      </c>
      <c r="F70" s="29"/>
      <c r="G70" s="29"/>
      <c r="H70" s="29"/>
      <c r="I70" s="35"/>
      <c r="J70" s="35"/>
      <c r="K70" s="35"/>
      <c r="L70" s="113"/>
      <c r="S70" s="35"/>
      <c r="T70" s="35"/>
      <c r="U70" s="35"/>
      <c r="V70" s="35"/>
      <c r="W70" s="35"/>
      <c r="X70" s="35"/>
      <c r="Y70" s="35"/>
      <c r="Z70" s="35"/>
      <c r="AA70" s="35"/>
      <c r="AB70" s="35"/>
      <c r="AC70" s="35"/>
      <c r="AD70" s="35"/>
      <c r="AE70" s="35"/>
    </row>
    <row r="71" spans="1:31" s="2" customFormat="1" ht="12" customHeight="1">
      <c r="A71" s="35"/>
      <c r="B71" s="36"/>
      <c r="C71" s="29" t="s">
        <v>89</v>
      </c>
      <c r="D71" s="35"/>
      <c r="E71" s="35"/>
      <c r="F71" s="35"/>
      <c r="G71" s="35"/>
      <c r="H71" s="35"/>
      <c r="I71" s="35"/>
      <c r="J71" s="35"/>
      <c r="K71" s="35"/>
      <c r="L71" s="113"/>
      <c r="S71" s="35"/>
      <c r="T71" s="35"/>
      <c r="U71" s="35"/>
      <c r="V71" s="35"/>
      <c r="W71" s="35"/>
      <c r="X71" s="35"/>
      <c r="Y71" s="35"/>
      <c r="Z71" s="35"/>
      <c r="AA71" s="35"/>
      <c r="AB71" s="35"/>
      <c r="AC71" s="35"/>
      <c r="AD71" s="35"/>
      <c r="AE71" s="35"/>
    </row>
    <row r="72" spans="1:31" s="2" customFormat="1" ht="16.5" customHeight="1">
      <c r="A72" s="35"/>
      <c r="B72" s="36"/>
      <c r="C72" s="35"/>
      <c r="D72" s="35"/>
      <c r="E72" s="59" t="str">
        <f>E9</f>
        <v>VRN - Ostatní a vedlejší náklady</v>
      </c>
      <c r="F72" s="35"/>
      <c r="G72" s="35"/>
      <c r="H72" s="35"/>
      <c r="I72" s="35"/>
      <c r="J72" s="35"/>
      <c r="K72" s="35"/>
      <c r="L72" s="113"/>
      <c r="S72" s="35"/>
      <c r="T72" s="35"/>
      <c r="U72" s="35"/>
      <c r="V72" s="35"/>
      <c r="W72" s="35"/>
      <c r="X72" s="35"/>
      <c r="Y72" s="35"/>
      <c r="Z72" s="35"/>
      <c r="AA72" s="35"/>
      <c r="AB72" s="35"/>
      <c r="AC72" s="35"/>
      <c r="AD72" s="35"/>
      <c r="AE72" s="35"/>
    </row>
    <row r="73" spans="1:31" s="2" customFormat="1" ht="6.95" customHeight="1">
      <c r="A73" s="35"/>
      <c r="B73" s="36"/>
      <c r="C73" s="35"/>
      <c r="D73" s="35"/>
      <c r="E73" s="35"/>
      <c r="F73" s="35"/>
      <c r="G73" s="35"/>
      <c r="H73" s="35"/>
      <c r="I73" s="35"/>
      <c r="J73" s="35"/>
      <c r="K73" s="35"/>
      <c r="L73" s="113"/>
      <c r="S73" s="35"/>
      <c r="T73" s="35"/>
      <c r="U73" s="35"/>
      <c r="V73" s="35"/>
      <c r="W73" s="35"/>
      <c r="X73" s="35"/>
      <c r="Y73" s="35"/>
      <c r="Z73" s="35"/>
      <c r="AA73" s="35"/>
      <c r="AB73" s="35"/>
      <c r="AC73" s="35"/>
      <c r="AD73" s="35"/>
      <c r="AE73" s="35"/>
    </row>
    <row r="74" spans="1:31" s="2" customFormat="1" ht="12" customHeight="1">
      <c r="A74" s="35"/>
      <c r="B74" s="36"/>
      <c r="C74" s="29" t="s">
        <v>21</v>
      </c>
      <c r="D74" s="35"/>
      <c r="E74" s="35"/>
      <c r="F74" s="24" t="str">
        <f>F12</f>
        <v xml:space="preserve"> </v>
      </c>
      <c r="G74" s="35"/>
      <c r="H74" s="35"/>
      <c r="I74" s="29" t="s">
        <v>23</v>
      </c>
      <c r="J74" s="61" t="str">
        <f>IF(J12="","",J12)</f>
        <v>18. 11. 2022</v>
      </c>
      <c r="K74" s="35"/>
      <c r="L74" s="113"/>
      <c r="S74" s="35"/>
      <c r="T74" s="35"/>
      <c r="U74" s="35"/>
      <c r="V74" s="35"/>
      <c r="W74" s="35"/>
      <c r="X74" s="35"/>
      <c r="Y74" s="35"/>
      <c r="Z74" s="35"/>
      <c r="AA74" s="35"/>
      <c r="AB74" s="35"/>
      <c r="AC74" s="35"/>
      <c r="AD74" s="35"/>
      <c r="AE74" s="35"/>
    </row>
    <row r="75" spans="1:31" s="2" customFormat="1" ht="6.95" customHeight="1">
      <c r="A75" s="35"/>
      <c r="B75" s="36"/>
      <c r="C75" s="35"/>
      <c r="D75" s="35"/>
      <c r="E75" s="35"/>
      <c r="F75" s="35"/>
      <c r="G75" s="35"/>
      <c r="H75" s="35"/>
      <c r="I75" s="35"/>
      <c r="J75" s="35"/>
      <c r="K75" s="35"/>
      <c r="L75" s="113"/>
      <c r="S75" s="35"/>
      <c r="T75" s="35"/>
      <c r="U75" s="35"/>
      <c r="V75" s="35"/>
      <c r="W75" s="35"/>
      <c r="X75" s="35"/>
      <c r="Y75" s="35"/>
      <c r="Z75" s="35"/>
      <c r="AA75" s="35"/>
      <c r="AB75" s="35"/>
      <c r="AC75" s="35"/>
      <c r="AD75" s="35"/>
      <c r="AE75" s="35"/>
    </row>
    <row r="76" spans="1:31" s="2" customFormat="1" ht="15.15" customHeight="1">
      <c r="A76" s="35"/>
      <c r="B76" s="36"/>
      <c r="C76" s="29" t="s">
        <v>25</v>
      </c>
      <c r="D76" s="35"/>
      <c r="E76" s="35"/>
      <c r="F76" s="24" t="str">
        <f>E15</f>
        <v>Vysoká škola ekonomická v Praze</v>
      </c>
      <c r="G76" s="35"/>
      <c r="H76" s="35"/>
      <c r="I76" s="29" t="s">
        <v>31</v>
      </c>
      <c r="J76" s="33" t="str">
        <f>E21</f>
        <v>RAFPRO s.r.o.</v>
      </c>
      <c r="K76" s="35"/>
      <c r="L76" s="113"/>
      <c r="S76" s="35"/>
      <c r="T76" s="35"/>
      <c r="U76" s="35"/>
      <c r="V76" s="35"/>
      <c r="W76" s="35"/>
      <c r="X76" s="35"/>
      <c r="Y76" s="35"/>
      <c r="Z76" s="35"/>
      <c r="AA76" s="35"/>
      <c r="AB76" s="35"/>
      <c r="AC76" s="35"/>
      <c r="AD76" s="35"/>
      <c r="AE76" s="35"/>
    </row>
    <row r="77" spans="1:31" s="2" customFormat="1" ht="15.15" customHeight="1">
      <c r="A77" s="35"/>
      <c r="B77" s="36"/>
      <c r="C77" s="29" t="s">
        <v>29</v>
      </c>
      <c r="D77" s="35"/>
      <c r="E77" s="35"/>
      <c r="F77" s="24" t="str">
        <f>IF(E18="","",E18)</f>
        <v>Vyplň údaj</v>
      </c>
      <c r="G77" s="35"/>
      <c r="H77" s="35"/>
      <c r="I77" s="29" t="s">
        <v>34</v>
      </c>
      <c r="J77" s="33" t="str">
        <f>E24</f>
        <v xml:space="preserve"> </v>
      </c>
      <c r="K77" s="35"/>
      <c r="L77" s="113"/>
      <c r="S77" s="35"/>
      <c r="T77" s="35"/>
      <c r="U77" s="35"/>
      <c r="V77" s="35"/>
      <c r="W77" s="35"/>
      <c r="X77" s="35"/>
      <c r="Y77" s="35"/>
      <c r="Z77" s="35"/>
      <c r="AA77" s="35"/>
      <c r="AB77" s="35"/>
      <c r="AC77" s="35"/>
      <c r="AD77" s="35"/>
      <c r="AE77" s="35"/>
    </row>
    <row r="78" spans="1:31" s="2" customFormat="1" ht="10.3" customHeight="1">
      <c r="A78" s="35"/>
      <c r="B78" s="36"/>
      <c r="C78" s="35"/>
      <c r="D78" s="35"/>
      <c r="E78" s="35"/>
      <c r="F78" s="35"/>
      <c r="G78" s="35"/>
      <c r="H78" s="35"/>
      <c r="I78" s="35"/>
      <c r="J78" s="35"/>
      <c r="K78" s="35"/>
      <c r="L78" s="113"/>
      <c r="S78" s="35"/>
      <c r="T78" s="35"/>
      <c r="U78" s="35"/>
      <c r="V78" s="35"/>
      <c r="W78" s="35"/>
      <c r="X78" s="35"/>
      <c r="Y78" s="35"/>
      <c r="Z78" s="35"/>
      <c r="AA78" s="35"/>
      <c r="AB78" s="35"/>
      <c r="AC78" s="35"/>
      <c r="AD78" s="35"/>
      <c r="AE78" s="35"/>
    </row>
    <row r="79" spans="1:31" s="11" customFormat="1" ht="29.25" customHeight="1">
      <c r="A79" s="138"/>
      <c r="B79" s="139"/>
      <c r="C79" s="140" t="s">
        <v>121</v>
      </c>
      <c r="D79" s="141" t="s">
        <v>56</v>
      </c>
      <c r="E79" s="141" t="s">
        <v>52</v>
      </c>
      <c r="F79" s="141" t="s">
        <v>53</v>
      </c>
      <c r="G79" s="141" t="s">
        <v>122</v>
      </c>
      <c r="H79" s="141" t="s">
        <v>123</v>
      </c>
      <c r="I79" s="141" t="s">
        <v>124</v>
      </c>
      <c r="J79" s="141" t="s">
        <v>93</v>
      </c>
      <c r="K79" s="142" t="s">
        <v>125</v>
      </c>
      <c r="L79" s="143"/>
      <c r="M79" s="77" t="s">
        <v>3</v>
      </c>
      <c r="N79" s="78" t="s">
        <v>41</v>
      </c>
      <c r="O79" s="78" t="s">
        <v>126</v>
      </c>
      <c r="P79" s="78" t="s">
        <v>127</v>
      </c>
      <c r="Q79" s="78" t="s">
        <v>128</v>
      </c>
      <c r="R79" s="78" t="s">
        <v>129</v>
      </c>
      <c r="S79" s="78" t="s">
        <v>130</v>
      </c>
      <c r="T79" s="79" t="s">
        <v>131</v>
      </c>
      <c r="U79" s="138"/>
      <c r="V79" s="138"/>
      <c r="W79" s="138"/>
      <c r="X79" s="138"/>
      <c r="Y79" s="138"/>
      <c r="Z79" s="138"/>
      <c r="AA79" s="138"/>
      <c r="AB79" s="138"/>
      <c r="AC79" s="138"/>
      <c r="AD79" s="138"/>
      <c r="AE79" s="138"/>
    </row>
    <row r="80" spans="1:63" s="2" customFormat="1" ht="22.8" customHeight="1">
      <c r="A80" s="35"/>
      <c r="B80" s="36"/>
      <c r="C80" s="84" t="s">
        <v>132</v>
      </c>
      <c r="D80" s="35"/>
      <c r="E80" s="35"/>
      <c r="F80" s="35"/>
      <c r="G80" s="35"/>
      <c r="H80" s="35"/>
      <c r="I80" s="35"/>
      <c r="J80" s="144">
        <f>BK80</f>
        <v>0</v>
      </c>
      <c r="K80" s="35"/>
      <c r="L80" s="36"/>
      <c r="M80" s="80"/>
      <c r="N80" s="65"/>
      <c r="O80" s="81"/>
      <c r="P80" s="145">
        <f>P81</f>
        <v>0</v>
      </c>
      <c r="Q80" s="81"/>
      <c r="R80" s="145">
        <f>R81</f>
        <v>0</v>
      </c>
      <c r="S80" s="81"/>
      <c r="T80" s="146">
        <f>T81</f>
        <v>0</v>
      </c>
      <c r="U80" s="35"/>
      <c r="V80" s="35"/>
      <c r="W80" s="35"/>
      <c r="X80" s="35"/>
      <c r="Y80" s="35"/>
      <c r="Z80" s="35"/>
      <c r="AA80" s="35"/>
      <c r="AB80" s="35"/>
      <c r="AC80" s="35"/>
      <c r="AD80" s="35"/>
      <c r="AE80" s="35"/>
      <c r="AT80" s="16" t="s">
        <v>70</v>
      </c>
      <c r="AU80" s="16" t="s">
        <v>94</v>
      </c>
      <c r="BK80" s="147">
        <f>BK81</f>
        <v>0</v>
      </c>
    </row>
    <row r="81" spans="1:63" s="12" customFormat="1" ht="25.9" customHeight="1">
      <c r="A81" s="12"/>
      <c r="B81" s="148"/>
      <c r="C81" s="12"/>
      <c r="D81" s="149" t="s">
        <v>70</v>
      </c>
      <c r="E81" s="150" t="s">
        <v>85</v>
      </c>
      <c r="F81" s="150" t="s">
        <v>1271</v>
      </c>
      <c r="G81" s="12"/>
      <c r="H81" s="12"/>
      <c r="I81" s="151"/>
      <c r="J81" s="152">
        <f>BK81</f>
        <v>0</v>
      </c>
      <c r="K81" s="12"/>
      <c r="L81" s="148"/>
      <c r="M81" s="153"/>
      <c r="N81" s="154"/>
      <c r="O81" s="154"/>
      <c r="P81" s="155">
        <f>SUM(P82:P94)</f>
        <v>0</v>
      </c>
      <c r="Q81" s="154"/>
      <c r="R81" s="155">
        <f>SUM(R82:R94)</f>
        <v>0</v>
      </c>
      <c r="S81" s="154"/>
      <c r="T81" s="156">
        <f>SUM(T82:T94)</f>
        <v>0</v>
      </c>
      <c r="U81" s="12"/>
      <c r="V81" s="12"/>
      <c r="W81" s="12"/>
      <c r="X81" s="12"/>
      <c r="Y81" s="12"/>
      <c r="Z81" s="12"/>
      <c r="AA81" s="12"/>
      <c r="AB81" s="12"/>
      <c r="AC81" s="12"/>
      <c r="AD81" s="12"/>
      <c r="AE81" s="12"/>
      <c r="AR81" s="149" t="s">
        <v>159</v>
      </c>
      <c r="AT81" s="157" t="s">
        <v>70</v>
      </c>
      <c r="AU81" s="157" t="s">
        <v>71</v>
      </c>
      <c r="AY81" s="149" t="s">
        <v>135</v>
      </c>
      <c r="BK81" s="158">
        <f>SUM(BK82:BK94)</f>
        <v>0</v>
      </c>
    </row>
    <row r="82" spans="1:65" s="2" customFormat="1" ht="204.9" customHeight="1">
      <c r="A82" s="35"/>
      <c r="B82" s="161"/>
      <c r="C82" s="162" t="s">
        <v>15</v>
      </c>
      <c r="D82" s="162" t="s">
        <v>137</v>
      </c>
      <c r="E82" s="163" t="s">
        <v>1272</v>
      </c>
      <c r="F82" s="164" t="s">
        <v>1273</v>
      </c>
      <c r="G82" s="165" t="s">
        <v>188</v>
      </c>
      <c r="H82" s="166">
        <v>1</v>
      </c>
      <c r="I82" s="167"/>
      <c r="J82" s="168">
        <f>ROUND(I82*H82,2)</f>
        <v>0</v>
      </c>
      <c r="K82" s="164" t="s">
        <v>3</v>
      </c>
      <c r="L82" s="36"/>
      <c r="M82" s="169" t="s">
        <v>3</v>
      </c>
      <c r="N82" s="170" t="s">
        <v>42</v>
      </c>
      <c r="O82" s="69"/>
      <c r="P82" s="171">
        <f>O82*H82</f>
        <v>0</v>
      </c>
      <c r="Q82" s="171">
        <v>0</v>
      </c>
      <c r="R82" s="171">
        <f>Q82*H82</f>
        <v>0</v>
      </c>
      <c r="S82" s="171">
        <v>0</v>
      </c>
      <c r="T82" s="172">
        <f>S82*H82</f>
        <v>0</v>
      </c>
      <c r="U82" s="35"/>
      <c r="V82" s="35"/>
      <c r="W82" s="35"/>
      <c r="X82" s="35"/>
      <c r="Y82" s="35"/>
      <c r="Z82" s="35"/>
      <c r="AA82" s="35"/>
      <c r="AB82" s="35"/>
      <c r="AC82" s="35"/>
      <c r="AD82" s="35"/>
      <c r="AE82" s="35"/>
      <c r="AR82" s="173" t="s">
        <v>82</v>
      </c>
      <c r="AT82" s="173" t="s">
        <v>137</v>
      </c>
      <c r="AU82" s="173" t="s">
        <v>15</v>
      </c>
      <c r="AY82" s="16" t="s">
        <v>135</v>
      </c>
      <c r="BE82" s="174">
        <f>IF(N82="základní",J82,0)</f>
        <v>0</v>
      </c>
      <c r="BF82" s="174">
        <f>IF(N82="snížená",J82,0)</f>
        <v>0</v>
      </c>
      <c r="BG82" s="174">
        <f>IF(N82="zákl. přenesená",J82,0)</f>
        <v>0</v>
      </c>
      <c r="BH82" s="174">
        <f>IF(N82="sníž. přenesená",J82,0)</f>
        <v>0</v>
      </c>
      <c r="BI82" s="174">
        <f>IF(N82="nulová",J82,0)</f>
        <v>0</v>
      </c>
      <c r="BJ82" s="16" t="s">
        <v>15</v>
      </c>
      <c r="BK82" s="174">
        <f>ROUND(I82*H82,2)</f>
        <v>0</v>
      </c>
      <c r="BL82" s="16" t="s">
        <v>82</v>
      </c>
      <c r="BM82" s="173" t="s">
        <v>1274</v>
      </c>
    </row>
    <row r="83" spans="1:65" s="2" customFormat="1" ht="232.95" customHeight="1">
      <c r="A83" s="35"/>
      <c r="B83" s="161"/>
      <c r="C83" s="162" t="s">
        <v>79</v>
      </c>
      <c r="D83" s="162" t="s">
        <v>137</v>
      </c>
      <c r="E83" s="163" t="s">
        <v>1275</v>
      </c>
      <c r="F83" s="164" t="s">
        <v>1276</v>
      </c>
      <c r="G83" s="165" t="s">
        <v>188</v>
      </c>
      <c r="H83" s="166">
        <v>1</v>
      </c>
      <c r="I83" s="167"/>
      <c r="J83" s="168">
        <f>ROUND(I83*H83,2)</f>
        <v>0</v>
      </c>
      <c r="K83" s="164" t="s">
        <v>3</v>
      </c>
      <c r="L83" s="36"/>
      <c r="M83" s="169" t="s">
        <v>3</v>
      </c>
      <c r="N83" s="170" t="s">
        <v>42</v>
      </c>
      <c r="O83" s="69"/>
      <c r="P83" s="171">
        <f>O83*H83</f>
        <v>0</v>
      </c>
      <c r="Q83" s="171">
        <v>0</v>
      </c>
      <c r="R83" s="171">
        <f>Q83*H83</f>
        <v>0</v>
      </c>
      <c r="S83" s="171">
        <v>0</v>
      </c>
      <c r="T83" s="172">
        <f>S83*H83</f>
        <v>0</v>
      </c>
      <c r="U83" s="35"/>
      <c r="V83" s="35"/>
      <c r="W83" s="35"/>
      <c r="X83" s="35"/>
      <c r="Y83" s="35"/>
      <c r="Z83" s="35"/>
      <c r="AA83" s="35"/>
      <c r="AB83" s="35"/>
      <c r="AC83" s="35"/>
      <c r="AD83" s="35"/>
      <c r="AE83" s="35"/>
      <c r="AR83" s="173" t="s">
        <v>82</v>
      </c>
      <c r="AT83" s="173" t="s">
        <v>137</v>
      </c>
      <c r="AU83" s="173" t="s">
        <v>15</v>
      </c>
      <c r="AY83" s="16" t="s">
        <v>135</v>
      </c>
      <c r="BE83" s="174">
        <f>IF(N83="základní",J83,0)</f>
        <v>0</v>
      </c>
      <c r="BF83" s="174">
        <f>IF(N83="snížená",J83,0)</f>
        <v>0</v>
      </c>
      <c r="BG83" s="174">
        <f>IF(N83="zákl. přenesená",J83,0)</f>
        <v>0</v>
      </c>
      <c r="BH83" s="174">
        <f>IF(N83="sníž. přenesená",J83,0)</f>
        <v>0</v>
      </c>
      <c r="BI83" s="174">
        <f>IF(N83="nulová",J83,0)</f>
        <v>0</v>
      </c>
      <c r="BJ83" s="16" t="s">
        <v>15</v>
      </c>
      <c r="BK83" s="174">
        <f>ROUND(I83*H83,2)</f>
        <v>0</v>
      </c>
      <c r="BL83" s="16" t="s">
        <v>82</v>
      </c>
      <c r="BM83" s="173" t="s">
        <v>1277</v>
      </c>
    </row>
    <row r="84" spans="1:65" s="2" customFormat="1" ht="24.15" customHeight="1">
      <c r="A84" s="35"/>
      <c r="B84" s="161"/>
      <c r="C84" s="162" t="s">
        <v>149</v>
      </c>
      <c r="D84" s="162" t="s">
        <v>137</v>
      </c>
      <c r="E84" s="163" t="s">
        <v>1278</v>
      </c>
      <c r="F84" s="164" t="s">
        <v>1279</v>
      </c>
      <c r="G84" s="165" t="s">
        <v>188</v>
      </c>
      <c r="H84" s="166">
        <v>1</v>
      </c>
      <c r="I84" s="167"/>
      <c r="J84" s="168">
        <f>ROUND(I84*H84,2)</f>
        <v>0</v>
      </c>
      <c r="K84" s="164" t="s">
        <v>3</v>
      </c>
      <c r="L84" s="36"/>
      <c r="M84" s="169" t="s">
        <v>3</v>
      </c>
      <c r="N84" s="170" t="s">
        <v>42</v>
      </c>
      <c r="O84" s="69"/>
      <c r="P84" s="171">
        <f>O84*H84</f>
        <v>0</v>
      </c>
      <c r="Q84" s="171">
        <v>0</v>
      </c>
      <c r="R84" s="171">
        <f>Q84*H84</f>
        <v>0</v>
      </c>
      <c r="S84" s="171">
        <v>0</v>
      </c>
      <c r="T84" s="172">
        <f>S84*H84</f>
        <v>0</v>
      </c>
      <c r="U84" s="35"/>
      <c r="V84" s="35"/>
      <c r="W84" s="35"/>
      <c r="X84" s="35"/>
      <c r="Y84" s="35"/>
      <c r="Z84" s="35"/>
      <c r="AA84" s="35"/>
      <c r="AB84" s="35"/>
      <c r="AC84" s="35"/>
      <c r="AD84" s="35"/>
      <c r="AE84" s="35"/>
      <c r="AR84" s="173" t="s">
        <v>82</v>
      </c>
      <c r="AT84" s="173" t="s">
        <v>137</v>
      </c>
      <c r="AU84" s="173" t="s">
        <v>15</v>
      </c>
      <c r="AY84" s="16" t="s">
        <v>135</v>
      </c>
      <c r="BE84" s="174">
        <f>IF(N84="základní",J84,0)</f>
        <v>0</v>
      </c>
      <c r="BF84" s="174">
        <f>IF(N84="snížená",J84,0)</f>
        <v>0</v>
      </c>
      <c r="BG84" s="174">
        <f>IF(N84="zákl. přenesená",J84,0)</f>
        <v>0</v>
      </c>
      <c r="BH84" s="174">
        <f>IF(N84="sníž. přenesená",J84,0)</f>
        <v>0</v>
      </c>
      <c r="BI84" s="174">
        <f>IF(N84="nulová",J84,0)</f>
        <v>0</v>
      </c>
      <c r="BJ84" s="16" t="s">
        <v>15</v>
      </c>
      <c r="BK84" s="174">
        <f>ROUND(I84*H84,2)</f>
        <v>0</v>
      </c>
      <c r="BL84" s="16" t="s">
        <v>82</v>
      </c>
      <c r="BM84" s="173" t="s">
        <v>1280</v>
      </c>
    </row>
    <row r="85" spans="1:65" s="2" customFormat="1" ht="16.5" customHeight="1">
      <c r="A85" s="35"/>
      <c r="B85" s="161"/>
      <c r="C85" s="162" t="s">
        <v>82</v>
      </c>
      <c r="D85" s="162" t="s">
        <v>137</v>
      </c>
      <c r="E85" s="163" t="s">
        <v>1281</v>
      </c>
      <c r="F85" s="164" t="s">
        <v>1282</v>
      </c>
      <c r="G85" s="165" t="s">
        <v>188</v>
      </c>
      <c r="H85" s="166">
        <v>1</v>
      </c>
      <c r="I85" s="167"/>
      <c r="J85" s="168">
        <f>ROUND(I85*H85,2)</f>
        <v>0</v>
      </c>
      <c r="K85" s="164" t="s">
        <v>3</v>
      </c>
      <c r="L85" s="36"/>
      <c r="M85" s="169" t="s">
        <v>3</v>
      </c>
      <c r="N85" s="170" t="s">
        <v>42</v>
      </c>
      <c r="O85" s="69"/>
      <c r="P85" s="171">
        <f>O85*H85</f>
        <v>0</v>
      </c>
      <c r="Q85" s="171">
        <v>0</v>
      </c>
      <c r="R85" s="171">
        <f>Q85*H85</f>
        <v>0</v>
      </c>
      <c r="S85" s="171">
        <v>0</v>
      </c>
      <c r="T85" s="172">
        <f>S85*H85</f>
        <v>0</v>
      </c>
      <c r="U85" s="35"/>
      <c r="V85" s="35"/>
      <c r="W85" s="35"/>
      <c r="X85" s="35"/>
      <c r="Y85" s="35"/>
      <c r="Z85" s="35"/>
      <c r="AA85" s="35"/>
      <c r="AB85" s="35"/>
      <c r="AC85" s="35"/>
      <c r="AD85" s="35"/>
      <c r="AE85" s="35"/>
      <c r="AR85" s="173" t="s">
        <v>82</v>
      </c>
      <c r="AT85" s="173" t="s">
        <v>137</v>
      </c>
      <c r="AU85" s="173" t="s">
        <v>15</v>
      </c>
      <c r="AY85" s="16" t="s">
        <v>135</v>
      </c>
      <c r="BE85" s="174">
        <f>IF(N85="základní",J85,0)</f>
        <v>0</v>
      </c>
      <c r="BF85" s="174">
        <f>IF(N85="snížená",J85,0)</f>
        <v>0</v>
      </c>
      <c r="BG85" s="174">
        <f>IF(N85="zákl. přenesená",J85,0)</f>
        <v>0</v>
      </c>
      <c r="BH85" s="174">
        <f>IF(N85="sníž. přenesená",J85,0)</f>
        <v>0</v>
      </c>
      <c r="BI85" s="174">
        <f>IF(N85="nulová",J85,0)</f>
        <v>0</v>
      </c>
      <c r="BJ85" s="16" t="s">
        <v>15</v>
      </c>
      <c r="BK85" s="174">
        <f>ROUND(I85*H85,2)</f>
        <v>0</v>
      </c>
      <c r="BL85" s="16" t="s">
        <v>82</v>
      </c>
      <c r="BM85" s="173" t="s">
        <v>1283</v>
      </c>
    </row>
    <row r="86" spans="1:65" s="2" customFormat="1" ht="16.5" customHeight="1">
      <c r="A86" s="35"/>
      <c r="B86" s="161"/>
      <c r="C86" s="162" t="s">
        <v>159</v>
      </c>
      <c r="D86" s="162" t="s">
        <v>137</v>
      </c>
      <c r="E86" s="163" t="s">
        <v>1284</v>
      </c>
      <c r="F86" s="164" t="s">
        <v>1285</v>
      </c>
      <c r="G86" s="165" t="s">
        <v>188</v>
      </c>
      <c r="H86" s="166">
        <v>1</v>
      </c>
      <c r="I86" s="167"/>
      <c r="J86" s="168">
        <f>ROUND(I86*H86,2)</f>
        <v>0</v>
      </c>
      <c r="K86" s="164" t="s">
        <v>3</v>
      </c>
      <c r="L86" s="36"/>
      <c r="M86" s="169" t="s">
        <v>3</v>
      </c>
      <c r="N86" s="170" t="s">
        <v>42</v>
      </c>
      <c r="O86" s="69"/>
      <c r="P86" s="171">
        <f>O86*H86</f>
        <v>0</v>
      </c>
      <c r="Q86" s="171">
        <v>0</v>
      </c>
      <c r="R86" s="171">
        <f>Q86*H86</f>
        <v>0</v>
      </c>
      <c r="S86" s="171">
        <v>0</v>
      </c>
      <c r="T86" s="172">
        <f>S86*H86</f>
        <v>0</v>
      </c>
      <c r="U86" s="35"/>
      <c r="V86" s="35"/>
      <c r="W86" s="35"/>
      <c r="X86" s="35"/>
      <c r="Y86" s="35"/>
      <c r="Z86" s="35"/>
      <c r="AA86" s="35"/>
      <c r="AB86" s="35"/>
      <c r="AC86" s="35"/>
      <c r="AD86" s="35"/>
      <c r="AE86" s="35"/>
      <c r="AR86" s="173" t="s">
        <v>82</v>
      </c>
      <c r="AT86" s="173" t="s">
        <v>137</v>
      </c>
      <c r="AU86" s="173" t="s">
        <v>15</v>
      </c>
      <c r="AY86" s="16" t="s">
        <v>135</v>
      </c>
      <c r="BE86" s="174">
        <f>IF(N86="základní",J86,0)</f>
        <v>0</v>
      </c>
      <c r="BF86" s="174">
        <f>IF(N86="snížená",J86,0)</f>
        <v>0</v>
      </c>
      <c r="BG86" s="174">
        <f>IF(N86="zákl. přenesená",J86,0)</f>
        <v>0</v>
      </c>
      <c r="BH86" s="174">
        <f>IF(N86="sníž. přenesená",J86,0)</f>
        <v>0</v>
      </c>
      <c r="BI86" s="174">
        <f>IF(N86="nulová",J86,0)</f>
        <v>0</v>
      </c>
      <c r="BJ86" s="16" t="s">
        <v>15</v>
      </c>
      <c r="BK86" s="174">
        <f>ROUND(I86*H86,2)</f>
        <v>0</v>
      </c>
      <c r="BL86" s="16" t="s">
        <v>82</v>
      </c>
      <c r="BM86" s="173" t="s">
        <v>1286</v>
      </c>
    </row>
    <row r="87" spans="1:65" s="2" customFormat="1" ht="16.5" customHeight="1">
      <c r="A87" s="35"/>
      <c r="B87" s="161"/>
      <c r="C87" s="162" t="s">
        <v>164</v>
      </c>
      <c r="D87" s="162" t="s">
        <v>137</v>
      </c>
      <c r="E87" s="163" t="s">
        <v>878</v>
      </c>
      <c r="F87" s="164" t="s">
        <v>1287</v>
      </c>
      <c r="G87" s="165" t="s">
        <v>188</v>
      </c>
      <c r="H87" s="166">
        <v>1</v>
      </c>
      <c r="I87" s="167"/>
      <c r="J87" s="168">
        <f>ROUND(I87*H87,2)</f>
        <v>0</v>
      </c>
      <c r="K87" s="164" t="s">
        <v>3</v>
      </c>
      <c r="L87" s="36"/>
      <c r="M87" s="169" t="s">
        <v>3</v>
      </c>
      <c r="N87" s="170" t="s">
        <v>42</v>
      </c>
      <c r="O87" s="69"/>
      <c r="P87" s="171">
        <f>O87*H87</f>
        <v>0</v>
      </c>
      <c r="Q87" s="171">
        <v>0</v>
      </c>
      <c r="R87" s="171">
        <f>Q87*H87</f>
        <v>0</v>
      </c>
      <c r="S87" s="171">
        <v>0</v>
      </c>
      <c r="T87" s="172">
        <f>S87*H87</f>
        <v>0</v>
      </c>
      <c r="U87" s="35"/>
      <c r="V87" s="35"/>
      <c r="W87" s="35"/>
      <c r="X87" s="35"/>
      <c r="Y87" s="35"/>
      <c r="Z87" s="35"/>
      <c r="AA87" s="35"/>
      <c r="AB87" s="35"/>
      <c r="AC87" s="35"/>
      <c r="AD87" s="35"/>
      <c r="AE87" s="35"/>
      <c r="AR87" s="173" t="s">
        <v>82</v>
      </c>
      <c r="AT87" s="173" t="s">
        <v>137</v>
      </c>
      <c r="AU87" s="173" t="s">
        <v>15</v>
      </c>
      <c r="AY87" s="16" t="s">
        <v>135</v>
      </c>
      <c r="BE87" s="174">
        <f>IF(N87="základní",J87,0)</f>
        <v>0</v>
      </c>
      <c r="BF87" s="174">
        <f>IF(N87="snížená",J87,0)</f>
        <v>0</v>
      </c>
      <c r="BG87" s="174">
        <f>IF(N87="zákl. přenesená",J87,0)</f>
        <v>0</v>
      </c>
      <c r="BH87" s="174">
        <f>IF(N87="sníž. přenesená",J87,0)</f>
        <v>0</v>
      </c>
      <c r="BI87" s="174">
        <f>IF(N87="nulová",J87,0)</f>
        <v>0</v>
      </c>
      <c r="BJ87" s="16" t="s">
        <v>15</v>
      </c>
      <c r="BK87" s="174">
        <f>ROUND(I87*H87,2)</f>
        <v>0</v>
      </c>
      <c r="BL87" s="16" t="s">
        <v>82</v>
      </c>
      <c r="BM87" s="173" t="s">
        <v>1288</v>
      </c>
    </row>
    <row r="88" spans="1:65" s="2" customFormat="1" ht="16.5" customHeight="1">
      <c r="A88" s="35"/>
      <c r="B88" s="161"/>
      <c r="C88" s="162" t="s">
        <v>169</v>
      </c>
      <c r="D88" s="162" t="s">
        <v>137</v>
      </c>
      <c r="E88" s="163" t="s">
        <v>1237</v>
      </c>
      <c r="F88" s="164" t="s">
        <v>1289</v>
      </c>
      <c r="G88" s="165" t="s">
        <v>188</v>
      </c>
      <c r="H88" s="166">
        <v>1</v>
      </c>
      <c r="I88" s="167"/>
      <c r="J88" s="168">
        <f>ROUND(I88*H88,2)</f>
        <v>0</v>
      </c>
      <c r="K88" s="164" t="s">
        <v>3</v>
      </c>
      <c r="L88" s="36"/>
      <c r="M88" s="169" t="s">
        <v>3</v>
      </c>
      <c r="N88" s="170" t="s">
        <v>42</v>
      </c>
      <c r="O88" s="69"/>
      <c r="P88" s="171">
        <f>O88*H88</f>
        <v>0</v>
      </c>
      <c r="Q88" s="171">
        <v>0</v>
      </c>
      <c r="R88" s="171">
        <f>Q88*H88</f>
        <v>0</v>
      </c>
      <c r="S88" s="171">
        <v>0</v>
      </c>
      <c r="T88" s="172">
        <f>S88*H88</f>
        <v>0</v>
      </c>
      <c r="U88" s="35"/>
      <c r="V88" s="35"/>
      <c r="W88" s="35"/>
      <c r="X88" s="35"/>
      <c r="Y88" s="35"/>
      <c r="Z88" s="35"/>
      <c r="AA88" s="35"/>
      <c r="AB88" s="35"/>
      <c r="AC88" s="35"/>
      <c r="AD88" s="35"/>
      <c r="AE88" s="35"/>
      <c r="AR88" s="173" t="s">
        <v>82</v>
      </c>
      <c r="AT88" s="173" t="s">
        <v>137</v>
      </c>
      <c r="AU88" s="173" t="s">
        <v>15</v>
      </c>
      <c r="AY88" s="16" t="s">
        <v>135</v>
      </c>
      <c r="BE88" s="174">
        <f>IF(N88="základní",J88,0)</f>
        <v>0</v>
      </c>
      <c r="BF88" s="174">
        <f>IF(N88="snížená",J88,0)</f>
        <v>0</v>
      </c>
      <c r="BG88" s="174">
        <f>IF(N88="zákl. přenesená",J88,0)</f>
        <v>0</v>
      </c>
      <c r="BH88" s="174">
        <f>IF(N88="sníž. přenesená",J88,0)</f>
        <v>0</v>
      </c>
      <c r="BI88" s="174">
        <f>IF(N88="nulová",J88,0)</f>
        <v>0</v>
      </c>
      <c r="BJ88" s="16" t="s">
        <v>15</v>
      </c>
      <c r="BK88" s="174">
        <f>ROUND(I88*H88,2)</f>
        <v>0</v>
      </c>
      <c r="BL88" s="16" t="s">
        <v>82</v>
      </c>
      <c r="BM88" s="173" t="s">
        <v>1290</v>
      </c>
    </row>
    <row r="89" spans="1:65" s="2" customFormat="1" ht="16.5" customHeight="1">
      <c r="A89" s="35"/>
      <c r="B89" s="161"/>
      <c r="C89" s="162" t="s">
        <v>175</v>
      </c>
      <c r="D89" s="162" t="s">
        <v>137</v>
      </c>
      <c r="E89" s="163" t="s">
        <v>1240</v>
      </c>
      <c r="F89" s="164" t="s">
        <v>1291</v>
      </c>
      <c r="G89" s="165" t="s">
        <v>188</v>
      </c>
      <c r="H89" s="166">
        <v>1</v>
      </c>
      <c r="I89" s="167"/>
      <c r="J89" s="168">
        <f>ROUND(I89*H89,2)</f>
        <v>0</v>
      </c>
      <c r="K89" s="164" t="s">
        <v>3</v>
      </c>
      <c r="L89" s="36"/>
      <c r="M89" s="169" t="s">
        <v>3</v>
      </c>
      <c r="N89" s="170" t="s">
        <v>42</v>
      </c>
      <c r="O89" s="69"/>
      <c r="P89" s="171">
        <f>O89*H89</f>
        <v>0</v>
      </c>
      <c r="Q89" s="171">
        <v>0</v>
      </c>
      <c r="R89" s="171">
        <f>Q89*H89</f>
        <v>0</v>
      </c>
      <c r="S89" s="171">
        <v>0</v>
      </c>
      <c r="T89" s="172">
        <f>S89*H89</f>
        <v>0</v>
      </c>
      <c r="U89" s="35"/>
      <c r="V89" s="35"/>
      <c r="W89" s="35"/>
      <c r="X89" s="35"/>
      <c r="Y89" s="35"/>
      <c r="Z89" s="35"/>
      <c r="AA89" s="35"/>
      <c r="AB89" s="35"/>
      <c r="AC89" s="35"/>
      <c r="AD89" s="35"/>
      <c r="AE89" s="35"/>
      <c r="AR89" s="173" t="s">
        <v>82</v>
      </c>
      <c r="AT89" s="173" t="s">
        <v>137</v>
      </c>
      <c r="AU89" s="173" t="s">
        <v>15</v>
      </c>
      <c r="AY89" s="16" t="s">
        <v>135</v>
      </c>
      <c r="BE89" s="174">
        <f>IF(N89="základní",J89,0)</f>
        <v>0</v>
      </c>
      <c r="BF89" s="174">
        <f>IF(N89="snížená",J89,0)</f>
        <v>0</v>
      </c>
      <c r="BG89" s="174">
        <f>IF(N89="zákl. přenesená",J89,0)</f>
        <v>0</v>
      </c>
      <c r="BH89" s="174">
        <f>IF(N89="sníž. přenesená",J89,0)</f>
        <v>0</v>
      </c>
      <c r="BI89" s="174">
        <f>IF(N89="nulová",J89,0)</f>
        <v>0</v>
      </c>
      <c r="BJ89" s="16" t="s">
        <v>15</v>
      </c>
      <c r="BK89" s="174">
        <f>ROUND(I89*H89,2)</f>
        <v>0</v>
      </c>
      <c r="BL89" s="16" t="s">
        <v>82</v>
      </c>
      <c r="BM89" s="173" t="s">
        <v>1292</v>
      </c>
    </row>
    <row r="90" spans="1:65" s="2" customFormat="1" ht="245.85" customHeight="1">
      <c r="A90" s="35"/>
      <c r="B90" s="161"/>
      <c r="C90" s="162" t="s">
        <v>180</v>
      </c>
      <c r="D90" s="162" t="s">
        <v>137</v>
      </c>
      <c r="E90" s="163" t="s">
        <v>1243</v>
      </c>
      <c r="F90" s="164" t="s">
        <v>1293</v>
      </c>
      <c r="G90" s="165" t="s">
        <v>188</v>
      </c>
      <c r="H90" s="166">
        <v>1</v>
      </c>
      <c r="I90" s="167"/>
      <c r="J90" s="168">
        <f>ROUND(I90*H90,2)</f>
        <v>0</v>
      </c>
      <c r="K90" s="164" t="s">
        <v>3</v>
      </c>
      <c r="L90" s="36"/>
      <c r="M90" s="169" t="s">
        <v>3</v>
      </c>
      <c r="N90" s="170" t="s">
        <v>42</v>
      </c>
      <c r="O90" s="69"/>
      <c r="P90" s="171">
        <f>O90*H90</f>
        <v>0</v>
      </c>
      <c r="Q90" s="171">
        <v>0</v>
      </c>
      <c r="R90" s="171">
        <f>Q90*H90</f>
        <v>0</v>
      </c>
      <c r="S90" s="171">
        <v>0</v>
      </c>
      <c r="T90" s="172">
        <f>S90*H90</f>
        <v>0</v>
      </c>
      <c r="U90" s="35"/>
      <c r="V90" s="35"/>
      <c r="W90" s="35"/>
      <c r="X90" s="35"/>
      <c r="Y90" s="35"/>
      <c r="Z90" s="35"/>
      <c r="AA90" s="35"/>
      <c r="AB90" s="35"/>
      <c r="AC90" s="35"/>
      <c r="AD90" s="35"/>
      <c r="AE90" s="35"/>
      <c r="AR90" s="173" t="s">
        <v>82</v>
      </c>
      <c r="AT90" s="173" t="s">
        <v>137</v>
      </c>
      <c r="AU90" s="173" t="s">
        <v>15</v>
      </c>
      <c r="AY90" s="16" t="s">
        <v>135</v>
      </c>
      <c r="BE90" s="174">
        <f>IF(N90="základní",J90,0)</f>
        <v>0</v>
      </c>
      <c r="BF90" s="174">
        <f>IF(N90="snížená",J90,0)</f>
        <v>0</v>
      </c>
      <c r="BG90" s="174">
        <f>IF(N90="zákl. přenesená",J90,0)</f>
        <v>0</v>
      </c>
      <c r="BH90" s="174">
        <f>IF(N90="sníž. přenesená",J90,0)</f>
        <v>0</v>
      </c>
      <c r="BI90" s="174">
        <f>IF(N90="nulová",J90,0)</f>
        <v>0</v>
      </c>
      <c r="BJ90" s="16" t="s">
        <v>15</v>
      </c>
      <c r="BK90" s="174">
        <f>ROUND(I90*H90,2)</f>
        <v>0</v>
      </c>
      <c r="BL90" s="16" t="s">
        <v>82</v>
      </c>
      <c r="BM90" s="173" t="s">
        <v>1294</v>
      </c>
    </row>
    <row r="91" spans="1:65" s="2" customFormat="1" ht="167.1" customHeight="1">
      <c r="A91" s="35"/>
      <c r="B91" s="161"/>
      <c r="C91" s="162" t="s">
        <v>196</v>
      </c>
      <c r="D91" s="162" t="s">
        <v>137</v>
      </c>
      <c r="E91" s="163" t="s">
        <v>1246</v>
      </c>
      <c r="F91" s="164" t="s">
        <v>1295</v>
      </c>
      <c r="G91" s="165" t="s">
        <v>188</v>
      </c>
      <c r="H91" s="166">
        <v>1</v>
      </c>
      <c r="I91" s="167"/>
      <c r="J91" s="168">
        <f>ROUND(I91*H91,2)</f>
        <v>0</v>
      </c>
      <c r="K91" s="164" t="s">
        <v>3</v>
      </c>
      <c r="L91" s="36"/>
      <c r="M91" s="169" t="s">
        <v>3</v>
      </c>
      <c r="N91" s="170" t="s">
        <v>42</v>
      </c>
      <c r="O91" s="69"/>
      <c r="P91" s="171">
        <f>O91*H91</f>
        <v>0</v>
      </c>
      <c r="Q91" s="171">
        <v>0</v>
      </c>
      <c r="R91" s="171">
        <f>Q91*H91</f>
        <v>0</v>
      </c>
      <c r="S91" s="171">
        <v>0</v>
      </c>
      <c r="T91" s="172">
        <f>S91*H91</f>
        <v>0</v>
      </c>
      <c r="U91" s="35"/>
      <c r="V91" s="35"/>
      <c r="W91" s="35"/>
      <c r="X91" s="35"/>
      <c r="Y91" s="35"/>
      <c r="Z91" s="35"/>
      <c r="AA91" s="35"/>
      <c r="AB91" s="35"/>
      <c r="AC91" s="35"/>
      <c r="AD91" s="35"/>
      <c r="AE91" s="35"/>
      <c r="AR91" s="173" t="s">
        <v>82</v>
      </c>
      <c r="AT91" s="173" t="s">
        <v>137</v>
      </c>
      <c r="AU91" s="173" t="s">
        <v>15</v>
      </c>
      <c r="AY91" s="16" t="s">
        <v>135</v>
      </c>
      <c r="BE91" s="174">
        <f>IF(N91="základní",J91,0)</f>
        <v>0</v>
      </c>
      <c r="BF91" s="174">
        <f>IF(N91="snížená",J91,0)</f>
        <v>0</v>
      </c>
      <c r="BG91" s="174">
        <f>IF(N91="zákl. přenesená",J91,0)</f>
        <v>0</v>
      </c>
      <c r="BH91" s="174">
        <f>IF(N91="sníž. přenesená",J91,0)</f>
        <v>0</v>
      </c>
      <c r="BI91" s="174">
        <f>IF(N91="nulová",J91,0)</f>
        <v>0</v>
      </c>
      <c r="BJ91" s="16" t="s">
        <v>15</v>
      </c>
      <c r="BK91" s="174">
        <f>ROUND(I91*H91,2)</f>
        <v>0</v>
      </c>
      <c r="BL91" s="16" t="s">
        <v>82</v>
      </c>
      <c r="BM91" s="173" t="s">
        <v>1296</v>
      </c>
    </row>
    <row r="92" spans="1:65" s="2" customFormat="1" ht="76.35" customHeight="1">
      <c r="A92" s="35"/>
      <c r="B92" s="161"/>
      <c r="C92" s="162" t="s">
        <v>201</v>
      </c>
      <c r="D92" s="162" t="s">
        <v>137</v>
      </c>
      <c r="E92" s="163" t="s">
        <v>1249</v>
      </c>
      <c r="F92" s="164" t="s">
        <v>1297</v>
      </c>
      <c r="G92" s="165" t="s">
        <v>188</v>
      </c>
      <c r="H92" s="166">
        <v>1</v>
      </c>
      <c r="I92" s="167"/>
      <c r="J92" s="168">
        <f>ROUND(I92*H92,2)</f>
        <v>0</v>
      </c>
      <c r="K92" s="164" t="s">
        <v>3</v>
      </c>
      <c r="L92" s="36"/>
      <c r="M92" s="169" t="s">
        <v>3</v>
      </c>
      <c r="N92" s="170" t="s">
        <v>42</v>
      </c>
      <c r="O92" s="69"/>
      <c r="P92" s="171">
        <f>O92*H92</f>
        <v>0</v>
      </c>
      <c r="Q92" s="171">
        <v>0</v>
      </c>
      <c r="R92" s="171">
        <f>Q92*H92</f>
        <v>0</v>
      </c>
      <c r="S92" s="171">
        <v>0</v>
      </c>
      <c r="T92" s="172">
        <f>S92*H92</f>
        <v>0</v>
      </c>
      <c r="U92" s="35"/>
      <c r="V92" s="35"/>
      <c r="W92" s="35"/>
      <c r="X92" s="35"/>
      <c r="Y92" s="35"/>
      <c r="Z92" s="35"/>
      <c r="AA92" s="35"/>
      <c r="AB92" s="35"/>
      <c r="AC92" s="35"/>
      <c r="AD92" s="35"/>
      <c r="AE92" s="35"/>
      <c r="AR92" s="173" t="s">
        <v>82</v>
      </c>
      <c r="AT92" s="173" t="s">
        <v>137</v>
      </c>
      <c r="AU92" s="173" t="s">
        <v>15</v>
      </c>
      <c r="AY92" s="16" t="s">
        <v>135</v>
      </c>
      <c r="BE92" s="174">
        <f>IF(N92="základní",J92,0)</f>
        <v>0</v>
      </c>
      <c r="BF92" s="174">
        <f>IF(N92="snížená",J92,0)</f>
        <v>0</v>
      </c>
      <c r="BG92" s="174">
        <f>IF(N92="zákl. přenesená",J92,0)</f>
        <v>0</v>
      </c>
      <c r="BH92" s="174">
        <f>IF(N92="sníž. přenesená",J92,0)</f>
        <v>0</v>
      </c>
      <c r="BI92" s="174">
        <f>IF(N92="nulová",J92,0)</f>
        <v>0</v>
      </c>
      <c r="BJ92" s="16" t="s">
        <v>15</v>
      </c>
      <c r="BK92" s="174">
        <f>ROUND(I92*H92,2)</f>
        <v>0</v>
      </c>
      <c r="BL92" s="16" t="s">
        <v>82</v>
      </c>
      <c r="BM92" s="173" t="s">
        <v>1298</v>
      </c>
    </row>
    <row r="93" spans="1:65" s="2" customFormat="1" ht="16.5" customHeight="1">
      <c r="A93" s="35"/>
      <c r="B93" s="161"/>
      <c r="C93" s="162" t="s">
        <v>185</v>
      </c>
      <c r="D93" s="162" t="s">
        <v>137</v>
      </c>
      <c r="E93" s="163" t="s">
        <v>1299</v>
      </c>
      <c r="F93" s="164" t="s">
        <v>1300</v>
      </c>
      <c r="G93" s="165" t="s">
        <v>188</v>
      </c>
      <c r="H93" s="166">
        <v>1</v>
      </c>
      <c r="I93" s="167"/>
      <c r="J93" s="168">
        <f>ROUND(I93*H93,2)</f>
        <v>0</v>
      </c>
      <c r="K93" s="164" t="s">
        <v>3</v>
      </c>
      <c r="L93" s="36"/>
      <c r="M93" s="169" t="s">
        <v>3</v>
      </c>
      <c r="N93" s="170" t="s">
        <v>42</v>
      </c>
      <c r="O93" s="69"/>
      <c r="P93" s="171">
        <f>O93*H93</f>
        <v>0</v>
      </c>
      <c r="Q93" s="171">
        <v>0</v>
      </c>
      <c r="R93" s="171">
        <f>Q93*H93</f>
        <v>0</v>
      </c>
      <c r="S93" s="171">
        <v>0</v>
      </c>
      <c r="T93" s="172">
        <f>S93*H93</f>
        <v>0</v>
      </c>
      <c r="U93" s="35"/>
      <c r="V93" s="35"/>
      <c r="W93" s="35"/>
      <c r="X93" s="35"/>
      <c r="Y93" s="35"/>
      <c r="Z93" s="35"/>
      <c r="AA93" s="35"/>
      <c r="AB93" s="35"/>
      <c r="AC93" s="35"/>
      <c r="AD93" s="35"/>
      <c r="AE93" s="35"/>
      <c r="AR93" s="173" t="s">
        <v>82</v>
      </c>
      <c r="AT93" s="173" t="s">
        <v>137</v>
      </c>
      <c r="AU93" s="173" t="s">
        <v>15</v>
      </c>
      <c r="AY93" s="16" t="s">
        <v>135</v>
      </c>
      <c r="BE93" s="174">
        <f>IF(N93="základní",J93,0)</f>
        <v>0</v>
      </c>
      <c r="BF93" s="174">
        <f>IF(N93="snížená",J93,0)</f>
        <v>0</v>
      </c>
      <c r="BG93" s="174">
        <f>IF(N93="zákl. přenesená",J93,0)</f>
        <v>0</v>
      </c>
      <c r="BH93" s="174">
        <f>IF(N93="sníž. přenesená",J93,0)</f>
        <v>0</v>
      </c>
      <c r="BI93" s="174">
        <f>IF(N93="nulová",J93,0)</f>
        <v>0</v>
      </c>
      <c r="BJ93" s="16" t="s">
        <v>15</v>
      </c>
      <c r="BK93" s="174">
        <f>ROUND(I93*H93,2)</f>
        <v>0</v>
      </c>
      <c r="BL93" s="16" t="s">
        <v>82</v>
      </c>
      <c r="BM93" s="173" t="s">
        <v>1301</v>
      </c>
    </row>
    <row r="94" spans="1:65" s="2" customFormat="1" ht="16.5" customHeight="1">
      <c r="A94" s="35"/>
      <c r="B94" s="161"/>
      <c r="C94" s="162" t="s">
        <v>190</v>
      </c>
      <c r="D94" s="162" t="s">
        <v>137</v>
      </c>
      <c r="E94" s="163" t="s">
        <v>1302</v>
      </c>
      <c r="F94" s="164" t="s">
        <v>1303</v>
      </c>
      <c r="G94" s="165" t="s">
        <v>188</v>
      </c>
      <c r="H94" s="166">
        <v>1</v>
      </c>
      <c r="I94" s="167"/>
      <c r="J94" s="168">
        <f>ROUND(I94*H94,2)</f>
        <v>0</v>
      </c>
      <c r="K94" s="164" t="s">
        <v>3</v>
      </c>
      <c r="L94" s="36"/>
      <c r="M94" s="195" t="s">
        <v>3</v>
      </c>
      <c r="N94" s="196" t="s">
        <v>42</v>
      </c>
      <c r="O94" s="193"/>
      <c r="P94" s="197">
        <f>O94*H94</f>
        <v>0</v>
      </c>
      <c r="Q94" s="197">
        <v>0</v>
      </c>
      <c r="R94" s="197">
        <f>Q94*H94</f>
        <v>0</v>
      </c>
      <c r="S94" s="197">
        <v>0</v>
      </c>
      <c r="T94" s="198">
        <f>S94*H94</f>
        <v>0</v>
      </c>
      <c r="U94" s="35"/>
      <c r="V94" s="35"/>
      <c r="W94" s="35"/>
      <c r="X94" s="35"/>
      <c r="Y94" s="35"/>
      <c r="Z94" s="35"/>
      <c r="AA94" s="35"/>
      <c r="AB94" s="35"/>
      <c r="AC94" s="35"/>
      <c r="AD94" s="35"/>
      <c r="AE94" s="35"/>
      <c r="AR94" s="173" t="s">
        <v>82</v>
      </c>
      <c r="AT94" s="173" t="s">
        <v>137</v>
      </c>
      <c r="AU94" s="173" t="s">
        <v>15</v>
      </c>
      <c r="AY94" s="16" t="s">
        <v>135</v>
      </c>
      <c r="BE94" s="174">
        <f>IF(N94="základní",J94,0)</f>
        <v>0</v>
      </c>
      <c r="BF94" s="174">
        <f>IF(N94="snížená",J94,0)</f>
        <v>0</v>
      </c>
      <c r="BG94" s="174">
        <f>IF(N94="zákl. přenesená",J94,0)</f>
        <v>0</v>
      </c>
      <c r="BH94" s="174">
        <f>IF(N94="sníž. přenesená",J94,0)</f>
        <v>0</v>
      </c>
      <c r="BI94" s="174">
        <f>IF(N94="nulová",J94,0)</f>
        <v>0</v>
      </c>
      <c r="BJ94" s="16" t="s">
        <v>15</v>
      </c>
      <c r="BK94" s="174">
        <f>ROUND(I94*H94,2)</f>
        <v>0</v>
      </c>
      <c r="BL94" s="16" t="s">
        <v>82</v>
      </c>
      <c r="BM94" s="173" t="s">
        <v>1304</v>
      </c>
    </row>
    <row r="95" spans="1:31" s="2" customFormat="1" ht="6.95" customHeight="1">
      <c r="A95" s="35"/>
      <c r="B95" s="52"/>
      <c r="C95" s="53"/>
      <c r="D95" s="53"/>
      <c r="E95" s="53"/>
      <c r="F95" s="53"/>
      <c r="G95" s="53"/>
      <c r="H95" s="53"/>
      <c r="I95" s="53"/>
      <c r="J95" s="53"/>
      <c r="K95" s="53"/>
      <c r="L95" s="36"/>
      <c r="M95" s="35"/>
      <c r="O95" s="35"/>
      <c r="P95" s="35"/>
      <c r="Q95" s="35"/>
      <c r="R95" s="35"/>
      <c r="S95" s="35"/>
      <c r="T95" s="35"/>
      <c r="U95" s="35"/>
      <c r="V95" s="35"/>
      <c r="W95" s="35"/>
      <c r="X95" s="35"/>
      <c r="Y95" s="35"/>
      <c r="Z95" s="35"/>
      <c r="AA95" s="35"/>
      <c r="AB95" s="35"/>
      <c r="AC95" s="35"/>
      <c r="AD95" s="35"/>
      <c r="AE95" s="35"/>
    </row>
  </sheetData>
  <autoFilter ref="C79:K94"/>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199" customWidth="1"/>
    <col min="2" max="2" width="1.7109375" style="199" customWidth="1"/>
    <col min="3" max="4" width="5.00390625" style="199" customWidth="1"/>
    <col min="5" max="5" width="11.7109375" style="199" customWidth="1"/>
    <col min="6" max="6" width="9.140625" style="199" customWidth="1"/>
    <col min="7" max="7" width="5.00390625" style="199" customWidth="1"/>
    <col min="8" max="8" width="77.8515625" style="199" customWidth="1"/>
    <col min="9" max="10" width="20.00390625" style="199" customWidth="1"/>
    <col min="11" max="11" width="1.7109375" style="199" customWidth="1"/>
  </cols>
  <sheetData>
    <row r="1" s="1" customFormat="1" ht="37.5" customHeight="1"/>
    <row r="2" spans="2:11" s="1" customFormat="1" ht="7.5" customHeight="1">
      <c r="B2" s="200"/>
      <c r="C2" s="201"/>
      <c r="D2" s="201"/>
      <c r="E2" s="201"/>
      <c r="F2" s="201"/>
      <c r="G2" s="201"/>
      <c r="H2" s="201"/>
      <c r="I2" s="201"/>
      <c r="J2" s="201"/>
      <c r="K2" s="202"/>
    </row>
    <row r="3" spans="2:11" s="13" customFormat="1" ht="45" customHeight="1">
      <c r="B3" s="203"/>
      <c r="C3" s="204" t="s">
        <v>1305</v>
      </c>
      <c r="D3" s="204"/>
      <c r="E3" s="204"/>
      <c r="F3" s="204"/>
      <c r="G3" s="204"/>
      <c r="H3" s="204"/>
      <c r="I3" s="204"/>
      <c r="J3" s="204"/>
      <c r="K3" s="205"/>
    </row>
    <row r="4" spans="2:11" s="1" customFormat="1" ht="25.5" customHeight="1">
      <c r="B4" s="206"/>
      <c r="C4" s="207" t="s">
        <v>1306</v>
      </c>
      <c r="D4" s="207"/>
      <c r="E4" s="207"/>
      <c r="F4" s="207"/>
      <c r="G4" s="207"/>
      <c r="H4" s="207"/>
      <c r="I4" s="207"/>
      <c r="J4" s="207"/>
      <c r="K4" s="208"/>
    </row>
    <row r="5" spans="2:11" s="1" customFormat="1" ht="5.25" customHeight="1">
      <c r="B5" s="206"/>
      <c r="C5" s="209"/>
      <c r="D5" s="209"/>
      <c r="E5" s="209"/>
      <c r="F5" s="209"/>
      <c r="G5" s="209"/>
      <c r="H5" s="209"/>
      <c r="I5" s="209"/>
      <c r="J5" s="209"/>
      <c r="K5" s="208"/>
    </row>
    <row r="6" spans="2:11" s="1" customFormat="1" ht="15" customHeight="1">
      <c r="B6" s="206"/>
      <c r="C6" s="210" t="s">
        <v>1307</v>
      </c>
      <c r="D6" s="210"/>
      <c r="E6" s="210"/>
      <c r="F6" s="210"/>
      <c r="G6" s="210"/>
      <c r="H6" s="210"/>
      <c r="I6" s="210"/>
      <c r="J6" s="210"/>
      <c r="K6" s="208"/>
    </row>
    <row r="7" spans="2:11" s="1" customFormat="1" ht="15" customHeight="1">
      <c r="B7" s="211"/>
      <c r="C7" s="210" t="s">
        <v>1308</v>
      </c>
      <c r="D7" s="210"/>
      <c r="E7" s="210"/>
      <c r="F7" s="210"/>
      <c r="G7" s="210"/>
      <c r="H7" s="210"/>
      <c r="I7" s="210"/>
      <c r="J7" s="210"/>
      <c r="K7" s="208"/>
    </row>
    <row r="8" spans="2:11" s="1" customFormat="1" ht="12.75" customHeight="1">
      <c r="B8" s="211"/>
      <c r="C8" s="210"/>
      <c r="D8" s="210"/>
      <c r="E8" s="210"/>
      <c r="F8" s="210"/>
      <c r="G8" s="210"/>
      <c r="H8" s="210"/>
      <c r="I8" s="210"/>
      <c r="J8" s="210"/>
      <c r="K8" s="208"/>
    </row>
    <row r="9" spans="2:11" s="1" customFormat="1" ht="15" customHeight="1">
      <c r="B9" s="211"/>
      <c r="C9" s="210" t="s">
        <v>1309</v>
      </c>
      <c r="D9" s="210"/>
      <c r="E9" s="210"/>
      <c r="F9" s="210"/>
      <c r="G9" s="210"/>
      <c r="H9" s="210"/>
      <c r="I9" s="210"/>
      <c r="J9" s="210"/>
      <c r="K9" s="208"/>
    </row>
    <row r="10" spans="2:11" s="1" customFormat="1" ht="15" customHeight="1">
      <c r="B10" s="211"/>
      <c r="C10" s="210"/>
      <c r="D10" s="210" t="s">
        <v>1310</v>
      </c>
      <c r="E10" s="210"/>
      <c r="F10" s="210"/>
      <c r="G10" s="210"/>
      <c r="H10" s="210"/>
      <c r="I10" s="210"/>
      <c r="J10" s="210"/>
      <c r="K10" s="208"/>
    </row>
    <row r="11" spans="2:11" s="1" customFormat="1" ht="15" customHeight="1">
      <c r="B11" s="211"/>
      <c r="C11" s="212"/>
      <c r="D11" s="210" t="s">
        <v>1311</v>
      </c>
      <c r="E11" s="210"/>
      <c r="F11" s="210"/>
      <c r="G11" s="210"/>
      <c r="H11" s="210"/>
      <c r="I11" s="210"/>
      <c r="J11" s="210"/>
      <c r="K11" s="208"/>
    </row>
    <row r="12" spans="2:11" s="1" customFormat="1" ht="15" customHeight="1">
      <c r="B12" s="211"/>
      <c r="C12" s="212"/>
      <c r="D12" s="210"/>
      <c r="E12" s="210"/>
      <c r="F12" s="210"/>
      <c r="G12" s="210"/>
      <c r="H12" s="210"/>
      <c r="I12" s="210"/>
      <c r="J12" s="210"/>
      <c r="K12" s="208"/>
    </row>
    <row r="13" spans="2:11" s="1" customFormat="1" ht="15" customHeight="1">
      <c r="B13" s="211"/>
      <c r="C13" s="212"/>
      <c r="D13" s="213" t="s">
        <v>1312</v>
      </c>
      <c r="E13" s="210"/>
      <c r="F13" s="210"/>
      <c r="G13" s="210"/>
      <c r="H13" s="210"/>
      <c r="I13" s="210"/>
      <c r="J13" s="210"/>
      <c r="K13" s="208"/>
    </row>
    <row r="14" spans="2:11" s="1" customFormat="1" ht="12.75" customHeight="1">
      <c r="B14" s="211"/>
      <c r="C14" s="212"/>
      <c r="D14" s="212"/>
      <c r="E14" s="212"/>
      <c r="F14" s="212"/>
      <c r="G14" s="212"/>
      <c r="H14" s="212"/>
      <c r="I14" s="212"/>
      <c r="J14" s="212"/>
      <c r="K14" s="208"/>
    </row>
    <row r="15" spans="2:11" s="1" customFormat="1" ht="15" customHeight="1">
      <c r="B15" s="211"/>
      <c r="C15" s="212"/>
      <c r="D15" s="210" t="s">
        <v>1313</v>
      </c>
      <c r="E15" s="210"/>
      <c r="F15" s="210"/>
      <c r="G15" s="210"/>
      <c r="H15" s="210"/>
      <c r="I15" s="210"/>
      <c r="J15" s="210"/>
      <c r="K15" s="208"/>
    </row>
    <row r="16" spans="2:11" s="1" customFormat="1" ht="15" customHeight="1">
      <c r="B16" s="211"/>
      <c r="C16" s="212"/>
      <c r="D16" s="210" t="s">
        <v>1314</v>
      </c>
      <c r="E16" s="210"/>
      <c r="F16" s="210"/>
      <c r="G16" s="210"/>
      <c r="H16" s="210"/>
      <c r="I16" s="210"/>
      <c r="J16" s="210"/>
      <c r="K16" s="208"/>
    </row>
    <row r="17" spans="2:11" s="1" customFormat="1" ht="15" customHeight="1">
      <c r="B17" s="211"/>
      <c r="C17" s="212"/>
      <c r="D17" s="210" t="s">
        <v>1315</v>
      </c>
      <c r="E17" s="210"/>
      <c r="F17" s="210"/>
      <c r="G17" s="210"/>
      <c r="H17" s="210"/>
      <c r="I17" s="210"/>
      <c r="J17" s="210"/>
      <c r="K17" s="208"/>
    </row>
    <row r="18" spans="2:11" s="1" customFormat="1" ht="15" customHeight="1">
      <c r="B18" s="211"/>
      <c r="C18" s="212"/>
      <c r="D18" s="212"/>
      <c r="E18" s="214" t="s">
        <v>77</v>
      </c>
      <c r="F18" s="210" t="s">
        <v>1316</v>
      </c>
      <c r="G18" s="210"/>
      <c r="H18" s="210"/>
      <c r="I18" s="210"/>
      <c r="J18" s="210"/>
      <c r="K18" s="208"/>
    </row>
    <row r="19" spans="2:11" s="1" customFormat="1" ht="15" customHeight="1">
      <c r="B19" s="211"/>
      <c r="C19" s="212"/>
      <c r="D19" s="212"/>
      <c r="E19" s="214" t="s">
        <v>1317</v>
      </c>
      <c r="F19" s="210" t="s">
        <v>1318</v>
      </c>
      <c r="G19" s="210"/>
      <c r="H19" s="210"/>
      <c r="I19" s="210"/>
      <c r="J19" s="210"/>
      <c r="K19" s="208"/>
    </row>
    <row r="20" spans="2:11" s="1" customFormat="1" ht="15" customHeight="1">
      <c r="B20" s="211"/>
      <c r="C20" s="212"/>
      <c r="D20" s="212"/>
      <c r="E20" s="214" t="s">
        <v>1319</v>
      </c>
      <c r="F20" s="210" t="s">
        <v>1320</v>
      </c>
      <c r="G20" s="210"/>
      <c r="H20" s="210"/>
      <c r="I20" s="210"/>
      <c r="J20" s="210"/>
      <c r="K20" s="208"/>
    </row>
    <row r="21" spans="2:11" s="1" customFormat="1" ht="15" customHeight="1">
      <c r="B21" s="211"/>
      <c r="C21" s="212"/>
      <c r="D21" s="212"/>
      <c r="E21" s="214" t="s">
        <v>1321</v>
      </c>
      <c r="F21" s="210" t="s">
        <v>1322</v>
      </c>
      <c r="G21" s="210"/>
      <c r="H21" s="210"/>
      <c r="I21" s="210"/>
      <c r="J21" s="210"/>
      <c r="K21" s="208"/>
    </row>
    <row r="22" spans="2:11" s="1" customFormat="1" ht="15" customHeight="1">
      <c r="B22" s="211"/>
      <c r="C22" s="212"/>
      <c r="D22" s="212"/>
      <c r="E22" s="214" t="s">
        <v>1323</v>
      </c>
      <c r="F22" s="210" t="s">
        <v>1324</v>
      </c>
      <c r="G22" s="210"/>
      <c r="H22" s="210"/>
      <c r="I22" s="210"/>
      <c r="J22" s="210"/>
      <c r="K22" s="208"/>
    </row>
    <row r="23" spans="2:11" s="1" customFormat="1" ht="15" customHeight="1">
      <c r="B23" s="211"/>
      <c r="C23" s="212"/>
      <c r="D23" s="212"/>
      <c r="E23" s="214" t="s">
        <v>1325</v>
      </c>
      <c r="F23" s="210" t="s">
        <v>1326</v>
      </c>
      <c r="G23" s="210"/>
      <c r="H23" s="210"/>
      <c r="I23" s="210"/>
      <c r="J23" s="210"/>
      <c r="K23" s="208"/>
    </row>
    <row r="24" spans="2:11" s="1" customFormat="1" ht="12.75" customHeight="1">
      <c r="B24" s="211"/>
      <c r="C24" s="212"/>
      <c r="D24" s="212"/>
      <c r="E24" s="212"/>
      <c r="F24" s="212"/>
      <c r="G24" s="212"/>
      <c r="H24" s="212"/>
      <c r="I24" s="212"/>
      <c r="J24" s="212"/>
      <c r="K24" s="208"/>
    </row>
    <row r="25" spans="2:11" s="1" customFormat="1" ht="15" customHeight="1">
      <c r="B25" s="211"/>
      <c r="C25" s="210" t="s">
        <v>1327</v>
      </c>
      <c r="D25" s="210"/>
      <c r="E25" s="210"/>
      <c r="F25" s="210"/>
      <c r="G25" s="210"/>
      <c r="H25" s="210"/>
      <c r="I25" s="210"/>
      <c r="J25" s="210"/>
      <c r="K25" s="208"/>
    </row>
    <row r="26" spans="2:11" s="1" customFormat="1" ht="15" customHeight="1">
      <c r="B26" s="211"/>
      <c r="C26" s="210" t="s">
        <v>1328</v>
      </c>
      <c r="D26" s="210"/>
      <c r="E26" s="210"/>
      <c r="F26" s="210"/>
      <c r="G26" s="210"/>
      <c r="H26" s="210"/>
      <c r="I26" s="210"/>
      <c r="J26" s="210"/>
      <c r="K26" s="208"/>
    </row>
    <row r="27" spans="2:11" s="1" customFormat="1" ht="15" customHeight="1">
      <c r="B27" s="211"/>
      <c r="C27" s="210"/>
      <c r="D27" s="210" t="s">
        <v>1329</v>
      </c>
      <c r="E27" s="210"/>
      <c r="F27" s="210"/>
      <c r="G27" s="210"/>
      <c r="H27" s="210"/>
      <c r="I27" s="210"/>
      <c r="J27" s="210"/>
      <c r="K27" s="208"/>
    </row>
    <row r="28" spans="2:11" s="1" customFormat="1" ht="15" customHeight="1">
      <c r="B28" s="211"/>
      <c r="C28" s="212"/>
      <c r="D28" s="210" t="s">
        <v>1330</v>
      </c>
      <c r="E28" s="210"/>
      <c r="F28" s="210"/>
      <c r="G28" s="210"/>
      <c r="H28" s="210"/>
      <c r="I28" s="210"/>
      <c r="J28" s="210"/>
      <c r="K28" s="208"/>
    </row>
    <row r="29" spans="2:11" s="1" customFormat="1" ht="12.75" customHeight="1">
      <c r="B29" s="211"/>
      <c r="C29" s="212"/>
      <c r="D29" s="212"/>
      <c r="E29" s="212"/>
      <c r="F29" s="212"/>
      <c r="G29" s="212"/>
      <c r="H29" s="212"/>
      <c r="I29" s="212"/>
      <c r="J29" s="212"/>
      <c r="K29" s="208"/>
    </row>
    <row r="30" spans="2:11" s="1" customFormat="1" ht="15" customHeight="1">
      <c r="B30" s="211"/>
      <c r="C30" s="212"/>
      <c r="D30" s="210" t="s">
        <v>1331</v>
      </c>
      <c r="E30" s="210"/>
      <c r="F30" s="210"/>
      <c r="G30" s="210"/>
      <c r="H30" s="210"/>
      <c r="I30" s="210"/>
      <c r="J30" s="210"/>
      <c r="K30" s="208"/>
    </row>
    <row r="31" spans="2:11" s="1" customFormat="1" ht="15" customHeight="1">
      <c r="B31" s="211"/>
      <c r="C31" s="212"/>
      <c r="D31" s="210" t="s">
        <v>1332</v>
      </c>
      <c r="E31" s="210"/>
      <c r="F31" s="210"/>
      <c r="G31" s="210"/>
      <c r="H31" s="210"/>
      <c r="I31" s="210"/>
      <c r="J31" s="210"/>
      <c r="K31" s="208"/>
    </row>
    <row r="32" spans="2:11" s="1" customFormat="1" ht="12.75" customHeight="1">
      <c r="B32" s="211"/>
      <c r="C32" s="212"/>
      <c r="D32" s="212"/>
      <c r="E32" s="212"/>
      <c r="F32" s="212"/>
      <c r="G32" s="212"/>
      <c r="H32" s="212"/>
      <c r="I32" s="212"/>
      <c r="J32" s="212"/>
      <c r="K32" s="208"/>
    </row>
    <row r="33" spans="2:11" s="1" customFormat="1" ht="15" customHeight="1">
      <c r="B33" s="211"/>
      <c r="C33" s="212"/>
      <c r="D33" s="210" t="s">
        <v>1333</v>
      </c>
      <c r="E33" s="210"/>
      <c r="F33" s="210"/>
      <c r="G33" s="210"/>
      <c r="H33" s="210"/>
      <c r="I33" s="210"/>
      <c r="J33" s="210"/>
      <c r="K33" s="208"/>
    </row>
    <row r="34" spans="2:11" s="1" customFormat="1" ht="15" customHeight="1">
      <c r="B34" s="211"/>
      <c r="C34" s="212"/>
      <c r="D34" s="210" t="s">
        <v>1334</v>
      </c>
      <c r="E34" s="210"/>
      <c r="F34" s="210"/>
      <c r="G34" s="210"/>
      <c r="H34" s="210"/>
      <c r="I34" s="210"/>
      <c r="J34" s="210"/>
      <c r="K34" s="208"/>
    </row>
    <row r="35" spans="2:11" s="1" customFormat="1" ht="15" customHeight="1">
      <c r="B35" s="211"/>
      <c r="C35" s="212"/>
      <c r="D35" s="210" t="s">
        <v>1335</v>
      </c>
      <c r="E35" s="210"/>
      <c r="F35" s="210"/>
      <c r="G35" s="210"/>
      <c r="H35" s="210"/>
      <c r="I35" s="210"/>
      <c r="J35" s="210"/>
      <c r="K35" s="208"/>
    </row>
    <row r="36" spans="2:11" s="1" customFormat="1" ht="15" customHeight="1">
      <c r="B36" s="211"/>
      <c r="C36" s="212"/>
      <c r="D36" s="210"/>
      <c r="E36" s="213" t="s">
        <v>121</v>
      </c>
      <c r="F36" s="210"/>
      <c r="G36" s="210" t="s">
        <v>1336</v>
      </c>
      <c r="H36" s="210"/>
      <c r="I36" s="210"/>
      <c r="J36" s="210"/>
      <c r="K36" s="208"/>
    </row>
    <row r="37" spans="2:11" s="1" customFormat="1" ht="30.75" customHeight="1">
      <c r="B37" s="211"/>
      <c r="C37" s="212"/>
      <c r="D37" s="210"/>
      <c r="E37" s="213" t="s">
        <v>1337</v>
      </c>
      <c r="F37" s="210"/>
      <c r="G37" s="210" t="s">
        <v>1338</v>
      </c>
      <c r="H37" s="210"/>
      <c r="I37" s="210"/>
      <c r="J37" s="210"/>
      <c r="K37" s="208"/>
    </row>
    <row r="38" spans="2:11" s="1" customFormat="1" ht="15" customHeight="1">
      <c r="B38" s="211"/>
      <c r="C38" s="212"/>
      <c r="D38" s="210"/>
      <c r="E38" s="213" t="s">
        <v>52</v>
      </c>
      <c r="F38" s="210"/>
      <c r="G38" s="210" t="s">
        <v>1339</v>
      </c>
      <c r="H38" s="210"/>
      <c r="I38" s="210"/>
      <c r="J38" s="210"/>
      <c r="K38" s="208"/>
    </row>
    <row r="39" spans="2:11" s="1" customFormat="1" ht="15" customHeight="1">
      <c r="B39" s="211"/>
      <c r="C39" s="212"/>
      <c r="D39" s="210"/>
      <c r="E39" s="213" t="s">
        <v>53</v>
      </c>
      <c r="F39" s="210"/>
      <c r="G39" s="210" t="s">
        <v>1340</v>
      </c>
      <c r="H39" s="210"/>
      <c r="I39" s="210"/>
      <c r="J39" s="210"/>
      <c r="K39" s="208"/>
    </row>
    <row r="40" spans="2:11" s="1" customFormat="1" ht="15" customHeight="1">
      <c r="B40" s="211"/>
      <c r="C40" s="212"/>
      <c r="D40" s="210"/>
      <c r="E40" s="213" t="s">
        <v>122</v>
      </c>
      <c r="F40" s="210"/>
      <c r="G40" s="210" t="s">
        <v>1341</v>
      </c>
      <c r="H40" s="210"/>
      <c r="I40" s="210"/>
      <c r="J40" s="210"/>
      <c r="K40" s="208"/>
    </row>
    <row r="41" spans="2:11" s="1" customFormat="1" ht="15" customHeight="1">
      <c r="B41" s="211"/>
      <c r="C41" s="212"/>
      <c r="D41" s="210"/>
      <c r="E41" s="213" t="s">
        <v>123</v>
      </c>
      <c r="F41" s="210"/>
      <c r="G41" s="210" t="s">
        <v>1342</v>
      </c>
      <c r="H41" s="210"/>
      <c r="I41" s="210"/>
      <c r="J41" s="210"/>
      <c r="K41" s="208"/>
    </row>
    <row r="42" spans="2:11" s="1" customFormat="1" ht="15" customHeight="1">
      <c r="B42" s="211"/>
      <c r="C42" s="212"/>
      <c r="D42" s="210"/>
      <c r="E42" s="213" t="s">
        <v>1343</v>
      </c>
      <c r="F42" s="210"/>
      <c r="G42" s="210" t="s">
        <v>1344</v>
      </c>
      <c r="H42" s="210"/>
      <c r="I42" s="210"/>
      <c r="J42" s="210"/>
      <c r="K42" s="208"/>
    </row>
    <row r="43" spans="2:11" s="1" customFormat="1" ht="15" customHeight="1">
      <c r="B43" s="211"/>
      <c r="C43" s="212"/>
      <c r="D43" s="210"/>
      <c r="E43" s="213"/>
      <c r="F43" s="210"/>
      <c r="G43" s="210" t="s">
        <v>1345</v>
      </c>
      <c r="H43" s="210"/>
      <c r="I43" s="210"/>
      <c r="J43" s="210"/>
      <c r="K43" s="208"/>
    </row>
    <row r="44" spans="2:11" s="1" customFormat="1" ht="15" customHeight="1">
      <c r="B44" s="211"/>
      <c r="C44" s="212"/>
      <c r="D44" s="210"/>
      <c r="E44" s="213" t="s">
        <v>1346</v>
      </c>
      <c r="F44" s="210"/>
      <c r="G44" s="210" t="s">
        <v>1347</v>
      </c>
      <c r="H44" s="210"/>
      <c r="I44" s="210"/>
      <c r="J44" s="210"/>
      <c r="K44" s="208"/>
    </row>
    <row r="45" spans="2:11" s="1" customFormat="1" ht="15" customHeight="1">
      <c r="B45" s="211"/>
      <c r="C45" s="212"/>
      <c r="D45" s="210"/>
      <c r="E45" s="213" t="s">
        <v>125</v>
      </c>
      <c r="F45" s="210"/>
      <c r="G45" s="210" t="s">
        <v>1348</v>
      </c>
      <c r="H45" s="210"/>
      <c r="I45" s="210"/>
      <c r="J45" s="210"/>
      <c r="K45" s="208"/>
    </row>
    <row r="46" spans="2:11" s="1" customFormat="1" ht="12.75" customHeight="1">
      <c r="B46" s="211"/>
      <c r="C46" s="212"/>
      <c r="D46" s="210"/>
      <c r="E46" s="210"/>
      <c r="F46" s="210"/>
      <c r="G46" s="210"/>
      <c r="H46" s="210"/>
      <c r="I46" s="210"/>
      <c r="J46" s="210"/>
      <c r="K46" s="208"/>
    </row>
    <row r="47" spans="2:11" s="1" customFormat="1" ht="15" customHeight="1">
      <c r="B47" s="211"/>
      <c r="C47" s="212"/>
      <c r="D47" s="210" t="s">
        <v>1349</v>
      </c>
      <c r="E47" s="210"/>
      <c r="F47" s="210"/>
      <c r="G47" s="210"/>
      <c r="H47" s="210"/>
      <c r="I47" s="210"/>
      <c r="J47" s="210"/>
      <c r="K47" s="208"/>
    </row>
    <row r="48" spans="2:11" s="1" customFormat="1" ht="15" customHeight="1">
      <c r="B48" s="211"/>
      <c r="C48" s="212"/>
      <c r="D48" s="212"/>
      <c r="E48" s="210" t="s">
        <v>1350</v>
      </c>
      <c r="F48" s="210"/>
      <c r="G48" s="210"/>
      <c r="H48" s="210"/>
      <c r="I48" s="210"/>
      <c r="J48" s="210"/>
      <c r="K48" s="208"/>
    </row>
    <row r="49" spans="2:11" s="1" customFormat="1" ht="15" customHeight="1">
      <c r="B49" s="211"/>
      <c r="C49" s="212"/>
      <c r="D49" s="212"/>
      <c r="E49" s="210" t="s">
        <v>1351</v>
      </c>
      <c r="F49" s="210"/>
      <c r="G49" s="210"/>
      <c r="H49" s="210"/>
      <c r="I49" s="210"/>
      <c r="J49" s="210"/>
      <c r="K49" s="208"/>
    </row>
    <row r="50" spans="2:11" s="1" customFormat="1" ht="15" customHeight="1">
      <c r="B50" s="211"/>
      <c r="C50" s="212"/>
      <c r="D50" s="212"/>
      <c r="E50" s="210" t="s">
        <v>1352</v>
      </c>
      <c r="F50" s="210"/>
      <c r="G50" s="210"/>
      <c r="H50" s="210"/>
      <c r="I50" s="210"/>
      <c r="J50" s="210"/>
      <c r="K50" s="208"/>
    </row>
    <row r="51" spans="2:11" s="1" customFormat="1" ht="15" customHeight="1">
      <c r="B51" s="211"/>
      <c r="C51" s="212"/>
      <c r="D51" s="210" t="s">
        <v>1353</v>
      </c>
      <c r="E51" s="210"/>
      <c r="F51" s="210"/>
      <c r="G51" s="210"/>
      <c r="H51" s="210"/>
      <c r="I51" s="210"/>
      <c r="J51" s="210"/>
      <c r="K51" s="208"/>
    </row>
    <row r="52" spans="2:11" s="1" customFormat="1" ht="25.5" customHeight="1">
      <c r="B52" s="206"/>
      <c r="C52" s="207" t="s">
        <v>1354</v>
      </c>
      <c r="D52" s="207"/>
      <c r="E52" s="207"/>
      <c r="F52" s="207"/>
      <c r="G52" s="207"/>
      <c r="H52" s="207"/>
      <c r="I52" s="207"/>
      <c r="J52" s="207"/>
      <c r="K52" s="208"/>
    </row>
    <row r="53" spans="2:11" s="1" customFormat="1" ht="5.25" customHeight="1">
      <c r="B53" s="206"/>
      <c r="C53" s="209"/>
      <c r="D53" s="209"/>
      <c r="E53" s="209"/>
      <c r="F53" s="209"/>
      <c r="G53" s="209"/>
      <c r="H53" s="209"/>
      <c r="I53" s="209"/>
      <c r="J53" s="209"/>
      <c r="K53" s="208"/>
    </row>
    <row r="54" spans="2:11" s="1" customFormat="1" ht="15" customHeight="1">
      <c r="B54" s="206"/>
      <c r="C54" s="210" t="s">
        <v>1355</v>
      </c>
      <c r="D54" s="210"/>
      <c r="E54" s="210"/>
      <c r="F54" s="210"/>
      <c r="G54" s="210"/>
      <c r="H54" s="210"/>
      <c r="I54" s="210"/>
      <c r="J54" s="210"/>
      <c r="K54" s="208"/>
    </row>
    <row r="55" spans="2:11" s="1" customFormat="1" ht="15" customHeight="1">
      <c r="B55" s="206"/>
      <c r="C55" s="210" t="s">
        <v>1356</v>
      </c>
      <c r="D55" s="210"/>
      <c r="E55" s="210"/>
      <c r="F55" s="210"/>
      <c r="G55" s="210"/>
      <c r="H55" s="210"/>
      <c r="I55" s="210"/>
      <c r="J55" s="210"/>
      <c r="K55" s="208"/>
    </row>
    <row r="56" spans="2:11" s="1" customFormat="1" ht="12.75" customHeight="1">
      <c r="B56" s="206"/>
      <c r="C56" s="210"/>
      <c r="D56" s="210"/>
      <c r="E56" s="210"/>
      <c r="F56" s="210"/>
      <c r="G56" s="210"/>
      <c r="H56" s="210"/>
      <c r="I56" s="210"/>
      <c r="J56" s="210"/>
      <c r="K56" s="208"/>
    </row>
    <row r="57" spans="2:11" s="1" customFormat="1" ht="15" customHeight="1">
      <c r="B57" s="206"/>
      <c r="C57" s="210" t="s">
        <v>1357</v>
      </c>
      <c r="D57" s="210"/>
      <c r="E57" s="210"/>
      <c r="F57" s="210"/>
      <c r="G57" s="210"/>
      <c r="H57" s="210"/>
      <c r="I57" s="210"/>
      <c r="J57" s="210"/>
      <c r="K57" s="208"/>
    </row>
    <row r="58" spans="2:11" s="1" customFormat="1" ht="15" customHeight="1">
      <c r="B58" s="206"/>
      <c r="C58" s="212"/>
      <c r="D58" s="210" t="s">
        <v>1358</v>
      </c>
      <c r="E58" s="210"/>
      <c r="F58" s="210"/>
      <c r="G58" s="210"/>
      <c r="H58" s="210"/>
      <c r="I58" s="210"/>
      <c r="J58" s="210"/>
      <c r="K58" s="208"/>
    </row>
    <row r="59" spans="2:11" s="1" customFormat="1" ht="15" customHeight="1">
      <c r="B59" s="206"/>
      <c r="C59" s="212"/>
      <c r="D59" s="210" t="s">
        <v>1359</v>
      </c>
      <c r="E59" s="210"/>
      <c r="F59" s="210"/>
      <c r="G59" s="210"/>
      <c r="H59" s="210"/>
      <c r="I59" s="210"/>
      <c r="J59" s="210"/>
      <c r="K59" s="208"/>
    </row>
    <row r="60" spans="2:11" s="1" customFormat="1" ht="15" customHeight="1">
      <c r="B60" s="206"/>
      <c r="C60" s="212"/>
      <c r="D60" s="210" t="s">
        <v>1360</v>
      </c>
      <c r="E60" s="210"/>
      <c r="F60" s="210"/>
      <c r="G60" s="210"/>
      <c r="H60" s="210"/>
      <c r="I60" s="210"/>
      <c r="J60" s="210"/>
      <c r="K60" s="208"/>
    </row>
    <row r="61" spans="2:11" s="1" customFormat="1" ht="15" customHeight="1">
      <c r="B61" s="206"/>
      <c r="C61" s="212"/>
      <c r="D61" s="210" t="s">
        <v>1361</v>
      </c>
      <c r="E61" s="210"/>
      <c r="F61" s="210"/>
      <c r="G61" s="210"/>
      <c r="H61" s="210"/>
      <c r="I61" s="210"/>
      <c r="J61" s="210"/>
      <c r="K61" s="208"/>
    </row>
    <row r="62" spans="2:11" s="1" customFormat="1" ht="15" customHeight="1">
      <c r="B62" s="206"/>
      <c r="C62" s="212"/>
      <c r="D62" s="215" t="s">
        <v>1362</v>
      </c>
      <c r="E62" s="215"/>
      <c r="F62" s="215"/>
      <c r="G62" s="215"/>
      <c r="H62" s="215"/>
      <c r="I62" s="215"/>
      <c r="J62" s="215"/>
      <c r="K62" s="208"/>
    </row>
    <row r="63" spans="2:11" s="1" customFormat="1" ht="15" customHeight="1">
      <c r="B63" s="206"/>
      <c r="C63" s="212"/>
      <c r="D63" s="210" t="s">
        <v>1363</v>
      </c>
      <c r="E63" s="210"/>
      <c r="F63" s="210"/>
      <c r="G63" s="210"/>
      <c r="H63" s="210"/>
      <c r="I63" s="210"/>
      <c r="J63" s="210"/>
      <c r="K63" s="208"/>
    </row>
    <row r="64" spans="2:11" s="1" customFormat="1" ht="12.75" customHeight="1">
      <c r="B64" s="206"/>
      <c r="C64" s="212"/>
      <c r="D64" s="212"/>
      <c r="E64" s="216"/>
      <c r="F64" s="212"/>
      <c r="G64" s="212"/>
      <c r="H64" s="212"/>
      <c r="I64" s="212"/>
      <c r="J64" s="212"/>
      <c r="K64" s="208"/>
    </row>
    <row r="65" spans="2:11" s="1" customFormat="1" ht="15" customHeight="1">
      <c r="B65" s="206"/>
      <c r="C65" s="212"/>
      <c r="D65" s="210" t="s">
        <v>1364</v>
      </c>
      <c r="E65" s="210"/>
      <c r="F65" s="210"/>
      <c r="G65" s="210"/>
      <c r="H65" s="210"/>
      <c r="I65" s="210"/>
      <c r="J65" s="210"/>
      <c r="K65" s="208"/>
    </row>
    <row r="66" spans="2:11" s="1" customFormat="1" ht="15" customHeight="1">
      <c r="B66" s="206"/>
      <c r="C66" s="212"/>
      <c r="D66" s="215" t="s">
        <v>1365</v>
      </c>
      <c r="E66" s="215"/>
      <c r="F66" s="215"/>
      <c r="G66" s="215"/>
      <c r="H66" s="215"/>
      <c r="I66" s="215"/>
      <c r="J66" s="215"/>
      <c r="K66" s="208"/>
    </row>
    <row r="67" spans="2:11" s="1" customFormat="1" ht="15" customHeight="1">
      <c r="B67" s="206"/>
      <c r="C67" s="212"/>
      <c r="D67" s="210" t="s">
        <v>1366</v>
      </c>
      <c r="E67" s="210"/>
      <c r="F67" s="210"/>
      <c r="G67" s="210"/>
      <c r="H67" s="210"/>
      <c r="I67" s="210"/>
      <c r="J67" s="210"/>
      <c r="K67" s="208"/>
    </row>
    <row r="68" spans="2:11" s="1" customFormat="1" ht="15" customHeight="1">
      <c r="B68" s="206"/>
      <c r="C68" s="212"/>
      <c r="D68" s="210" t="s">
        <v>1367</v>
      </c>
      <c r="E68" s="210"/>
      <c r="F68" s="210"/>
      <c r="G68" s="210"/>
      <c r="H68" s="210"/>
      <c r="I68" s="210"/>
      <c r="J68" s="210"/>
      <c r="K68" s="208"/>
    </row>
    <row r="69" spans="2:11" s="1" customFormat="1" ht="15" customHeight="1">
      <c r="B69" s="206"/>
      <c r="C69" s="212"/>
      <c r="D69" s="210" t="s">
        <v>1368</v>
      </c>
      <c r="E69" s="210"/>
      <c r="F69" s="210"/>
      <c r="G69" s="210"/>
      <c r="H69" s="210"/>
      <c r="I69" s="210"/>
      <c r="J69" s="210"/>
      <c r="K69" s="208"/>
    </row>
    <row r="70" spans="2:11" s="1" customFormat="1" ht="15" customHeight="1">
      <c r="B70" s="206"/>
      <c r="C70" s="212"/>
      <c r="D70" s="210" t="s">
        <v>1369</v>
      </c>
      <c r="E70" s="210"/>
      <c r="F70" s="210"/>
      <c r="G70" s="210"/>
      <c r="H70" s="210"/>
      <c r="I70" s="210"/>
      <c r="J70" s="210"/>
      <c r="K70" s="208"/>
    </row>
    <row r="71" spans="2:11" s="1" customFormat="1" ht="12.75" customHeight="1">
      <c r="B71" s="217"/>
      <c r="C71" s="218"/>
      <c r="D71" s="218"/>
      <c r="E71" s="218"/>
      <c r="F71" s="218"/>
      <c r="G71" s="218"/>
      <c r="H71" s="218"/>
      <c r="I71" s="218"/>
      <c r="J71" s="218"/>
      <c r="K71" s="219"/>
    </row>
    <row r="72" spans="2:11" s="1" customFormat="1" ht="18.75" customHeight="1">
      <c r="B72" s="220"/>
      <c r="C72" s="220"/>
      <c r="D72" s="220"/>
      <c r="E72" s="220"/>
      <c r="F72" s="220"/>
      <c r="G72" s="220"/>
      <c r="H72" s="220"/>
      <c r="I72" s="220"/>
      <c r="J72" s="220"/>
      <c r="K72" s="221"/>
    </row>
    <row r="73" spans="2:11" s="1" customFormat="1" ht="18.75" customHeight="1">
      <c r="B73" s="221"/>
      <c r="C73" s="221"/>
      <c r="D73" s="221"/>
      <c r="E73" s="221"/>
      <c r="F73" s="221"/>
      <c r="G73" s="221"/>
      <c r="H73" s="221"/>
      <c r="I73" s="221"/>
      <c r="J73" s="221"/>
      <c r="K73" s="221"/>
    </row>
    <row r="74" spans="2:11" s="1" customFormat="1" ht="7.5" customHeight="1">
      <c r="B74" s="222"/>
      <c r="C74" s="223"/>
      <c r="D74" s="223"/>
      <c r="E74" s="223"/>
      <c r="F74" s="223"/>
      <c r="G74" s="223"/>
      <c r="H74" s="223"/>
      <c r="I74" s="223"/>
      <c r="J74" s="223"/>
      <c r="K74" s="224"/>
    </row>
    <row r="75" spans="2:11" s="1" customFormat="1" ht="45" customHeight="1">
      <c r="B75" s="225"/>
      <c r="C75" s="226" t="s">
        <v>1370</v>
      </c>
      <c r="D75" s="226"/>
      <c r="E75" s="226"/>
      <c r="F75" s="226"/>
      <c r="G75" s="226"/>
      <c r="H75" s="226"/>
      <c r="I75" s="226"/>
      <c r="J75" s="226"/>
      <c r="K75" s="227"/>
    </row>
    <row r="76" spans="2:11" s="1" customFormat="1" ht="17.25" customHeight="1">
      <c r="B76" s="225"/>
      <c r="C76" s="228" t="s">
        <v>1371</v>
      </c>
      <c r="D76" s="228"/>
      <c r="E76" s="228"/>
      <c r="F76" s="228" t="s">
        <v>1372</v>
      </c>
      <c r="G76" s="229"/>
      <c r="H76" s="228" t="s">
        <v>53</v>
      </c>
      <c r="I76" s="228" t="s">
        <v>56</v>
      </c>
      <c r="J76" s="228" t="s">
        <v>1373</v>
      </c>
      <c r="K76" s="227"/>
    </row>
    <row r="77" spans="2:11" s="1" customFormat="1" ht="17.25" customHeight="1">
      <c r="B77" s="225"/>
      <c r="C77" s="230" t="s">
        <v>1374</v>
      </c>
      <c r="D77" s="230"/>
      <c r="E77" s="230"/>
      <c r="F77" s="231" t="s">
        <v>1375</v>
      </c>
      <c r="G77" s="232"/>
      <c r="H77" s="230"/>
      <c r="I77" s="230"/>
      <c r="J77" s="230" t="s">
        <v>1376</v>
      </c>
      <c r="K77" s="227"/>
    </row>
    <row r="78" spans="2:11" s="1" customFormat="1" ht="5.25" customHeight="1">
      <c r="B78" s="225"/>
      <c r="C78" s="233"/>
      <c r="D78" s="233"/>
      <c r="E78" s="233"/>
      <c r="F78" s="233"/>
      <c r="G78" s="234"/>
      <c r="H78" s="233"/>
      <c r="I78" s="233"/>
      <c r="J78" s="233"/>
      <c r="K78" s="227"/>
    </row>
    <row r="79" spans="2:11" s="1" customFormat="1" ht="15" customHeight="1">
      <c r="B79" s="225"/>
      <c r="C79" s="213" t="s">
        <v>52</v>
      </c>
      <c r="D79" s="235"/>
      <c r="E79" s="235"/>
      <c r="F79" s="236" t="s">
        <v>1377</v>
      </c>
      <c r="G79" s="237"/>
      <c r="H79" s="213" t="s">
        <v>1378</v>
      </c>
      <c r="I79" s="213" t="s">
        <v>1379</v>
      </c>
      <c r="J79" s="213">
        <v>20</v>
      </c>
      <c r="K79" s="227"/>
    </row>
    <row r="80" spans="2:11" s="1" customFormat="1" ht="15" customHeight="1">
      <c r="B80" s="225"/>
      <c r="C80" s="213" t="s">
        <v>1380</v>
      </c>
      <c r="D80" s="213"/>
      <c r="E80" s="213"/>
      <c r="F80" s="236" t="s">
        <v>1377</v>
      </c>
      <c r="G80" s="237"/>
      <c r="H80" s="213" t="s">
        <v>1381</v>
      </c>
      <c r="I80" s="213" t="s">
        <v>1379</v>
      </c>
      <c r="J80" s="213">
        <v>120</v>
      </c>
      <c r="K80" s="227"/>
    </row>
    <row r="81" spans="2:11" s="1" customFormat="1" ht="15" customHeight="1">
      <c r="B81" s="238"/>
      <c r="C81" s="213" t="s">
        <v>1382</v>
      </c>
      <c r="D81" s="213"/>
      <c r="E81" s="213"/>
      <c r="F81" s="236" t="s">
        <v>1383</v>
      </c>
      <c r="G81" s="237"/>
      <c r="H81" s="213" t="s">
        <v>1384</v>
      </c>
      <c r="I81" s="213" t="s">
        <v>1379</v>
      </c>
      <c r="J81" s="213">
        <v>50</v>
      </c>
      <c r="K81" s="227"/>
    </row>
    <row r="82" spans="2:11" s="1" customFormat="1" ht="15" customHeight="1">
      <c r="B82" s="238"/>
      <c r="C82" s="213" t="s">
        <v>1385</v>
      </c>
      <c r="D82" s="213"/>
      <c r="E82" s="213"/>
      <c r="F82" s="236" t="s">
        <v>1377</v>
      </c>
      <c r="G82" s="237"/>
      <c r="H82" s="213" t="s">
        <v>1386</v>
      </c>
      <c r="I82" s="213" t="s">
        <v>1387</v>
      </c>
      <c r="J82" s="213"/>
      <c r="K82" s="227"/>
    </row>
    <row r="83" spans="2:11" s="1" customFormat="1" ht="15" customHeight="1">
      <c r="B83" s="238"/>
      <c r="C83" s="239" t="s">
        <v>1388</v>
      </c>
      <c r="D83" s="239"/>
      <c r="E83" s="239"/>
      <c r="F83" s="240" t="s">
        <v>1383</v>
      </c>
      <c r="G83" s="239"/>
      <c r="H83" s="239" t="s">
        <v>1389</v>
      </c>
      <c r="I83" s="239" t="s">
        <v>1379</v>
      </c>
      <c r="J83" s="239">
        <v>15</v>
      </c>
      <c r="K83" s="227"/>
    </row>
    <row r="84" spans="2:11" s="1" customFormat="1" ht="15" customHeight="1">
      <c r="B84" s="238"/>
      <c r="C84" s="239" t="s">
        <v>1390</v>
      </c>
      <c r="D84" s="239"/>
      <c r="E84" s="239"/>
      <c r="F84" s="240" t="s">
        <v>1383</v>
      </c>
      <c r="G84" s="239"/>
      <c r="H84" s="239" t="s">
        <v>1391</v>
      </c>
      <c r="I84" s="239" t="s">
        <v>1379</v>
      </c>
      <c r="J84" s="239">
        <v>15</v>
      </c>
      <c r="K84" s="227"/>
    </row>
    <row r="85" spans="2:11" s="1" customFormat="1" ht="15" customHeight="1">
      <c r="B85" s="238"/>
      <c r="C85" s="239" t="s">
        <v>1392</v>
      </c>
      <c r="D85" s="239"/>
      <c r="E85" s="239"/>
      <c r="F85" s="240" t="s">
        <v>1383</v>
      </c>
      <c r="G85" s="239"/>
      <c r="H85" s="239" t="s">
        <v>1393</v>
      </c>
      <c r="I85" s="239" t="s">
        <v>1379</v>
      </c>
      <c r="J85" s="239">
        <v>20</v>
      </c>
      <c r="K85" s="227"/>
    </row>
    <row r="86" spans="2:11" s="1" customFormat="1" ht="15" customHeight="1">
      <c r="B86" s="238"/>
      <c r="C86" s="239" t="s">
        <v>1394</v>
      </c>
      <c r="D86" s="239"/>
      <c r="E86" s="239"/>
      <c r="F86" s="240" t="s">
        <v>1383</v>
      </c>
      <c r="G86" s="239"/>
      <c r="H86" s="239" t="s">
        <v>1395</v>
      </c>
      <c r="I86" s="239" t="s">
        <v>1379</v>
      </c>
      <c r="J86" s="239">
        <v>20</v>
      </c>
      <c r="K86" s="227"/>
    </row>
    <row r="87" spans="2:11" s="1" customFormat="1" ht="15" customHeight="1">
      <c r="B87" s="238"/>
      <c r="C87" s="213" t="s">
        <v>1396</v>
      </c>
      <c r="D87" s="213"/>
      <c r="E87" s="213"/>
      <c r="F87" s="236" t="s">
        <v>1383</v>
      </c>
      <c r="G87" s="237"/>
      <c r="H87" s="213" t="s">
        <v>1397</v>
      </c>
      <c r="I87" s="213" t="s">
        <v>1379</v>
      </c>
      <c r="J87" s="213">
        <v>50</v>
      </c>
      <c r="K87" s="227"/>
    </row>
    <row r="88" spans="2:11" s="1" customFormat="1" ht="15" customHeight="1">
      <c r="B88" s="238"/>
      <c r="C88" s="213" t="s">
        <v>1398</v>
      </c>
      <c r="D88" s="213"/>
      <c r="E88" s="213"/>
      <c r="F88" s="236" t="s">
        <v>1383</v>
      </c>
      <c r="G88" s="237"/>
      <c r="H88" s="213" t="s">
        <v>1399</v>
      </c>
      <c r="I88" s="213" t="s">
        <v>1379</v>
      </c>
      <c r="J88" s="213">
        <v>20</v>
      </c>
      <c r="K88" s="227"/>
    </row>
    <row r="89" spans="2:11" s="1" customFormat="1" ht="15" customHeight="1">
      <c r="B89" s="238"/>
      <c r="C89" s="213" t="s">
        <v>1400</v>
      </c>
      <c r="D89" s="213"/>
      <c r="E89" s="213"/>
      <c r="F89" s="236" t="s">
        <v>1383</v>
      </c>
      <c r="G89" s="237"/>
      <c r="H89" s="213" t="s">
        <v>1401</v>
      </c>
      <c r="I89" s="213" t="s">
        <v>1379</v>
      </c>
      <c r="J89" s="213">
        <v>20</v>
      </c>
      <c r="K89" s="227"/>
    </row>
    <row r="90" spans="2:11" s="1" customFormat="1" ht="15" customHeight="1">
      <c r="B90" s="238"/>
      <c r="C90" s="213" t="s">
        <v>1402</v>
      </c>
      <c r="D90" s="213"/>
      <c r="E90" s="213"/>
      <c r="F90" s="236" t="s">
        <v>1383</v>
      </c>
      <c r="G90" s="237"/>
      <c r="H90" s="213" t="s">
        <v>1403</v>
      </c>
      <c r="I90" s="213" t="s">
        <v>1379</v>
      </c>
      <c r="J90" s="213">
        <v>50</v>
      </c>
      <c r="K90" s="227"/>
    </row>
    <row r="91" spans="2:11" s="1" customFormat="1" ht="15" customHeight="1">
      <c r="B91" s="238"/>
      <c r="C91" s="213" t="s">
        <v>1404</v>
      </c>
      <c r="D91" s="213"/>
      <c r="E91" s="213"/>
      <c r="F91" s="236" t="s">
        <v>1383</v>
      </c>
      <c r="G91" s="237"/>
      <c r="H91" s="213" t="s">
        <v>1404</v>
      </c>
      <c r="I91" s="213" t="s">
        <v>1379</v>
      </c>
      <c r="J91" s="213">
        <v>50</v>
      </c>
      <c r="K91" s="227"/>
    </row>
    <row r="92" spans="2:11" s="1" customFormat="1" ht="15" customHeight="1">
      <c r="B92" s="238"/>
      <c r="C92" s="213" t="s">
        <v>1405</v>
      </c>
      <c r="D92" s="213"/>
      <c r="E92" s="213"/>
      <c r="F92" s="236" t="s">
        <v>1383</v>
      </c>
      <c r="G92" s="237"/>
      <c r="H92" s="213" t="s">
        <v>1406</v>
      </c>
      <c r="I92" s="213" t="s">
        <v>1379</v>
      </c>
      <c r="J92" s="213">
        <v>255</v>
      </c>
      <c r="K92" s="227"/>
    </row>
    <row r="93" spans="2:11" s="1" customFormat="1" ht="15" customHeight="1">
      <c r="B93" s="238"/>
      <c r="C93" s="213" t="s">
        <v>1407</v>
      </c>
      <c r="D93" s="213"/>
      <c r="E93" s="213"/>
      <c r="F93" s="236" t="s">
        <v>1377</v>
      </c>
      <c r="G93" s="237"/>
      <c r="H93" s="213" t="s">
        <v>1408</v>
      </c>
      <c r="I93" s="213" t="s">
        <v>1409</v>
      </c>
      <c r="J93" s="213"/>
      <c r="K93" s="227"/>
    </row>
    <row r="94" spans="2:11" s="1" customFormat="1" ht="15" customHeight="1">
      <c r="B94" s="238"/>
      <c r="C94" s="213" t="s">
        <v>1410</v>
      </c>
      <c r="D94" s="213"/>
      <c r="E94" s="213"/>
      <c r="F94" s="236" t="s">
        <v>1377</v>
      </c>
      <c r="G94" s="237"/>
      <c r="H94" s="213" t="s">
        <v>1411</v>
      </c>
      <c r="I94" s="213" t="s">
        <v>1412</v>
      </c>
      <c r="J94" s="213"/>
      <c r="K94" s="227"/>
    </row>
    <row r="95" spans="2:11" s="1" customFormat="1" ht="15" customHeight="1">
      <c r="B95" s="238"/>
      <c r="C95" s="213" t="s">
        <v>1413</v>
      </c>
      <c r="D95" s="213"/>
      <c r="E95" s="213"/>
      <c r="F95" s="236" t="s">
        <v>1377</v>
      </c>
      <c r="G95" s="237"/>
      <c r="H95" s="213" t="s">
        <v>1413</v>
      </c>
      <c r="I95" s="213" t="s">
        <v>1412</v>
      </c>
      <c r="J95" s="213"/>
      <c r="K95" s="227"/>
    </row>
    <row r="96" spans="2:11" s="1" customFormat="1" ht="15" customHeight="1">
      <c r="B96" s="238"/>
      <c r="C96" s="213" t="s">
        <v>37</v>
      </c>
      <c r="D96" s="213"/>
      <c r="E96" s="213"/>
      <c r="F96" s="236" t="s">
        <v>1377</v>
      </c>
      <c r="G96" s="237"/>
      <c r="H96" s="213" t="s">
        <v>1414</v>
      </c>
      <c r="I96" s="213" t="s">
        <v>1412</v>
      </c>
      <c r="J96" s="213"/>
      <c r="K96" s="227"/>
    </row>
    <row r="97" spans="2:11" s="1" customFormat="1" ht="15" customHeight="1">
      <c r="B97" s="238"/>
      <c r="C97" s="213" t="s">
        <v>47</v>
      </c>
      <c r="D97" s="213"/>
      <c r="E97" s="213"/>
      <c r="F97" s="236" t="s">
        <v>1377</v>
      </c>
      <c r="G97" s="237"/>
      <c r="H97" s="213" t="s">
        <v>1415</v>
      </c>
      <c r="I97" s="213" t="s">
        <v>1412</v>
      </c>
      <c r="J97" s="213"/>
      <c r="K97" s="227"/>
    </row>
    <row r="98" spans="2:11" s="1" customFormat="1" ht="15" customHeight="1">
      <c r="B98" s="241"/>
      <c r="C98" s="242"/>
      <c r="D98" s="242"/>
      <c r="E98" s="242"/>
      <c r="F98" s="242"/>
      <c r="G98" s="242"/>
      <c r="H98" s="242"/>
      <c r="I98" s="242"/>
      <c r="J98" s="242"/>
      <c r="K98" s="243"/>
    </row>
    <row r="99" spans="2:11" s="1" customFormat="1" ht="18.75" customHeight="1">
      <c r="B99" s="244"/>
      <c r="C99" s="245"/>
      <c r="D99" s="245"/>
      <c r="E99" s="245"/>
      <c r="F99" s="245"/>
      <c r="G99" s="245"/>
      <c r="H99" s="245"/>
      <c r="I99" s="245"/>
      <c r="J99" s="245"/>
      <c r="K99" s="244"/>
    </row>
    <row r="100" spans="2:11" s="1" customFormat="1" ht="18.75" customHeight="1">
      <c r="B100" s="221"/>
      <c r="C100" s="221"/>
      <c r="D100" s="221"/>
      <c r="E100" s="221"/>
      <c r="F100" s="221"/>
      <c r="G100" s="221"/>
      <c r="H100" s="221"/>
      <c r="I100" s="221"/>
      <c r="J100" s="221"/>
      <c r="K100" s="221"/>
    </row>
    <row r="101" spans="2:11" s="1" customFormat="1" ht="7.5" customHeight="1">
      <c r="B101" s="222"/>
      <c r="C101" s="223"/>
      <c r="D101" s="223"/>
      <c r="E101" s="223"/>
      <c r="F101" s="223"/>
      <c r="G101" s="223"/>
      <c r="H101" s="223"/>
      <c r="I101" s="223"/>
      <c r="J101" s="223"/>
      <c r="K101" s="224"/>
    </row>
    <row r="102" spans="2:11" s="1" customFormat="1" ht="45" customHeight="1">
      <c r="B102" s="225"/>
      <c r="C102" s="226" t="s">
        <v>1416</v>
      </c>
      <c r="D102" s="226"/>
      <c r="E102" s="226"/>
      <c r="F102" s="226"/>
      <c r="G102" s="226"/>
      <c r="H102" s="226"/>
      <c r="I102" s="226"/>
      <c r="J102" s="226"/>
      <c r="K102" s="227"/>
    </row>
    <row r="103" spans="2:11" s="1" customFormat="1" ht="17.25" customHeight="1">
      <c r="B103" s="225"/>
      <c r="C103" s="228" t="s">
        <v>1371</v>
      </c>
      <c r="D103" s="228"/>
      <c r="E103" s="228"/>
      <c r="F103" s="228" t="s">
        <v>1372</v>
      </c>
      <c r="G103" s="229"/>
      <c r="H103" s="228" t="s">
        <v>53</v>
      </c>
      <c r="I103" s="228" t="s">
        <v>56</v>
      </c>
      <c r="J103" s="228" t="s">
        <v>1373</v>
      </c>
      <c r="K103" s="227"/>
    </row>
    <row r="104" spans="2:11" s="1" customFormat="1" ht="17.25" customHeight="1">
      <c r="B104" s="225"/>
      <c r="C104" s="230" t="s">
        <v>1374</v>
      </c>
      <c r="D104" s="230"/>
      <c r="E104" s="230"/>
      <c r="F104" s="231" t="s">
        <v>1375</v>
      </c>
      <c r="G104" s="232"/>
      <c r="H104" s="230"/>
      <c r="I104" s="230"/>
      <c r="J104" s="230" t="s">
        <v>1376</v>
      </c>
      <c r="K104" s="227"/>
    </row>
    <row r="105" spans="2:11" s="1" customFormat="1" ht="5.25" customHeight="1">
      <c r="B105" s="225"/>
      <c r="C105" s="228"/>
      <c r="D105" s="228"/>
      <c r="E105" s="228"/>
      <c r="F105" s="228"/>
      <c r="G105" s="246"/>
      <c r="H105" s="228"/>
      <c r="I105" s="228"/>
      <c r="J105" s="228"/>
      <c r="K105" s="227"/>
    </row>
    <row r="106" spans="2:11" s="1" customFormat="1" ht="15" customHeight="1">
      <c r="B106" s="225"/>
      <c r="C106" s="213" t="s">
        <v>52</v>
      </c>
      <c r="D106" s="235"/>
      <c r="E106" s="235"/>
      <c r="F106" s="236" t="s">
        <v>1377</v>
      </c>
      <c r="G106" s="213"/>
      <c r="H106" s="213" t="s">
        <v>1417</v>
      </c>
      <c r="I106" s="213" t="s">
        <v>1379</v>
      </c>
      <c r="J106" s="213">
        <v>20</v>
      </c>
      <c r="K106" s="227"/>
    </row>
    <row r="107" spans="2:11" s="1" customFormat="1" ht="15" customHeight="1">
      <c r="B107" s="225"/>
      <c r="C107" s="213" t="s">
        <v>1380</v>
      </c>
      <c r="D107" s="213"/>
      <c r="E107" s="213"/>
      <c r="F107" s="236" t="s">
        <v>1377</v>
      </c>
      <c r="G107" s="213"/>
      <c r="H107" s="213" t="s">
        <v>1417</v>
      </c>
      <c r="I107" s="213" t="s">
        <v>1379</v>
      </c>
      <c r="J107" s="213">
        <v>120</v>
      </c>
      <c r="K107" s="227"/>
    </row>
    <row r="108" spans="2:11" s="1" customFormat="1" ht="15" customHeight="1">
      <c r="B108" s="238"/>
      <c r="C108" s="213" t="s">
        <v>1382</v>
      </c>
      <c r="D108" s="213"/>
      <c r="E108" s="213"/>
      <c r="F108" s="236" t="s">
        <v>1383</v>
      </c>
      <c r="G108" s="213"/>
      <c r="H108" s="213" t="s">
        <v>1417</v>
      </c>
      <c r="I108" s="213" t="s">
        <v>1379</v>
      </c>
      <c r="J108" s="213">
        <v>50</v>
      </c>
      <c r="K108" s="227"/>
    </row>
    <row r="109" spans="2:11" s="1" customFormat="1" ht="15" customHeight="1">
      <c r="B109" s="238"/>
      <c r="C109" s="213" t="s">
        <v>1385</v>
      </c>
      <c r="D109" s="213"/>
      <c r="E109" s="213"/>
      <c r="F109" s="236" t="s">
        <v>1377</v>
      </c>
      <c r="G109" s="213"/>
      <c r="H109" s="213" t="s">
        <v>1417</v>
      </c>
      <c r="I109" s="213" t="s">
        <v>1387</v>
      </c>
      <c r="J109" s="213"/>
      <c r="K109" s="227"/>
    </row>
    <row r="110" spans="2:11" s="1" customFormat="1" ht="15" customHeight="1">
      <c r="B110" s="238"/>
      <c r="C110" s="213" t="s">
        <v>1396</v>
      </c>
      <c r="D110" s="213"/>
      <c r="E110" s="213"/>
      <c r="F110" s="236" t="s">
        <v>1383</v>
      </c>
      <c r="G110" s="213"/>
      <c r="H110" s="213" t="s">
        <v>1417</v>
      </c>
      <c r="I110" s="213" t="s">
        <v>1379</v>
      </c>
      <c r="J110" s="213">
        <v>50</v>
      </c>
      <c r="K110" s="227"/>
    </row>
    <row r="111" spans="2:11" s="1" customFormat="1" ht="15" customHeight="1">
      <c r="B111" s="238"/>
      <c r="C111" s="213" t="s">
        <v>1404</v>
      </c>
      <c r="D111" s="213"/>
      <c r="E111" s="213"/>
      <c r="F111" s="236" t="s">
        <v>1383</v>
      </c>
      <c r="G111" s="213"/>
      <c r="H111" s="213" t="s">
        <v>1417</v>
      </c>
      <c r="I111" s="213" t="s">
        <v>1379</v>
      </c>
      <c r="J111" s="213">
        <v>50</v>
      </c>
      <c r="K111" s="227"/>
    </row>
    <row r="112" spans="2:11" s="1" customFormat="1" ht="15" customHeight="1">
      <c r="B112" s="238"/>
      <c r="C112" s="213" t="s">
        <v>1402</v>
      </c>
      <c r="D112" s="213"/>
      <c r="E112" s="213"/>
      <c r="F112" s="236" t="s">
        <v>1383</v>
      </c>
      <c r="G112" s="213"/>
      <c r="H112" s="213" t="s">
        <v>1417</v>
      </c>
      <c r="I112" s="213" t="s">
        <v>1379</v>
      </c>
      <c r="J112" s="213">
        <v>50</v>
      </c>
      <c r="K112" s="227"/>
    </row>
    <row r="113" spans="2:11" s="1" customFormat="1" ht="15" customHeight="1">
      <c r="B113" s="238"/>
      <c r="C113" s="213" t="s">
        <v>52</v>
      </c>
      <c r="D113" s="213"/>
      <c r="E113" s="213"/>
      <c r="F113" s="236" t="s">
        <v>1377</v>
      </c>
      <c r="G113" s="213"/>
      <c r="H113" s="213" t="s">
        <v>1418</v>
      </c>
      <c r="I113" s="213" t="s">
        <v>1379</v>
      </c>
      <c r="J113" s="213">
        <v>20</v>
      </c>
      <c r="K113" s="227"/>
    </row>
    <row r="114" spans="2:11" s="1" customFormat="1" ht="15" customHeight="1">
      <c r="B114" s="238"/>
      <c r="C114" s="213" t="s">
        <v>1419</v>
      </c>
      <c r="D114" s="213"/>
      <c r="E114" s="213"/>
      <c r="F114" s="236" t="s">
        <v>1377</v>
      </c>
      <c r="G114" s="213"/>
      <c r="H114" s="213" t="s">
        <v>1420</v>
      </c>
      <c r="I114" s="213" t="s">
        <v>1379</v>
      </c>
      <c r="J114" s="213">
        <v>120</v>
      </c>
      <c r="K114" s="227"/>
    </row>
    <row r="115" spans="2:11" s="1" customFormat="1" ht="15" customHeight="1">
      <c r="B115" s="238"/>
      <c r="C115" s="213" t="s">
        <v>37</v>
      </c>
      <c r="D115" s="213"/>
      <c r="E115" s="213"/>
      <c r="F115" s="236" t="s">
        <v>1377</v>
      </c>
      <c r="G115" s="213"/>
      <c r="H115" s="213" t="s">
        <v>1421</v>
      </c>
      <c r="I115" s="213" t="s">
        <v>1412</v>
      </c>
      <c r="J115" s="213"/>
      <c r="K115" s="227"/>
    </row>
    <row r="116" spans="2:11" s="1" customFormat="1" ht="15" customHeight="1">
      <c r="B116" s="238"/>
      <c r="C116" s="213" t="s">
        <v>47</v>
      </c>
      <c r="D116" s="213"/>
      <c r="E116" s="213"/>
      <c r="F116" s="236" t="s">
        <v>1377</v>
      </c>
      <c r="G116" s="213"/>
      <c r="H116" s="213" t="s">
        <v>1422</v>
      </c>
      <c r="I116" s="213" t="s">
        <v>1412</v>
      </c>
      <c r="J116" s="213"/>
      <c r="K116" s="227"/>
    </row>
    <row r="117" spans="2:11" s="1" customFormat="1" ht="15" customHeight="1">
      <c r="B117" s="238"/>
      <c r="C117" s="213" t="s">
        <v>56</v>
      </c>
      <c r="D117" s="213"/>
      <c r="E117" s="213"/>
      <c r="F117" s="236" t="s">
        <v>1377</v>
      </c>
      <c r="G117" s="213"/>
      <c r="H117" s="213" t="s">
        <v>1423</v>
      </c>
      <c r="I117" s="213" t="s">
        <v>1424</v>
      </c>
      <c r="J117" s="213"/>
      <c r="K117" s="227"/>
    </row>
    <row r="118" spans="2:11" s="1" customFormat="1" ht="15" customHeight="1">
      <c r="B118" s="241"/>
      <c r="C118" s="247"/>
      <c r="D118" s="247"/>
      <c r="E118" s="247"/>
      <c r="F118" s="247"/>
      <c r="G118" s="247"/>
      <c r="H118" s="247"/>
      <c r="I118" s="247"/>
      <c r="J118" s="247"/>
      <c r="K118" s="243"/>
    </row>
    <row r="119" spans="2:11" s="1" customFormat="1" ht="18.75" customHeight="1">
      <c r="B119" s="248"/>
      <c r="C119" s="249"/>
      <c r="D119" s="249"/>
      <c r="E119" s="249"/>
      <c r="F119" s="250"/>
      <c r="G119" s="249"/>
      <c r="H119" s="249"/>
      <c r="I119" s="249"/>
      <c r="J119" s="249"/>
      <c r="K119" s="248"/>
    </row>
    <row r="120" spans="2:11" s="1" customFormat="1" ht="18.75" customHeight="1">
      <c r="B120" s="221"/>
      <c r="C120" s="221"/>
      <c r="D120" s="221"/>
      <c r="E120" s="221"/>
      <c r="F120" s="221"/>
      <c r="G120" s="221"/>
      <c r="H120" s="221"/>
      <c r="I120" s="221"/>
      <c r="J120" s="221"/>
      <c r="K120" s="221"/>
    </row>
    <row r="121" spans="2:11" s="1" customFormat="1" ht="7.5" customHeight="1">
      <c r="B121" s="251"/>
      <c r="C121" s="252"/>
      <c r="D121" s="252"/>
      <c r="E121" s="252"/>
      <c r="F121" s="252"/>
      <c r="G121" s="252"/>
      <c r="H121" s="252"/>
      <c r="I121" s="252"/>
      <c r="J121" s="252"/>
      <c r="K121" s="253"/>
    </row>
    <row r="122" spans="2:11" s="1" customFormat="1" ht="45" customHeight="1">
      <c r="B122" s="254"/>
      <c r="C122" s="204" t="s">
        <v>1425</v>
      </c>
      <c r="D122" s="204"/>
      <c r="E122" s="204"/>
      <c r="F122" s="204"/>
      <c r="G122" s="204"/>
      <c r="H122" s="204"/>
      <c r="I122" s="204"/>
      <c r="J122" s="204"/>
      <c r="K122" s="255"/>
    </row>
    <row r="123" spans="2:11" s="1" customFormat="1" ht="17.25" customHeight="1">
      <c r="B123" s="256"/>
      <c r="C123" s="228" t="s">
        <v>1371</v>
      </c>
      <c r="D123" s="228"/>
      <c r="E123" s="228"/>
      <c r="F123" s="228" t="s">
        <v>1372</v>
      </c>
      <c r="G123" s="229"/>
      <c r="H123" s="228" t="s">
        <v>53</v>
      </c>
      <c r="I123" s="228" t="s">
        <v>56</v>
      </c>
      <c r="J123" s="228" t="s">
        <v>1373</v>
      </c>
      <c r="K123" s="257"/>
    </row>
    <row r="124" spans="2:11" s="1" customFormat="1" ht="17.25" customHeight="1">
      <c r="B124" s="256"/>
      <c r="C124" s="230" t="s">
        <v>1374</v>
      </c>
      <c r="D124" s="230"/>
      <c r="E124" s="230"/>
      <c r="F124" s="231" t="s">
        <v>1375</v>
      </c>
      <c r="G124" s="232"/>
      <c r="H124" s="230"/>
      <c r="I124" s="230"/>
      <c r="J124" s="230" t="s">
        <v>1376</v>
      </c>
      <c r="K124" s="257"/>
    </row>
    <row r="125" spans="2:11" s="1" customFormat="1" ht="5.25" customHeight="1">
      <c r="B125" s="258"/>
      <c r="C125" s="233"/>
      <c r="D125" s="233"/>
      <c r="E125" s="233"/>
      <c r="F125" s="233"/>
      <c r="G125" s="259"/>
      <c r="H125" s="233"/>
      <c r="I125" s="233"/>
      <c r="J125" s="233"/>
      <c r="K125" s="260"/>
    </row>
    <row r="126" spans="2:11" s="1" customFormat="1" ht="15" customHeight="1">
      <c r="B126" s="258"/>
      <c r="C126" s="213" t="s">
        <v>1380</v>
      </c>
      <c r="D126" s="235"/>
      <c r="E126" s="235"/>
      <c r="F126" s="236" t="s">
        <v>1377</v>
      </c>
      <c r="G126" s="213"/>
      <c r="H126" s="213" t="s">
        <v>1417</v>
      </c>
      <c r="I126" s="213" t="s">
        <v>1379</v>
      </c>
      <c r="J126" s="213">
        <v>120</v>
      </c>
      <c r="K126" s="261"/>
    </row>
    <row r="127" spans="2:11" s="1" customFormat="1" ht="15" customHeight="1">
      <c r="B127" s="258"/>
      <c r="C127" s="213" t="s">
        <v>1426</v>
      </c>
      <c r="D127" s="213"/>
      <c r="E127" s="213"/>
      <c r="F127" s="236" t="s">
        <v>1377</v>
      </c>
      <c r="G127" s="213"/>
      <c r="H127" s="213" t="s">
        <v>1427</v>
      </c>
      <c r="I127" s="213" t="s">
        <v>1379</v>
      </c>
      <c r="J127" s="213" t="s">
        <v>1428</v>
      </c>
      <c r="K127" s="261"/>
    </row>
    <row r="128" spans="2:11" s="1" customFormat="1" ht="15" customHeight="1">
      <c r="B128" s="258"/>
      <c r="C128" s="213" t="s">
        <v>1325</v>
      </c>
      <c r="D128" s="213"/>
      <c r="E128" s="213"/>
      <c r="F128" s="236" t="s">
        <v>1377</v>
      </c>
      <c r="G128" s="213"/>
      <c r="H128" s="213" t="s">
        <v>1429</v>
      </c>
      <c r="I128" s="213" t="s">
        <v>1379</v>
      </c>
      <c r="J128" s="213" t="s">
        <v>1428</v>
      </c>
      <c r="K128" s="261"/>
    </row>
    <row r="129" spans="2:11" s="1" customFormat="1" ht="15" customHeight="1">
      <c r="B129" s="258"/>
      <c r="C129" s="213" t="s">
        <v>1388</v>
      </c>
      <c r="D129" s="213"/>
      <c r="E129" s="213"/>
      <c r="F129" s="236" t="s">
        <v>1383</v>
      </c>
      <c r="G129" s="213"/>
      <c r="H129" s="213" t="s">
        <v>1389</v>
      </c>
      <c r="I129" s="213" t="s">
        <v>1379</v>
      </c>
      <c r="J129" s="213">
        <v>15</v>
      </c>
      <c r="K129" s="261"/>
    </row>
    <row r="130" spans="2:11" s="1" customFormat="1" ht="15" customHeight="1">
      <c r="B130" s="258"/>
      <c r="C130" s="239" t="s">
        <v>1390</v>
      </c>
      <c r="D130" s="239"/>
      <c r="E130" s="239"/>
      <c r="F130" s="240" t="s">
        <v>1383</v>
      </c>
      <c r="G130" s="239"/>
      <c r="H130" s="239" t="s">
        <v>1391</v>
      </c>
      <c r="I130" s="239" t="s">
        <v>1379</v>
      </c>
      <c r="J130" s="239">
        <v>15</v>
      </c>
      <c r="K130" s="261"/>
    </row>
    <row r="131" spans="2:11" s="1" customFormat="1" ht="15" customHeight="1">
      <c r="B131" s="258"/>
      <c r="C131" s="239" t="s">
        <v>1392</v>
      </c>
      <c r="D131" s="239"/>
      <c r="E131" s="239"/>
      <c r="F131" s="240" t="s">
        <v>1383</v>
      </c>
      <c r="G131" s="239"/>
      <c r="H131" s="239" t="s">
        <v>1393</v>
      </c>
      <c r="I131" s="239" t="s">
        <v>1379</v>
      </c>
      <c r="J131" s="239">
        <v>20</v>
      </c>
      <c r="K131" s="261"/>
    </row>
    <row r="132" spans="2:11" s="1" customFormat="1" ht="15" customHeight="1">
      <c r="B132" s="258"/>
      <c r="C132" s="239" t="s">
        <v>1394</v>
      </c>
      <c r="D132" s="239"/>
      <c r="E132" s="239"/>
      <c r="F132" s="240" t="s">
        <v>1383</v>
      </c>
      <c r="G132" s="239"/>
      <c r="H132" s="239" t="s">
        <v>1395</v>
      </c>
      <c r="I132" s="239" t="s">
        <v>1379</v>
      </c>
      <c r="J132" s="239">
        <v>20</v>
      </c>
      <c r="K132" s="261"/>
    </row>
    <row r="133" spans="2:11" s="1" customFormat="1" ht="15" customHeight="1">
      <c r="B133" s="258"/>
      <c r="C133" s="213" t="s">
        <v>1382</v>
      </c>
      <c r="D133" s="213"/>
      <c r="E133" s="213"/>
      <c r="F133" s="236" t="s">
        <v>1383</v>
      </c>
      <c r="G133" s="213"/>
      <c r="H133" s="213" t="s">
        <v>1417</v>
      </c>
      <c r="I133" s="213" t="s">
        <v>1379</v>
      </c>
      <c r="J133" s="213">
        <v>50</v>
      </c>
      <c r="K133" s="261"/>
    </row>
    <row r="134" spans="2:11" s="1" customFormat="1" ht="15" customHeight="1">
      <c r="B134" s="258"/>
      <c r="C134" s="213" t="s">
        <v>1396</v>
      </c>
      <c r="D134" s="213"/>
      <c r="E134" s="213"/>
      <c r="F134" s="236" t="s">
        <v>1383</v>
      </c>
      <c r="G134" s="213"/>
      <c r="H134" s="213" t="s">
        <v>1417</v>
      </c>
      <c r="I134" s="213" t="s">
        <v>1379</v>
      </c>
      <c r="J134" s="213">
        <v>50</v>
      </c>
      <c r="K134" s="261"/>
    </row>
    <row r="135" spans="2:11" s="1" customFormat="1" ht="15" customHeight="1">
      <c r="B135" s="258"/>
      <c r="C135" s="213" t="s">
        <v>1402</v>
      </c>
      <c r="D135" s="213"/>
      <c r="E135" s="213"/>
      <c r="F135" s="236" t="s">
        <v>1383</v>
      </c>
      <c r="G135" s="213"/>
      <c r="H135" s="213" t="s">
        <v>1417</v>
      </c>
      <c r="I135" s="213" t="s">
        <v>1379</v>
      </c>
      <c r="J135" s="213">
        <v>50</v>
      </c>
      <c r="K135" s="261"/>
    </row>
    <row r="136" spans="2:11" s="1" customFormat="1" ht="15" customHeight="1">
      <c r="B136" s="258"/>
      <c r="C136" s="213" t="s">
        <v>1404</v>
      </c>
      <c r="D136" s="213"/>
      <c r="E136" s="213"/>
      <c r="F136" s="236" t="s">
        <v>1383</v>
      </c>
      <c r="G136" s="213"/>
      <c r="H136" s="213" t="s">
        <v>1417</v>
      </c>
      <c r="I136" s="213" t="s">
        <v>1379</v>
      </c>
      <c r="J136" s="213">
        <v>50</v>
      </c>
      <c r="K136" s="261"/>
    </row>
    <row r="137" spans="2:11" s="1" customFormat="1" ht="15" customHeight="1">
      <c r="B137" s="258"/>
      <c r="C137" s="213" t="s">
        <v>1405</v>
      </c>
      <c r="D137" s="213"/>
      <c r="E137" s="213"/>
      <c r="F137" s="236" t="s">
        <v>1383</v>
      </c>
      <c r="G137" s="213"/>
      <c r="H137" s="213" t="s">
        <v>1430</v>
      </c>
      <c r="I137" s="213" t="s">
        <v>1379</v>
      </c>
      <c r="J137" s="213">
        <v>255</v>
      </c>
      <c r="K137" s="261"/>
    </row>
    <row r="138" spans="2:11" s="1" customFormat="1" ht="15" customHeight="1">
      <c r="B138" s="258"/>
      <c r="C138" s="213" t="s">
        <v>1407</v>
      </c>
      <c r="D138" s="213"/>
      <c r="E138" s="213"/>
      <c r="F138" s="236" t="s">
        <v>1377</v>
      </c>
      <c r="G138" s="213"/>
      <c r="H138" s="213" t="s">
        <v>1431</v>
      </c>
      <c r="I138" s="213" t="s">
        <v>1409</v>
      </c>
      <c r="J138" s="213"/>
      <c r="K138" s="261"/>
    </row>
    <row r="139" spans="2:11" s="1" customFormat="1" ht="15" customHeight="1">
      <c r="B139" s="258"/>
      <c r="C139" s="213" t="s">
        <v>1410</v>
      </c>
      <c r="D139" s="213"/>
      <c r="E139" s="213"/>
      <c r="F139" s="236" t="s">
        <v>1377</v>
      </c>
      <c r="G139" s="213"/>
      <c r="H139" s="213" t="s">
        <v>1432</v>
      </c>
      <c r="I139" s="213" t="s">
        <v>1412</v>
      </c>
      <c r="J139" s="213"/>
      <c r="K139" s="261"/>
    </row>
    <row r="140" spans="2:11" s="1" customFormat="1" ht="15" customHeight="1">
      <c r="B140" s="258"/>
      <c r="C140" s="213" t="s">
        <v>1413</v>
      </c>
      <c r="D140" s="213"/>
      <c r="E140" s="213"/>
      <c r="F140" s="236" t="s">
        <v>1377</v>
      </c>
      <c r="G140" s="213"/>
      <c r="H140" s="213" t="s">
        <v>1413</v>
      </c>
      <c r="I140" s="213" t="s">
        <v>1412</v>
      </c>
      <c r="J140" s="213"/>
      <c r="K140" s="261"/>
    </row>
    <row r="141" spans="2:11" s="1" customFormat="1" ht="15" customHeight="1">
      <c r="B141" s="258"/>
      <c r="C141" s="213" t="s">
        <v>37</v>
      </c>
      <c r="D141" s="213"/>
      <c r="E141" s="213"/>
      <c r="F141" s="236" t="s">
        <v>1377</v>
      </c>
      <c r="G141" s="213"/>
      <c r="H141" s="213" t="s">
        <v>1433</v>
      </c>
      <c r="I141" s="213" t="s">
        <v>1412</v>
      </c>
      <c r="J141" s="213"/>
      <c r="K141" s="261"/>
    </row>
    <row r="142" spans="2:11" s="1" customFormat="1" ht="15" customHeight="1">
      <c r="B142" s="258"/>
      <c r="C142" s="213" t="s">
        <v>1434</v>
      </c>
      <c r="D142" s="213"/>
      <c r="E142" s="213"/>
      <c r="F142" s="236" t="s">
        <v>1377</v>
      </c>
      <c r="G142" s="213"/>
      <c r="H142" s="213" t="s">
        <v>1435</v>
      </c>
      <c r="I142" s="213" t="s">
        <v>1412</v>
      </c>
      <c r="J142" s="213"/>
      <c r="K142" s="261"/>
    </row>
    <row r="143" spans="2:11" s="1" customFormat="1" ht="15" customHeight="1">
      <c r="B143" s="262"/>
      <c r="C143" s="263"/>
      <c r="D143" s="263"/>
      <c r="E143" s="263"/>
      <c r="F143" s="263"/>
      <c r="G143" s="263"/>
      <c r="H143" s="263"/>
      <c r="I143" s="263"/>
      <c r="J143" s="263"/>
      <c r="K143" s="264"/>
    </row>
    <row r="144" spans="2:11" s="1" customFormat="1" ht="18.75" customHeight="1">
      <c r="B144" s="249"/>
      <c r="C144" s="249"/>
      <c r="D144" s="249"/>
      <c r="E144" s="249"/>
      <c r="F144" s="250"/>
      <c r="G144" s="249"/>
      <c r="H144" s="249"/>
      <c r="I144" s="249"/>
      <c r="J144" s="249"/>
      <c r="K144" s="249"/>
    </row>
    <row r="145" spans="2:11" s="1" customFormat="1" ht="18.75" customHeight="1">
      <c r="B145" s="221"/>
      <c r="C145" s="221"/>
      <c r="D145" s="221"/>
      <c r="E145" s="221"/>
      <c r="F145" s="221"/>
      <c r="G145" s="221"/>
      <c r="H145" s="221"/>
      <c r="I145" s="221"/>
      <c r="J145" s="221"/>
      <c r="K145" s="221"/>
    </row>
    <row r="146" spans="2:11" s="1" customFormat="1" ht="7.5" customHeight="1">
      <c r="B146" s="222"/>
      <c r="C146" s="223"/>
      <c r="D146" s="223"/>
      <c r="E146" s="223"/>
      <c r="F146" s="223"/>
      <c r="G146" s="223"/>
      <c r="H146" s="223"/>
      <c r="I146" s="223"/>
      <c r="J146" s="223"/>
      <c r="K146" s="224"/>
    </row>
    <row r="147" spans="2:11" s="1" customFormat="1" ht="45" customHeight="1">
      <c r="B147" s="225"/>
      <c r="C147" s="226" t="s">
        <v>1436</v>
      </c>
      <c r="D147" s="226"/>
      <c r="E147" s="226"/>
      <c r="F147" s="226"/>
      <c r="G147" s="226"/>
      <c r="H147" s="226"/>
      <c r="I147" s="226"/>
      <c r="J147" s="226"/>
      <c r="K147" s="227"/>
    </row>
    <row r="148" spans="2:11" s="1" customFormat="1" ht="17.25" customHeight="1">
      <c r="B148" s="225"/>
      <c r="C148" s="228" t="s">
        <v>1371</v>
      </c>
      <c r="D148" s="228"/>
      <c r="E148" s="228"/>
      <c r="F148" s="228" t="s">
        <v>1372</v>
      </c>
      <c r="G148" s="229"/>
      <c r="H148" s="228" t="s">
        <v>53</v>
      </c>
      <c r="I148" s="228" t="s">
        <v>56</v>
      </c>
      <c r="J148" s="228" t="s">
        <v>1373</v>
      </c>
      <c r="K148" s="227"/>
    </row>
    <row r="149" spans="2:11" s="1" customFormat="1" ht="17.25" customHeight="1">
      <c r="B149" s="225"/>
      <c r="C149" s="230" t="s">
        <v>1374</v>
      </c>
      <c r="D149" s="230"/>
      <c r="E149" s="230"/>
      <c r="F149" s="231" t="s">
        <v>1375</v>
      </c>
      <c r="G149" s="232"/>
      <c r="H149" s="230"/>
      <c r="I149" s="230"/>
      <c r="J149" s="230" t="s">
        <v>1376</v>
      </c>
      <c r="K149" s="227"/>
    </row>
    <row r="150" spans="2:11" s="1" customFormat="1" ht="5.25" customHeight="1">
      <c r="B150" s="238"/>
      <c r="C150" s="233"/>
      <c r="D150" s="233"/>
      <c r="E150" s="233"/>
      <c r="F150" s="233"/>
      <c r="G150" s="234"/>
      <c r="H150" s="233"/>
      <c r="I150" s="233"/>
      <c r="J150" s="233"/>
      <c r="K150" s="261"/>
    </row>
    <row r="151" spans="2:11" s="1" customFormat="1" ht="15" customHeight="1">
      <c r="B151" s="238"/>
      <c r="C151" s="265" t="s">
        <v>1380</v>
      </c>
      <c r="D151" s="213"/>
      <c r="E151" s="213"/>
      <c r="F151" s="266" t="s">
        <v>1377</v>
      </c>
      <c r="G151" s="213"/>
      <c r="H151" s="265" t="s">
        <v>1417</v>
      </c>
      <c r="I151" s="265" t="s">
        <v>1379</v>
      </c>
      <c r="J151" s="265">
        <v>120</v>
      </c>
      <c r="K151" s="261"/>
    </row>
    <row r="152" spans="2:11" s="1" customFormat="1" ht="15" customHeight="1">
      <c r="B152" s="238"/>
      <c r="C152" s="265" t="s">
        <v>1426</v>
      </c>
      <c r="D152" s="213"/>
      <c r="E152" s="213"/>
      <c r="F152" s="266" t="s">
        <v>1377</v>
      </c>
      <c r="G152" s="213"/>
      <c r="H152" s="265" t="s">
        <v>1437</v>
      </c>
      <c r="I152" s="265" t="s">
        <v>1379</v>
      </c>
      <c r="J152" s="265" t="s">
        <v>1428</v>
      </c>
      <c r="K152" s="261"/>
    </row>
    <row r="153" spans="2:11" s="1" customFormat="1" ht="15" customHeight="1">
      <c r="B153" s="238"/>
      <c r="C153" s="265" t="s">
        <v>1325</v>
      </c>
      <c r="D153" s="213"/>
      <c r="E153" s="213"/>
      <c r="F153" s="266" t="s">
        <v>1377</v>
      </c>
      <c r="G153" s="213"/>
      <c r="H153" s="265" t="s">
        <v>1438</v>
      </c>
      <c r="I153" s="265" t="s">
        <v>1379</v>
      </c>
      <c r="J153" s="265" t="s">
        <v>1428</v>
      </c>
      <c r="K153" s="261"/>
    </row>
    <row r="154" spans="2:11" s="1" customFormat="1" ht="15" customHeight="1">
      <c r="B154" s="238"/>
      <c r="C154" s="265" t="s">
        <v>1382</v>
      </c>
      <c r="D154" s="213"/>
      <c r="E154" s="213"/>
      <c r="F154" s="266" t="s">
        <v>1383</v>
      </c>
      <c r="G154" s="213"/>
      <c r="H154" s="265" t="s">
        <v>1417</v>
      </c>
      <c r="I154" s="265" t="s">
        <v>1379</v>
      </c>
      <c r="J154" s="265">
        <v>50</v>
      </c>
      <c r="K154" s="261"/>
    </row>
    <row r="155" spans="2:11" s="1" customFormat="1" ht="15" customHeight="1">
      <c r="B155" s="238"/>
      <c r="C155" s="265" t="s">
        <v>1385</v>
      </c>
      <c r="D155" s="213"/>
      <c r="E155" s="213"/>
      <c r="F155" s="266" t="s">
        <v>1377</v>
      </c>
      <c r="G155" s="213"/>
      <c r="H155" s="265" t="s">
        <v>1417</v>
      </c>
      <c r="I155" s="265" t="s">
        <v>1387</v>
      </c>
      <c r="J155" s="265"/>
      <c r="K155" s="261"/>
    </row>
    <row r="156" spans="2:11" s="1" customFormat="1" ht="15" customHeight="1">
      <c r="B156" s="238"/>
      <c r="C156" s="265" t="s">
        <v>1396</v>
      </c>
      <c r="D156" s="213"/>
      <c r="E156" s="213"/>
      <c r="F156" s="266" t="s">
        <v>1383</v>
      </c>
      <c r="G156" s="213"/>
      <c r="H156" s="265" t="s">
        <v>1417</v>
      </c>
      <c r="I156" s="265" t="s">
        <v>1379</v>
      </c>
      <c r="J156" s="265">
        <v>50</v>
      </c>
      <c r="K156" s="261"/>
    </row>
    <row r="157" spans="2:11" s="1" customFormat="1" ht="15" customHeight="1">
      <c r="B157" s="238"/>
      <c r="C157" s="265" t="s">
        <v>1404</v>
      </c>
      <c r="D157" s="213"/>
      <c r="E157" s="213"/>
      <c r="F157" s="266" t="s">
        <v>1383</v>
      </c>
      <c r="G157" s="213"/>
      <c r="H157" s="265" t="s">
        <v>1417</v>
      </c>
      <c r="I157" s="265" t="s">
        <v>1379</v>
      </c>
      <c r="J157" s="265">
        <v>50</v>
      </c>
      <c r="K157" s="261"/>
    </row>
    <row r="158" spans="2:11" s="1" customFormat="1" ht="15" customHeight="1">
      <c r="B158" s="238"/>
      <c r="C158" s="265" t="s">
        <v>1402</v>
      </c>
      <c r="D158" s="213"/>
      <c r="E158" s="213"/>
      <c r="F158" s="266" t="s">
        <v>1383</v>
      </c>
      <c r="G158" s="213"/>
      <c r="H158" s="265" t="s">
        <v>1417</v>
      </c>
      <c r="I158" s="265" t="s">
        <v>1379</v>
      </c>
      <c r="J158" s="265">
        <v>50</v>
      </c>
      <c r="K158" s="261"/>
    </row>
    <row r="159" spans="2:11" s="1" customFormat="1" ht="15" customHeight="1">
      <c r="B159" s="238"/>
      <c r="C159" s="265" t="s">
        <v>92</v>
      </c>
      <c r="D159" s="213"/>
      <c r="E159" s="213"/>
      <c r="F159" s="266" t="s">
        <v>1377</v>
      </c>
      <c r="G159" s="213"/>
      <c r="H159" s="265" t="s">
        <v>1439</v>
      </c>
      <c r="I159" s="265" t="s">
        <v>1379</v>
      </c>
      <c r="J159" s="265" t="s">
        <v>1440</v>
      </c>
      <c r="K159" s="261"/>
    </row>
    <row r="160" spans="2:11" s="1" customFormat="1" ht="15" customHeight="1">
      <c r="B160" s="238"/>
      <c r="C160" s="265" t="s">
        <v>1441</v>
      </c>
      <c r="D160" s="213"/>
      <c r="E160" s="213"/>
      <c r="F160" s="266" t="s">
        <v>1377</v>
      </c>
      <c r="G160" s="213"/>
      <c r="H160" s="265" t="s">
        <v>1442</v>
      </c>
      <c r="I160" s="265" t="s">
        <v>1412</v>
      </c>
      <c r="J160" s="265"/>
      <c r="K160" s="261"/>
    </row>
    <row r="161" spans="2:11" s="1" customFormat="1" ht="15" customHeight="1">
      <c r="B161" s="267"/>
      <c r="C161" s="247"/>
      <c r="D161" s="247"/>
      <c r="E161" s="247"/>
      <c r="F161" s="247"/>
      <c r="G161" s="247"/>
      <c r="H161" s="247"/>
      <c r="I161" s="247"/>
      <c r="J161" s="247"/>
      <c r="K161" s="268"/>
    </row>
    <row r="162" spans="2:11" s="1" customFormat="1" ht="18.75" customHeight="1">
      <c r="B162" s="249"/>
      <c r="C162" s="259"/>
      <c r="D162" s="259"/>
      <c r="E162" s="259"/>
      <c r="F162" s="269"/>
      <c r="G162" s="259"/>
      <c r="H162" s="259"/>
      <c r="I162" s="259"/>
      <c r="J162" s="259"/>
      <c r="K162" s="249"/>
    </row>
    <row r="163" spans="2:11" s="1" customFormat="1" ht="18.75" customHeight="1">
      <c r="B163" s="221"/>
      <c r="C163" s="221"/>
      <c r="D163" s="221"/>
      <c r="E163" s="221"/>
      <c r="F163" s="221"/>
      <c r="G163" s="221"/>
      <c r="H163" s="221"/>
      <c r="I163" s="221"/>
      <c r="J163" s="221"/>
      <c r="K163" s="221"/>
    </row>
    <row r="164" spans="2:11" s="1" customFormat="1" ht="7.5" customHeight="1">
      <c r="B164" s="200"/>
      <c r="C164" s="201"/>
      <c r="D164" s="201"/>
      <c r="E164" s="201"/>
      <c r="F164" s="201"/>
      <c r="G164" s="201"/>
      <c r="H164" s="201"/>
      <c r="I164" s="201"/>
      <c r="J164" s="201"/>
      <c r="K164" s="202"/>
    </row>
    <row r="165" spans="2:11" s="1" customFormat="1" ht="45" customHeight="1">
      <c r="B165" s="203"/>
      <c r="C165" s="204" t="s">
        <v>1443</v>
      </c>
      <c r="D165" s="204"/>
      <c r="E165" s="204"/>
      <c r="F165" s="204"/>
      <c r="G165" s="204"/>
      <c r="H165" s="204"/>
      <c r="I165" s="204"/>
      <c r="J165" s="204"/>
      <c r="K165" s="205"/>
    </row>
    <row r="166" spans="2:11" s="1" customFormat="1" ht="17.25" customHeight="1">
      <c r="B166" s="203"/>
      <c r="C166" s="228" t="s">
        <v>1371</v>
      </c>
      <c r="D166" s="228"/>
      <c r="E166" s="228"/>
      <c r="F166" s="228" t="s">
        <v>1372</v>
      </c>
      <c r="G166" s="270"/>
      <c r="H166" s="271" t="s">
        <v>53</v>
      </c>
      <c r="I166" s="271" t="s">
        <v>56</v>
      </c>
      <c r="J166" s="228" t="s">
        <v>1373</v>
      </c>
      <c r="K166" s="205"/>
    </row>
    <row r="167" spans="2:11" s="1" customFormat="1" ht="17.25" customHeight="1">
      <c r="B167" s="206"/>
      <c r="C167" s="230" t="s">
        <v>1374</v>
      </c>
      <c r="D167" s="230"/>
      <c r="E167" s="230"/>
      <c r="F167" s="231" t="s">
        <v>1375</v>
      </c>
      <c r="G167" s="272"/>
      <c r="H167" s="273"/>
      <c r="I167" s="273"/>
      <c r="J167" s="230" t="s">
        <v>1376</v>
      </c>
      <c r="K167" s="208"/>
    </row>
    <row r="168" spans="2:11" s="1" customFormat="1" ht="5.25" customHeight="1">
      <c r="B168" s="238"/>
      <c r="C168" s="233"/>
      <c r="D168" s="233"/>
      <c r="E168" s="233"/>
      <c r="F168" s="233"/>
      <c r="G168" s="234"/>
      <c r="H168" s="233"/>
      <c r="I168" s="233"/>
      <c r="J168" s="233"/>
      <c r="K168" s="261"/>
    </row>
    <row r="169" spans="2:11" s="1" customFormat="1" ht="15" customHeight="1">
      <c r="B169" s="238"/>
      <c r="C169" s="213" t="s">
        <v>1380</v>
      </c>
      <c r="D169" s="213"/>
      <c r="E169" s="213"/>
      <c r="F169" s="236" t="s">
        <v>1377</v>
      </c>
      <c r="G169" s="213"/>
      <c r="H169" s="213" t="s">
        <v>1417</v>
      </c>
      <c r="I169" s="213" t="s">
        <v>1379</v>
      </c>
      <c r="J169" s="213">
        <v>120</v>
      </c>
      <c r="K169" s="261"/>
    </row>
    <row r="170" spans="2:11" s="1" customFormat="1" ht="15" customHeight="1">
      <c r="B170" s="238"/>
      <c r="C170" s="213" t="s">
        <v>1426</v>
      </c>
      <c r="D170" s="213"/>
      <c r="E170" s="213"/>
      <c r="F170" s="236" t="s">
        <v>1377</v>
      </c>
      <c r="G170" s="213"/>
      <c r="H170" s="213" t="s">
        <v>1427</v>
      </c>
      <c r="I170" s="213" t="s">
        <v>1379</v>
      </c>
      <c r="J170" s="213" t="s">
        <v>1428</v>
      </c>
      <c r="K170" s="261"/>
    </row>
    <row r="171" spans="2:11" s="1" customFormat="1" ht="15" customHeight="1">
      <c r="B171" s="238"/>
      <c r="C171" s="213" t="s">
        <v>1325</v>
      </c>
      <c r="D171" s="213"/>
      <c r="E171" s="213"/>
      <c r="F171" s="236" t="s">
        <v>1377</v>
      </c>
      <c r="G171" s="213"/>
      <c r="H171" s="213" t="s">
        <v>1444</v>
      </c>
      <c r="I171" s="213" t="s">
        <v>1379</v>
      </c>
      <c r="J171" s="213" t="s">
        <v>1428</v>
      </c>
      <c r="K171" s="261"/>
    </row>
    <row r="172" spans="2:11" s="1" customFormat="1" ht="15" customHeight="1">
      <c r="B172" s="238"/>
      <c r="C172" s="213" t="s">
        <v>1382</v>
      </c>
      <c r="D172" s="213"/>
      <c r="E172" s="213"/>
      <c r="F172" s="236" t="s">
        <v>1383</v>
      </c>
      <c r="G172" s="213"/>
      <c r="H172" s="213" t="s">
        <v>1444</v>
      </c>
      <c r="I172" s="213" t="s">
        <v>1379</v>
      </c>
      <c r="J172" s="213">
        <v>50</v>
      </c>
      <c r="K172" s="261"/>
    </row>
    <row r="173" spans="2:11" s="1" customFormat="1" ht="15" customHeight="1">
      <c r="B173" s="238"/>
      <c r="C173" s="213" t="s">
        <v>1385</v>
      </c>
      <c r="D173" s="213"/>
      <c r="E173" s="213"/>
      <c r="F173" s="236" t="s">
        <v>1377</v>
      </c>
      <c r="G173" s="213"/>
      <c r="H173" s="213" t="s">
        <v>1444</v>
      </c>
      <c r="I173" s="213" t="s">
        <v>1387</v>
      </c>
      <c r="J173" s="213"/>
      <c r="K173" s="261"/>
    </row>
    <row r="174" spans="2:11" s="1" customFormat="1" ht="15" customHeight="1">
      <c r="B174" s="238"/>
      <c r="C174" s="213" t="s">
        <v>1396</v>
      </c>
      <c r="D174" s="213"/>
      <c r="E174" s="213"/>
      <c r="F174" s="236" t="s">
        <v>1383</v>
      </c>
      <c r="G174" s="213"/>
      <c r="H174" s="213" t="s">
        <v>1444</v>
      </c>
      <c r="I174" s="213" t="s">
        <v>1379</v>
      </c>
      <c r="J174" s="213">
        <v>50</v>
      </c>
      <c r="K174" s="261"/>
    </row>
    <row r="175" spans="2:11" s="1" customFormat="1" ht="15" customHeight="1">
      <c r="B175" s="238"/>
      <c r="C175" s="213" t="s">
        <v>1404</v>
      </c>
      <c r="D175" s="213"/>
      <c r="E175" s="213"/>
      <c r="F175" s="236" t="s">
        <v>1383</v>
      </c>
      <c r="G175" s="213"/>
      <c r="H175" s="213" t="s">
        <v>1444</v>
      </c>
      <c r="I175" s="213" t="s">
        <v>1379</v>
      </c>
      <c r="J175" s="213">
        <v>50</v>
      </c>
      <c r="K175" s="261"/>
    </row>
    <row r="176" spans="2:11" s="1" customFormat="1" ht="15" customHeight="1">
      <c r="B176" s="238"/>
      <c r="C176" s="213" t="s">
        <v>1402</v>
      </c>
      <c r="D176" s="213"/>
      <c r="E176" s="213"/>
      <c r="F176" s="236" t="s">
        <v>1383</v>
      </c>
      <c r="G176" s="213"/>
      <c r="H176" s="213" t="s">
        <v>1444</v>
      </c>
      <c r="I176" s="213" t="s">
        <v>1379</v>
      </c>
      <c r="J176" s="213">
        <v>50</v>
      </c>
      <c r="K176" s="261"/>
    </row>
    <row r="177" spans="2:11" s="1" customFormat="1" ht="15" customHeight="1">
      <c r="B177" s="238"/>
      <c r="C177" s="213" t="s">
        <v>121</v>
      </c>
      <c r="D177" s="213"/>
      <c r="E177" s="213"/>
      <c r="F177" s="236" t="s">
        <v>1377</v>
      </c>
      <c r="G177" s="213"/>
      <c r="H177" s="213" t="s">
        <v>1445</v>
      </c>
      <c r="I177" s="213" t="s">
        <v>1446</v>
      </c>
      <c r="J177" s="213"/>
      <c r="K177" s="261"/>
    </row>
    <row r="178" spans="2:11" s="1" customFormat="1" ht="15" customHeight="1">
      <c r="B178" s="238"/>
      <c r="C178" s="213" t="s">
        <v>56</v>
      </c>
      <c r="D178" s="213"/>
      <c r="E178" s="213"/>
      <c r="F178" s="236" t="s">
        <v>1377</v>
      </c>
      <c r="G178" s="213"/>
      <c r="H178" s="213" t="s">
        <v>1447</v>
      </c>
      <c r="I178" s="213" t="s">
        <v>1448</v>
      </c>
      <c r="J178" s="213">
        <v>1</v>
      </c>
      <c r="K178" s="261"/>
    </row>
    <row r="179" spans="2:11" s="1" customFormat="1" ht="15" customHeight="1">
      <c r="B179" s="238"/>
      <c r="C179" s="213" t="s">
        <v>52</v>
      </c>
      <c r="D179" s="213"/>
      <c r="E179" s="213"/>
      <c r="F179" s="236" t="s">
        <v>1377</v>
      </c>
      <c r="G179" s="213"/>
      <c r="H179" s="213" t="s">
        <v>1449</v>
      </c>
      <c r="I179" s="213" t="s">
        <v>1379</v>
      </c>
      <c r="J179" s="213">
        <v>20</v>
      </c>
      <c r="K179" s="261"/>
    </row>
    <row r="180" spans="2:11" s="1" customFormat="1" ht="15" customHeight="1">
      <c r="B180" s="238"/>
      <c r="C180" s="213" t="s">
        <v>53</v>
      </c>
      <c r="D180" s="213"/>
      <c r="E180" s="213"/>
      <c r="F180" s="236" t="s">
        <v>1377</v>
      </c>
      <c r="G180" s="213"/>
      <c r="H180" s="213" t="s">
        <v>1450</v>
      </c>
      <c r="I180" s="213" t="s">
        <v>1379</v>
      </c>
      <c r="J180" s="213">
        <v>255</v>
      </c>
      <c r="K180" s="261"/>
    </row>
    <row r="181" spans="2:11" s="1" customFormat="1" ht="15" customHeight="1">
      <c r="B181" s="238"/>
      <c r="C181" s="213" t="s">
        <v>122</v>
      </c>
      <c r="D181" s="213"/>
      <c r="E181" s="213"/>
      <c r="F181" s="236" t="s">
        <v>1377</v>
      </c>
      <c r="G181" s="213"/>
      <c r="H181" s="213" t="s">
        <v>1341</v>
      </c>
      <c r="I181" s="213" t="s">
        <v>1379</v>
      </c>
      <c r="J181" s="213">
        <v>10</v>
      </c>
      <c r="K181" s="261"/>
    </row>
    <row r="182" spans="2:11" s="1" customFormat="1" ht="15" customHeight="1">
      <c r="B182" s="238"/>
      <c r="C182" s="213" t="s">
        <v>123</v>
      </c>
      <c r="D182" s="213"/>
      <c r="E182" s="213"/>
      <c r="F182" s="236" t="s">
        <v>1377</v>
      </c>
      <c r="G182" s="213"/>
      <c r="H182" s="213" t="s">
        <v>1451</v>
      </c>
      <c r="I182" s="213" t="s">
        <v>1412</v>
      </c>
      <c r="J182" s="213"/>
      <c r="K182" s="261"/>
    </row>
    <row r="183" spans="2:11" s="1" customFormat="1" ht="15" customHeight="1">
      <c r="B183" s="238"/>
      <c r="C183" s="213" t="s">
        <v>1452</v>
      </c>
      <c r="D183" s="213"/>
      <c r="E183" s="213"/>
      <c r="F183" s="236" t="s">
        <v>1377</v>
      </c>
      <c r="G183" s="213"/>
      <c r="H183" s="213" t="s">
        <v>1453</v>
      </c>
      <c r="I183" s="213" t="s">
        <v>1412</v>
      </c>
      <c r="J183" s="213"/>
      <c r="K183" s="261"/>
    </row>
    <row r="184" spans="2:11" s="1" customFormat="1" ht="15" customHeight="1">
      <c r="B184" s="238"/>
      <c r="C184" s="213" t="s">
        <v>1441</v>
      </c>
      <c r="D184" s="213"/>
      <c r="E184" s="213"/>
      <c r="F184" s="236" t="s">
        <v>1377</v>
      </c>
      <c r="G184" s="213"/>
      <c r="H184" s="213" t="s">
        <v>1454</v>
      </c>
      <c r="I184" s="213" t="s">
        <v>1412</v>
      </c>
      <c r="J184" s="213"/>
      <c r="K184" s="261"/>
    </row>
    <row r="185" spans="2:11" s="1" customFormat="1" ht="15" customHeight="1">
      <c r="B185" s="238"/>
      <c r="C185" s="213" t="s">
        <v>125</v>
      </c>
      <c r="D185" s="213"/>
      <c r="E185" s="213"/>
      <c r="F185" s="236" t="s">
        <v>1383</v>
      </c>
      <c r="G185" s="213"/>
      <c r="H185" s="213" t="s">
        <v>1455</v>
      </c>
      <c r="I185" s="213" t="s">
        <v>1379</v>
      </c>
      <c r="J185" s="213">
        <v>50</v>
      </c>
      <c r="K185" s="261"/>
    </row>
    <row r="186" spans="2:11" s="1" customFormat="1" ht="15" customHeight="1">
      <c r="B186" s="238"/>
      <c r="C186" s="213" t="s">
        <v>1456</v>
      </c>
      <c r="D186" s="213"/>
      <c r="E186" s="213"/>
      <c r="F186" s="236" t="s">
        <v>1383</v>
      </c>
      <c r="G186" s="213"/>
      <c r="H186" s="213" t="s">
        <v>1457</v>
      </c>
      <c r="I186" s="213" t="s">
        <v>1458</v>
      </c>
      <c r="J186" s="213"/>
      <c r="K186" s="261"/>
    </row>
    <row r="187" spans="2:11" s="1" customFormat="1" ht="15" customHeight="1">
      <c r="B187" s="238"/>
      <c r="C187" s="213" t="s">
        <v>1459</v>
      </c>
      <c r="D187" s="213"/>
      <c r="E187" s="213"/>
      <c r="F187" s="236" t="s">
        <v>1383</v>
      </c>
      <c r="G187" s="213"/>
      <c r="H187" s="213" t="s">
        <v>1460</v>
      </c>
      <c r="I187" s="213" t="s">
        <v>1458</v>
      </c>
      <c r="J187" s="213"/>
      <c r="K187" s="261"/>
    </row>
    <row r="188" spans="2:11" s="1" customFormat="1" ht="15" customHeight="1">
      <c r="B188" s="238"/>
      <c r="C188" s="213" t="s">
        <v>1461</v>
      </c>
      <c r="D188" s="213"/>
      <c r="E188" s="213"/>
      <c r="F188" s="236" t="s">
        <v>1383</v>
      </c>
      <c r="G188" s="213"/>
      <c r="H188" s="213" t="s">
        <v>1462</v>
      </c>
      <c r="I188" s="213" t="s">
        <v>1458</v>
      </c>
      <c r="J188" s="213"/>
      <c r="K188" s="261"/>
    </row>
    <row r="189" spans="2:11" s="1" customFormat="1" ht="15" customHeight="1">
      <c r="B189" s="238"/>
      <c r="C189" s="274" t="s">
        <v>1463</v>
      </c>
      <c r="D189" s="213"/>
      <c r="E189" s="213"/>
      <c r="F189" s="236" t="s">
        <v>1383</v>
      </c>
      <c r="G189" s="213"/>
      <c r="H189" s="213" t="s">
        <v>1464</v>
      </c>
      <c r="I189" s="213" t="s">
        <v>1465</v>
      </c>
      <c r="J189" s="275" t="s">
        <v>1466</v>
      </c>
      <c r="K189" s="261"/>
    </row>
    <row r="190" spans="2:11" s="1" customFormat="1" ht="15" customHeight="1">
      <c r="B190" s="238"/>
      <c r="C190" s="274" t="s">
        <v>41</v>
      </c>
      <c r="D190" s="213"/>
      <c r="E190" s="213"/>
      <c r="F190" s="236" t="s">
        <v>1377</v>
      </c>
      <c r="G190" s="213"/>
      <c r="H190" s="210" t="s">
        <v>1467</v>
      </c>
      <c r="I190" s="213" t="s">
        <v>1468</v>
      </c>
      <c r="J190" s="213"/>
      <c r="K190" s="261"/>
    </row>
    <row r="191" spans="2:11" s="1" customFormat="1" ht="15" customHeight="1">
      <c r="B191" s="238"/>
      <c r="C191" s="274" t="s">
        <v>1469</v>
      </c>
      <c r="D191" s="213"/>
      <c r="E191" s="213"/>
      <c r="F191" s="236" t="s">
        <v>1377</v>
      </c>
      <c r="G191" s="213"/>
      <c r="H191" s="213" t="s">
        <v>1470</v>
      </c>
      <c r="I191" s="213" t="s">
        <v>1412</v>
      </c>
      <c r="J191" s="213"/>
      <c r="K191" s="261"/>
    </row>
    <row r="192" spans="2:11" s="1" customFormat="1" ht="15" customHeight="1">
      <c r="B192" s="238"/>
      <c r="C192" s="274" t="s">
        <v>1471</v>
      </c>
      <c r="D192" s="213"/>
      <c r="E192" s="213"/>
      <c r="F192" s="236" t="s">
        <v>1377</v>
      </c>
      <c r="G192" s="213"/>
      <c r="H192" s="213" t="s">
        <v>1472</v>
      </c>
      <c r="I192" s="213" t="s">
        <v>1412</v>
      </c>
      <c r="J192" s="213"/>
      <c r="K192" s="261"/>
    </row>
    <row r="193" spans="2:11" s="1" customFormat="1" ht="15" customHeight="1">
      <c r="B193" s="238"/>
      <c r="C193" s="274" t="s">
        <v>1473</v>
      </c>
      <c r="D193" s="213"/>
      <c r="E193" s="213"/>
      <c r="F193" s="236" t="s">
        <v>1383</v>
      </c>
      <c r="G193" s="213"/>
      <c r="H193" s="213" t="s">
        <v>1474</v>
      </c>
      <c r="I193" s="213" t="s">
        <v>1412</v>
      </c>
      <c r="J193" s="213"/>
      <c r="K193" s="261"/>
    </row>
    <row r="194" spans="2:11" s="1" customFormat="1" ht="15" customHeight="1">
      <c r="B194" s="267"/>
      <c r="C194" s="276"/>
      <c r="D194" s="247"/>
      <c r="E194" s="247"/>
      <c r="F194" s="247"/>
      <c r="G194" s="247"/>
      <c r="H194" s="247"/>
      <c r="I194" s="247"/>
      <c r="J194" s="247"/>
      <c r="K194" s="268"/>
    </row>
    <row r="195" spans="2:11" s="1" customFormat="1" ht="18.75" customHeight="1">
      <c r="B195" s="249"/>
      <c r="C195" s="259"/>
      <c r="D195" s="259"/>
      <c r="E195" s="259"/>
      <c r="F195" s="269"/>
      <c r="G195" s="259"/>
      <c r="H195" s="259"/>
      <c r="I195" s="259"/>
      <c r="J195" s="259"/>
      <c r="K195" s="249"/>
    </row>
    <row r="196" spans="2:11" s="1" customFormat="1" ht="18.75" customHeight="1">
      <c r="B196" s="249"/>
      <c r="C196" s="259"/>
      <c r="D196" s="259"/>
      <c r="E196" s="259"/>
      <c r="F196" s="269"/>
      <c r="G196" s="259"/>
      <c r="H196" s="259"/>
      <c r="I196" s="259"/>
      <c r="J196" s="259"/>
      <c r="K196" s="249"/>
    </row>
    <row r="197" spans="2:11" s="1" customFormat="1" ht="18.75" customHeight="1">
      <c r="B197" s="221"/>
      <c r="C197" s="221"/>
      <c r="D197" s="221"/>
      <c r="E197" s="221"/>
      <c r="F197" s="221"/>
      <c r="G197" s="221"/>
      <c r="H197" s="221"/>
      <c r="I197" s="221"/>
      <c r="J197" s="221"/>
      <c r="K197" s="221"/>
    </row>
    <row r="198" spans="2:11" s="1" customFormat="1" ht="13.5">
      <c r="B198" s="200"/>
      <c r="C198" s="201"/>
      <c r="D198" s="201"/>
      <c r="E198" s="201"/>
      <c r="F198" s="201"/>
      <c r="G198" s="201"/>
      <c r="H198" s="201"/>
      <c r="I198" s="201"/>
      <c r="J198" s="201"/>
      <c r="K198" s="202"/>
    </row>
    <row r="199" spans="2:11" s="1" customFormat="1" ht="21">
      <c r="B199" s="203"/>
      <c r="C199" s="204" t="s">
        <v>1475</v>
      </c>
      <c r="D199" s="204"/>
      <c r="E199" s="204"/>
      <c r="F199" s="204"/>
      <c r="G199" s="204"/>
      <c r="H199" s="204"/>
      <c r="I199" s="204"/>
      <c r="J199" s="204"/>
      <c r="K199" s="205"/>
    </row>
    <row r="200" spans="2:11" s="1" customFormat="1" ht="25.5" customHeight="1">
      <c r="B200" s="203"/>
      <c r="C200" s="277" t="s">
        <v>1476</v>
      </c>
      <c r="D200" s="277"/>
      <c r="E200" s="277"/>
      <c r="F200" s="277" t="s">
        <v>1477</v>
      </c>
      <c r="G200" s="278"/>
      <c r="H200" s="277" t="s">
        <v>1478</v>
      </c>
      <c r="I200" s="277"/>
      <c r="J200" s="277"/>
      <c r="K200" s="205"/>
    </row>
    <row r="201" spans="2:11" s="1" customFormat="1" ht="5.25" customHeight="1">
      <c r="B201" s="238"/>
      <c r="C201" s="233"/>
      <c r="D201" s="233"/>
      <c r="E201" s="233"/>
      <c r="F201" s="233"/>
      <c r="G201" s="259"/>
      <c r="H201" s="233"/>
      <c r="I201" s="233"/>
      <c r="J201" s="233"/>
      <c r="K201" s="261"/>
    </row>
    <row r="202" spans="2:11" s="1" customFormat="1" ht="15" customHeight="1">
      <c r="B202" s="238"/>
      <c r="C202" s="213" t="s">
        <v>1468</v>
      </c>
      <c r="D202" s="213"/>
      <c r="E202" s="213"/>
      <c r="F202" s="236" t="s">
        <v>42</v>
      </c>
      <c r="G202" s="213"/>
      <c r="H202" s="213" t="s">
        <v>1479</v>
      </c>
      <c r="I202" s="213"/>
      <c r="J202" s="213"/>
      <c r="K202" s="261"/>
    </row>
    <row r="203" spans="2:11" s="1" customFormat="1" ht="15" customHeight="1">
      <c r="B203" s="238"/>
      <c r="C203" s="213"/>
      <c r="D203" s="213"/>
      <c r="E203" s="213"/>
      <c r="F203" s="236" t="s">
        <v>43</v>
      </c>
      <c r="G203" s="213"/>
      <c r="H203" s="213" t="s">
        <v>1480</v>
      </c>
      <c r="I203" s="213"/>
      <c r="J203" s="213"/>
      <c r="K203" s="261"/>
    </row>
    <row r="204" spans="2:11" s="1" customFormat="1" ht="15" customHeight="1">
      <c r="B204" s="238"/>
      <c r="C204" s="213"/>
      <c r="D204" s="213"/>
      <c r="E204" s="213"/>
      <c r="F204" s="236" t="s">
        <v>46</v>
      </c>
      <c r="G204" s="213"/>
      <c r="H204" s="213" t="s">
        <v>1481</v>
      </c>
      <c r="I204" s="213"/>
      <c r="J204" s="213"/>
      <c r="K204" s="261"/>
    </row>
    <row r="205" spans="2:11" s="1" customFormat="1" ht="15" customHeight="1">
      <c r="B205" s="238"/>
      <c r="C205" s="213"/>
      <c r="D205" s="213"/>
      <c r="E205" s="213"/>
      <c r="F205" s="236" t="s">
        <v>44</v>
      </c>
      <c r="G205" s="213"/>
      <c r="H205" s="213" t="s">
        <v>1482</v>
      </c>
      <c r="I205" s="213"/>
      <c r="J205" s="213"/>
      <c r="K205" s="261"/>
    </row>
    <row r="206" spans="2:11" s="1" customFormat="1" ht="15" customHeight="1">
      <c r="B206" s="238"/>
      <c r="C206" s="213"/>
      <c r="D206" s="213"/>
      <c r="E206" s="213"/>
      <c r="F206" s="236" t="s">
        <v>45</v>
      </c>
      <c r="G206" s="213"/>
      <c r="H206" s="213" t="s">
        <v>1483</v>
      </c>
      <c r="I206" s="213"/>
      <c r="J206" s="213"/>
      <c r="K206" s="261"/>
    </row>
    <row r="207" spans="2:11" s="1" customFormat="1" ht="15" customHeight="1">
      <c r="B207" s="238"/>
      <c r="C207" s="213"/>
      <c r="D207" s="213"/>
      <c r="E207" s="213"/>
      <c r="F207" s="236"/>
      <c r="G207" s="213"/>
      <c r="H207" s="213"/>
      <c r="I207" s="213"/>
      <c r="J207" s="213"/>
      <c r="K207" s="261"/>
    </row>
    <row r="208" spans="2:11" s="1" customFormat="1" ht="15" customHeight="1">
      <c r="B208" s="238"/>
      <c r="C208" s="213" t="s">
        <v>1424</v>
      </c>
      <c r="D208" s="213"/>
      <c r="E208" s="213"/>
      <c r="F208" s="236" t="s">
        <v>77</v>
      </c>
      <c r="G208" s="213"/>
      <c r="H208" s="213" t="s">
        <v>1484</v>
      </c>
      <c r="I208" s="213"/>
      <c r="J208" s="213"/>
      <c r="K208" s="261"/>
    </row>
    <row r="209" spans="2:11" s="1" customFormat="1" ht="15" customHeight="1">
      <c r="B209" s="238"/>
      <c r="C209" s="213"/>
      <c r="D209" s="213"/>
      <c r="E209" s="213"/>
      <c r="F209" s="236" t="s">
        <v>1319</v>
      </c>
      <c r="G209" s="213"/>
      <c r="H209" s="213" t="s">
        <v>1320</v>
      </c>
      <c r="I209" s="213"/>
      <c r="J209" s="213"/>
      <c r="K209" s="261"/>
    </row>
    <row r="210" spans="2:11" s="1" customFormat="1" ht="15" customHeight="1">
      <c r="B210" s="238"/>
      <c r="C210" s="213"/>
      <c r="D210" s="213"/>
      <c r="E210" s="213"/>
      <c r="F210" s="236" t="s">
        <v>1317</v>
      </c>
      <c r="G210" s="213"/>
      <c r="H210" s="213" t="s">
        <v>1485</v>
      </c>
      <c r="I210" s="213"/>
      <c r="J210" s="213"/>
      <c r="K210" s="261"/>
    </row>
    <row r="211" spans="2:11" s="1" customFormat="1" ht="15" customHeight="1">
      <c r="B211" s="279"/>
      <c r="C211" s="213"/>
      <c r="D211" s="213"/>
      <c r="E211" s="213"/>
      <c r="F211" s="236" t="s">
        <v>1321</v>
      </c>
      <c r="G211" s="274"/>
      <c r="H211" s="265" t="s">
        <v>1322</v>
      </c>
      <c r="I211" s="265"/>
      <c r="J211" s="265"/>
      <c r="K211" s="280"/>
    </row>
    <row r="212" spans="2:11" s="1" customFormat="1" ht="15" customHeight="1">
      <c r="B212" s="279"/>
      <c r="C212" s="213"/>
      <c r="D212" s="213"/>
      <c r="E212" s="213"/>
      <c r="F212" s="236" t="s">
        <v>1323</v>
      </c>
      <c r="G212" s="274"/>
      <c r="H212" s="265" t="s">
        <v>1486</v>
      </c>
      <c r="I212" s="265"/>
      <c r="J212" s="265"/>
      <c r="K212" s="280"/>
    </row>
    <row r="213" spans="2:11" s="1" customFormat="1" ht="15" customHeight="1">
      <c r="B213" s="279"/>
      <c r="C213" s="213"/>
      <c r="D213" s="213"/>
      <c r="E213" s="213"/>
      <c r="F213" s="236"/>
      <c r="G213" s="274"/>
      <c r="H213" s="265"/>
      <c r="I213" s="265"/>
      <c r="J213" s="265"/>
      <c r="K213" s="280"/>
    </row>
    <row r="214" spans="2:11" s="1" customFormat="1" ht="15" customHeight="1">
      <c r="B214" s="279"/>
      <c r="C214" s="213" t="s">
        <v>1448</v>
      </c>
      <c r="D214" s="213"/>
      <c r="E214" s="213"/>
      <c r="F214" s="236">
        <v>1</v>
      </c>
      <c r="G214" s="274"/>
      <c r="H214" s="265" t="s">
        <v>1487</v>
      </c>
      <c r="I214" s="265"/>
      <c r="J214" s="265"/>
      <c r="K214" s="280"/>
    </row>
    <row r="215" spans="2:11" s="1" customFormat="1" ht="15" customHeight="1">
      <c r="B215" s="279"/>
      <c r="C215" s="213"/>
      <c r="D215" s="213"/>
      <c r="E215" s="213"/>
      <c r="F215" s="236">
        <v>2</v>
      </c>
      <c r="G215" s="274"/>
      <c r="H215" s="265" t="s">
        <v>1488</v>
      </c>
      <c r="I215" s="265"/>
      <c r="J215" s="265"/>
      <c r="K215" s="280"/>
    </row>
    <row r="216" spans="2:11" s="1" customFormat="1" ht="15" customHeight="1">
      <c r="B216" s="279"/>
      <c r="C216" s="213"/>
      <c r="D216" s="213"/>
      <c r="E216" s="213"/>
      <c r="F216" s="236">
        <v>3</v>
      </c>
      <c r="G216" s="274"/>
      <c r="H216" s="265" t="s">
        <v>1489</v>
      </c>
      <c r="I216" s="265"/>
      <c r="J216" s="265"/>
      <c r="K216" s="280"/>
    </row>
    <row r="217" spans="2:11" s="1" customFormat="1" ht="15" customHeight="1">
      <c r="B217" s="279"/>
      <c r="C217" s="213"/>
      <c r="D217" s="213"/>
      <c r="E217" s="213"/>
      <c r="F217" s="236">
        <v>4</v>
      </c>
      <c r="G217" s="274"/>
      <c r="H217" s="265" t="s">
        <v>1490</v>
      </c>
      <c r="I217" s="265"/>
      <c r="J217" s="265"/>
      <c r="K217" s="280"/>
    </row>
    <row r="218" spans="2:11" s="1" customFormat="1" ht="12.75" customHeight="1">
      <c r="B218" s="281"/>
      <c r="C218" s="282"/>
      <c r="D218" s="282"/>
      <c r="E218" s="282"/>
      <c r="F218" s="282"/>
      <c r="G218" s="282"/>
      <c r="H218" s="282"/>
      <c r="I218" s="282"/>
      <c r="J218" s="282"/>
      <c r="K218" s="2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2022-11-25T09:30:23Z</dcterms:created>
  <dcterms:modified xsi:type="dcterms:W3CDTF">2022-11-25T09:30:32Z</dcterms:modified>
  <cp:category/>
  <cp:version/>
  <cp:contentType/>
  <cp:contentStatus/>
</cp:coreProperties>
</file>