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 pro cizí\Rozpočty pro cizí\2020\Jarov\"/>
    </mc:Choice>
  </mc:AlternateContent>
  <bookViews>
    <workbookView xWindow="0" yWindow="0" windowWidth="0" windowHeight="0"/>
  </bookViews>
  <sheets>
    <sheet name="Rekapitulace stavby" sheetId="1" r:id="rId1"/>
    <sheet name="69-2020 - OPRAVA LEŽATÝCH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'69-2020 - OPRAVA LEŽATÝCH...'!$C$122:$K$207</definedName>
    <definedName name="_xlnm.Print_Area" localSheetId="1">'69-2020 - OPRAVA LEŽATÝCH...'!$C$4:$J$75,'69-2020 - OPRAVA LEŽATÝCH...'!$C$81:$J$106,'69-2020 - OPRAVA LEŽATÝCH...'!$C$112:$K$207</definedName>
    <definedName name="_xlnm.Print_Titles" localSheetId="1">'69-2020 - OPRAVA LEŽATÝCH...'!$122:$122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89"/>
  <c r="J88"/>
  <c r="F88"/>
  <c r="F86"/>
  <c r="E84"/>
  <c r="J16"/>
  <c r="E16"/>
  <c r="F120"/>
  <c r="J15"/>
  <c r="J10"/>
  <c r="J117"/>
  <c i="1" r="L90"/>
  <c r="AM90"/>
  <c r="AM89"/>
  <c r="L89"/>
  <c r="AM87"/>
  <c r="L87"/>
  <c r="L85"/>
  <c r="L84"/>
  <c i="2" r="J205"/>
  <c r="BK202"/>
  <c r="BK196"/>
  <c r="BK193"/>
  <c r="BK186"/>
  <c r="BK181"/>
  <c r="J180"/>
  <c r="J179"/>
  <c r="J177"/>
  <c r="BK175"/>
  <c r="BK172"/>
  <c r="BK160"/>
  <c r="J154"/>
  <c r="J152"/>
  <c r="BK146"/>
  <c r="BK134"/>
  <c r="BK207"/>
  <c r="BK204"/>
  <c r="BK200"/>
  <c r="J196"/>
  <c r="BK195"/>
  <c r="J193"/>
  <c r="J192"/>
  <c r="BK191"/>
  <c r="BK190"/>
  <c r="J186"/>
  <c r="BK184"/>
  <c r="BK183"/>
  <c r="J181"/>
  <c r="BK180"/>
  <c r="BK177"/>
  <c r="J171"/>
  <c r="J169"/>
  <c r="J155"/>
  <c r="J147"/>
  <c r="J144"/>
  <c r="J130"/>
  <c r="J128"/>
  <c r="J207"/>
  <c r="BK205"/>
  <c r="J204"/>
  <c r="J202"/>
  <c r="J197"/>
  <c r="J194"/>
  <c r="J190"/>
  <c r="BK189"/>
  <c r="BK188"/>
  <c r="BK187"/>
  <c r="BK178"/>
  <c r="J176"/>
  <c r="J173"/>
  <c r="BK168"/>
  <c r="J158"/>
  <c r="BK152"/>
  <c r="BK144"/>
  <c r="BK128"/>
  <c r="J200"/>
  <c r="BK197"/>
  <c r="J195"/>
  <c r="BK194"/>
  <c r="BK192"/>
  <c r="J188"/>
  <c r="J187"/>
  <c r="J185"/>
  <c r="J175"/>
  <c r="J174"/>
  <c r="BK170"/>
  <c r="J168"/>
  <c r="J160"/>
  <c r="BK156"/>
  <c r="J153"/>
  <c r="BK150"/>
  <c r="J146"/>
  <c r="J140"/>
  <c r="BK130"/>
  <c r="J127"/>
  <c r="J191"/>
  <c r="J189"/>
  <c r="BK185"/>
  <c r="J184"/>
  <c r="J183"/>
  <c r="BK179"/>
  <c r="J178"/>
  <c r="BK176"/>
  <c r="BK173"/>
  <c r="BK171"/>
  <c r="J157"/>
  <c r="J150"/>
  <c r="J148"/>
  <c r="J131"/>
  <c r="BK127"/>
  <c r="BK126"/>
  <c i="1" r="AS94"/>
  <c i="2" r="BK174"/>
  <c r="J172"/>
  <c r="J170"/>
  <c r="BK169"/>
  <c r="BK157"/>
  <c r="J156"/>
  <c r="BK154"/>
  <c r="J149"/>
  <c r="J126"/>
  <c r="BK158"/>
  <c r="BK155"/>
  <c r="BK153"/>
  <c r="BK149"/>
  <c r="BK148"/>
  <c r="BK147"/>
  <c r="BK140"/>
  <c r="J134"/>
  <c r="BK131"/>
  <c l="1" r="P125"/>
  <c r="P124"/>
  <c r="P182"/>
  <c r="BK133"/>
  <c r="J133"/>
  <c r="J97"/>
  <c r="R133"/>
  <c r="BK151"/>
  <c r="J151"/>
  <c r="J98"/>
  <c r="R151"/>
  <c r="P159"/>
  <c r="P203"/>
  <c r="P198"/>
  <c r="R125"/>
  <c r="R124"/>
  <c r="P133"/>
  <c r="BK159"/>
  <c r="J159"/>
  <c r="J99"/>
  <c r="T159"/>
  <c r="R182"/>
  <c r="R203"/>
  <c r="R198"/>
  <c r="BK125"/>
  <c r="BK124"/>
  <c r="J124"/>
  <c r="J94"/>
  <c r="T125"/>
  <c r="T124"/>
  <c r="T133"/>
  <c r="P151"/>
  <c r="T151"/>
  <c r="R159"/>
  <c r="BK182"/>
  <c r="J182"/>
  <c r="J100"/>
  <c r="T182"/>
  <c r="BK203"/>
  <c r="J203"/>
  <c r="J104"/>
  <c r="T203"/>
  <c r="T198"/>
  <c r="BE128"/>
  <c r="BE130"/>
  <c r="BE146"/>
  <c r="BE200"/>
  <c r="F89"/>
  <c r="BE168"/>
  <c r="BE172"/>
  <c r="BE177"/>
  <c r="BE181"/>
  <c r="BE187"/>
  <c r="BE188"/>
  <c r="BE147"/>
  <c r="BE148"/>
  <c r="BE149"/>
  <c r="BE158"/>
  <c r="BE169"/>
  <c r="BE173"/>
  <c r="BE179"/>
  <c r="BE184"/>
  <c r="BE186"/>
  <c r="BE191"/>
  <c r="BE193"/>
  <c r="BE126"/>
  <c r="BE127"/>
  <c r="BE134"/>
  <c r="BE140"/>
  <c r="BE150"/>
  <c r="BE154"/>
  <c r="BE155"/>
  <c r="BE156"/>
  <c r="BE157"/>
  <c r="BE160"/>
  <c r="BE180"/>
  <c r="BE183"/>
  <c r="BE192"/>
  <c r="BE207"/>
  <c r="J86"/>
  <c r="BE152"/>
  <c r="BE153"/>
  <c r="BE170"/>
  <c r="BE175"/>
  <c r="BE185"/>
  <c r="BE196"/>
  <c r="BE197"/>
  <c r="BE205"/>
  <c r="BK199"/>
  <c r="J199"/>
  <c r="J102"/>
  <c r="BE131"/>
  <c r="BE144"/>
  <c r="BE171"/>
  <c r="BE174"/>
  <c r="BE176"/>
  <c r="BE178"/>
  <c r="BE189"/>
  <c r="BE190"/>
  <c r="BE194"/>
  <c r="BE195"/>
  <c r="BE202"/>
  <c r="BE204"/>
  <c r="BK201"/>
  <c r="J201"/>
  <c r="J103"/>
  <c r="BK206"/>
  <c r="J206"/>
  <c r="J105"/>
  <c r="F33"/>
  <c i="1" r="BB95"/>
  <c r="BB94"/>
  <c r="W31"/>
  <c i="2" r="F32"/>
  <c i="1" r="BA95"/>
  <c r="BA94"/>
  <c r="W30"/>
  <c i="2" r="J32"/>
  <c i="1" r="AW95"/>
  <c i="2" r="F35"/>
  <c i="1" r="BD95"/>
  <c r="BD94"/>
  <c r="W33"/>
  <c i="2" r="F34"/>
  <c i="1" r="BC95"/>
  <c r="BC94"/>
  <c r="W32"/>
  <c i="2" l="1" r="T132"/>
  <c r="P132"/>
  <c r="T123"/>
  <c r="P123"/>
  <c i="1" r="AU95"/>
  <c i="2" r="R132"/>
  <c r="R123"/>
  <c r="J125"/>
  <c r="J95"/>
  <c r="BK132"/>
  <c r="J132"/>
  <c r="J96"/>
  <c r="BK198"/>
  <c r="J198"/>
  <c r="J101"/>
  <c i="1" r="AU94"/>
  <c r="AY94"/>
  <c r="AX94"/>
  <c r="AW94"/>
  <c r="AK30"/>
  <c i="2" r="F31"/>
  <c i="1" r="AZ95"/>
  <c r="AZ94"/>
  <c r="AV94"/>
  <c r="AK29"/>
  <c i="2" r="J31"/>
  <c i="1" r="AV95"/>
  <c r="AT95"/>
  <c i="2" l="1" r="BK123"/>
  <c r="J123"/>
  <c r="J93"/>
  <c i="1" r="AT94"/>
  <c r="W29"/>
  <c i="2" l="1" r="J28"/>
  <c i="1" r="AG95"/>
  <c r="AN95"/>
  <c i="2" l="1" r="J37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<sst xmlns="http://schemas.openxmlformats.org/spreadsheetml/2006/main">
  <si>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</si>
  <si>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</si>
  <si>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</si>
  <si>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</si>
  <si>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</si>
  <si>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{75886c32-c01a-43fe-b7ed-37d51384cf65}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</si>
  <si>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</si>
  <si>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</si>
  <si>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</si>
  <si>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</si>
  <si>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</si>
  <si>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</si>
  <si>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</si>
  <si>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</si>
  <si>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69/2020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</si>
  <si>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</si>
  <si>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</si>
  <si>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LEŽATÝCH ROZVODŮ VYTÁPĚNÍ JAROV I. - OBJEK G</t>
  </si>
  <si>
    <t>KSO:</t>
  </si>
  <si>
    <t>812 21</t>
  </si>
  <si>
    <t>CC-CZ:</t>
  </si>
  <si>
    <t>12741</t>
  </si>
  <si>
    <t>Místo:</t>
  </si>
  <si>
    <t xml:space="preserve"> 130 00 Praha 3</t>
  </si>
  <si>
    <t>Datum:</t>
  </si>
  <si>
    <t>22. 9. 2020</t>
  </si>
  <si>
    <t>CZ-CPV:</t>
  </si>
  <si>
    <t>45300000-0</t>
  </si>
  <si>
    <t>CZ-CPA:</t>
  </si>
  <si>
    <t>43.22</t>
  </si>
  <si>
    <t>Zadavatel:</t>
  </si>
  <si>
    <t>IČ:</t>
  </si>
  <si>
    <t>VYSOKÁ ŠKOLA EKONOMICKÁ V PRAZE</t>
  </si>
  <si>
    <t>DIČ:</t>
  </si>
  <si>
    <t>Uchazeč:</t>
  </si>
  <si>
    <t>Vyplň údaj</t>
  </si>
  <si>
    <t>Projektant:</t>
  </si>
  <si>
    <t>ING.VÁCLAV PILÁT</t>
  </si>
  <si>
    <t>True</t>
  </si>
  <si>
    <t>Zpracovatel:</t>
  </si>
  <si>
    <t>Zdeněk Drda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</si>
  <si>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</si>
  <si>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</si>
  <si>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</si>
  <si>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</si>
  <si>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</si>
  <si>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</si>
  <si>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</si>
  <si>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</si>
  <si>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</si>
  <si>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</si>
  <si>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</si>
  <si>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</si>
  <si>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</si>
  <si>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</si>
  <si>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</si>
  <si>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</si>
  <si>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</si>
  <si>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</si>
  <si>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</si>
  <si>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</si>
  <si>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</si>
  <si>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</si>
  <si>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</si>
  <si>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</si>
  <si>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</si>
  <si>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</si>
  <si>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</si>
  <si>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</si>
  <si>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</si>
  <si>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</si>
  <si>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</si>
  <si>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</si>
  <si>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</si>
  <si>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</si>
  <si>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</si>
  <si>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</si>
  <si>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</si>
  <si>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</si>
  <si>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</si>
  <si>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</si>
  <si>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</si>
  <si>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</si>
  <si>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</si>
  <si>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</si>
  <si>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</si>
  <si>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</si>
  <si>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</si>
  <si>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</si>
  <si>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</si>
  <si>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</si>
  <si>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</si>
  <si>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</si>
  <si>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</si>
  <si>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</si>
  <si>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</si>
  <si>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</si>
  <si>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</si>
  <si>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</si>
  <si>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</si>
  <si>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</si>
  <si>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</si>
  <si>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</si>
  <si>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736 - Ústřední vytápění - ostatní konstrukce a práce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</si>
  <si>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</si>
  <si>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</si>
  <si>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</si>
  <si>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</si>
  <si>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</si>
  <si>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</si>
  <si>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</si>
  <si>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</si>
  <si>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</si>
  <si>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</si>
  <si>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</si>
  <si>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</si>
  <si>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</si>
  <si>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</si>
  <si>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</si>
  <si>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</si>
  <si>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</si>
  <si>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</si>
  <si>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</si>
  <si>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</si>
  <si>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</si>
  <si>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</si>
  <si>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</si>
  <si>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</si>
  <si>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997013211</t>
  </si>
  <si>
    <t>Vnitrostaveništní doprava suti a vybouraných hmot pro budovy v do 6 m ručně</t>
  </si>
  <si>
    <t>t</t>
  </si>
  <si>
    <t>CS ÚRS 2020 02</t>
  </si>
  <si>
    <t>4</t>
  </si>
  <si>
    <t>-1973193641</t>
  </si>
  <si>
    <t>997013501</t>
  </si>
  <si>
    <t>Odvoz suti a vybouraných hmot na skládku nebo meziskládku do 1 km se složením</t>
  </si>
  <si>
    <t>-1446219527</t>
  </si>
  <si>
    <t>3</t>
  </si>
  <si>
    <t>997013509</t>
  </si>
  <si>
    <t>Příplatek k odvozu suti a vybouraných hmot na skládku ZKD 1 km přes 1 km</t>
  </si>
  <si>
    <t>1581848243</t>
  </si>
  <si>
    <t>VV</t>
  </si>
  <si>
    <t>1,572*20</t>
  </si>
  <si>
    <t>997013631</t>
  </si>
  <si>
    <t>Poplatek za uložení na skládce (skládkovné) stavebního odpadu směsného kód odpadu 17 09 04</t>
  </si>
  <si>
    <t>-563242386</t>
  </si>
  <si>
    <t>5</t>
  </si>
  <si>
    <t>997013814</t>
  </si>
  <si>
    <t>Poplatek za uložení na skládce (skládkovné) stavebního odpadu izolací kód odpadu 17 06 04</t>
  </si>
  <si>
    <t>2016227795</t>
  </si>
  <si>
    <t>PSV</t>
  </si>
  <si>
    <t>Práce a dodávky PSV</t>
  </si>
  <si>
    <t>713</t>
  </si>
  <si>
    <t>Izolace tepelné</t>
  </si>
  <si>
    <t>6</t>
  </si>
  <si>
    <t>713410811</t>
  </si>
  <si>
    <t>Odstanění izolace tepelné potrubí pásy nebo rohožemi tl do 50 mm</t>
  </si>
  <si>
    <t>m</t>
  </si>
  <si>
    <t>16</t>
  </si>
  <si>
    <t>-270963384</t>
  </si>
  <si>
    <t>DN 25</t>
  </si>
  <si>
    <t>34</t>
  </si>
  <si>
    <t>DN 50</t>
  </si>
  <si>
    <t>38</t>
  </si>
  <si>
    <t>Součet</t>
  </si>
  <si>
    <t>7</t>
  </si>
  <si>
    <t>713411121</t>
  </si>
  <si>
    <t>Montáž izolace tepelné potrubí pásy nebo rohožemi s Al fólií staženými drátem 1x</t>
  </si>
  <si>
    <t>m2</t>
  </si>
  <si>
    <t>-1148286857</t>
  </si>
  <si>
    <t>(Pi*(0,015+2*0,04)*6)</t>
  </si>
  <si>
    <t>(Pi*(0,02+2*0,04)*4)</t>
  </si>
  <si>
    <t>8</t>
  </si>
  <si>
    <t>M</t>
  </si>
  <si>
    <t>63151671</t>
  </si>
  <si>
    <t>rohož izolační z minerální vlny lamelová s Al fólií 55kg/m3 tl 40mm</t>
  </si>
  <si>
    <t>32</t>
  </si>
  <si>
    <t>906183486</t>
  </si>
  <si>
    <t>3,048*0,9 'Přepočtené koeficientem množství</t>
  </si>
  <si>
    <t>9</t>
  </si>
  <si>
    <t>713461140/R</t>
  </si>
  <si>
    <t>Montáž a dodávka - izolace armatur DN15 (izolace dle vyhlášky 193/2007Sb )</t>
  </si>
  <si>
    <t>kus</t>
  </si>
  <si>
    <t>-365769496</t>
  </si>
  <si>
    <t>10</t>
  </si>
  <si>
    <t>713461140/R1</t>
  </si>
  <si>
    <t>Montáž a dodávka - izolace armatur DN20 (izolace dle vyhlášky 193/2007Sb )</t>
  </si>
  <si>
    <t>-663341582</t>
  </si>
  <si>
    <t>11</t>
  </si>
  <si>
    <t>713461141/R</t>
  </si>
  <si>
    <t>Montáž a dodávka - izolace armatur DN25 (izolace dle vyhlášky 193/2007Sb )</t>
  </si>
  <si>
    <t>303286071</t>
  </si>
  <si>
    <t>12</t>
  </si>
  <si>
    <t>713461144/R</t>
  </si>
  <si>
    <t>Montáž a dodávka - dopojení na stávající tepelnou izolaci potrubí (izolace dle vyhlášky 193/2007Sb )</t>
  </si>
  <si>
    <t>kpl</t>
  </si>
  <si>
    <t>-1800850527</t>
  </si>
  <si>
    <t>13</t>
  </si>
  <si>
    <t>998713201</t>
  </si>
  <si>
    <t>Přesun hmot procentní pro izolace tepelné v objektech v do 6 m</t>
  </si>
  <si>
    <t>%</t>
  </si>
  <si>
    <t>-728414379</t>
  </si>
  <si>
    <t>733</t>
  </si>
  <si>
    <t>Ústřední vytápění - rozvodné potrubí</t>
  </si>
  <si>
    <t>14</t>
  </si>
  <si>
    <t>733111323</t>
  </si>
  <si>
    <t>Potrubí ocel závitové svařované běžné nízkotlaké nebo středotlaké DN 15</t>
  </si>
  <si>
    <t>2012731393</t>
  </si>
  <si>
    <t>733111324</t>
  </si>
  <si>
    <t>Potrubí ocel závitové svařované běžné nízkotlaké nebo středotlaké DN 20</t>
  </si>
  <si>
    <t>-836556248</t>
  </si>
  <si>
    <t>733120815</t>
  </si>
  <si>
    <t>Demontáž potrubí ocelového hladkého do D 38 včetně tvarovek</t>
  </si>
  <si>
    <t>-1482379359</t>
  </si>
  <si>
    <t>17</t>
  </si>
  <si>
    <t>733120819</t>
  </si>
  <si>
    <t xml:space="preserve">Demontáž potrubí z trubek ocelových hladkých  Ø přes 38 do 60,3 - včetně armatur a tvarovek</t>
  </si>
  <si>
    <t>-1779740644</t>
  </si>
  <si>
    <t>18</t>
  </si>
  <si>
    <t>733190802/R</t>
  </si>
  <si>
    <t xml:space="preserve">Demontáž - kotevní systém na potrubí </t>
  </si>
  <si>
    <t>-1815548037</t>
  </si>
  <si>
    <t>19</t>
  </si>
  <si>
    <t>733390306</t>
  </si>
  <si>
    <t>Napuštění a odvzdušnění systému</t>
  </si>
  <si>
    <t>-1602943335</t>
  </si>
  <si>
    <t>20</t>
  </si>
  <si>
    <t>998733201</t>
  </si>
  <si>
    <t>Přesun hmot procentní pro rozvody potrubí v objektech v do 6 m</t>
  </si>
  <si>
    <t>-395613737</t>
  </si>
  <si>
    <t>734</t>
  </si>
  <si>
    <t>Ústřední vytápění - armatury</t>
  </si>
  <si>
    <t>734100811</t>
  </si>
  <si>
    <t>Demontáž armatury přírubové se dvěma přírubami do DN 50</t>
  </si>
  <si>
    <t>-1710341283</t>
  </si>
  <si>
    <t>"demontáž závitových armatur stoupačkových DN15" 5</t>
  </si>
  <si>
    <t>"demontáž závitových armatur stoupačkových DN20" 19</t>
  </si>
  <si>
    <t>"demontáž závitových armatur stoupačkových DN25" 4</t>
  </si>
  <si>
    <t>"demontáž závitových armatur stoupačkových DN32" 3</t>
  </si>
  <si>
    <t>"demontáž závitových armatur stoupačkových DN40" 20</t>
  </si>
  <si>
    <t>"demontáž závitových armatur stoupačkových DN50" 15</t>
  </si>
  <si>
    <t>22</t>
  </si>
  <si>
    <t>734220100</t>
  </si>
  <si>
    <t xml:space="preserve">Vyvažovací ventil DN15, kvs=2,56m3/h, včetně měřících vsuvek a vypouštění, měření na sedle  ( PN25/120°C) </t>
  </si>
  <si>
    <t>917628454</t>
  </si>
  <si>
    <t>23</t>
  </si>
  <si>
    <t>734220101</t>
  </si>
  <si>
    <t xml:space="preserve">Vyvažovací ventil DN20, kvs=5,39m3/h, včetně měřících vsuvek a vypouštění, měření na sedle  ( PN25/120°C) </t>
  </si>
  <si>
    <t>-313067121</t>
  </si>
  <si>
    <t>24</t>
  </si>
  <si>
    <t>734220102</t>
  </si>
  <si>
    <t xml:space="preserve">Vyvažovací ventil DN25, kvs=8,59m3/h, včetně měřících vsuvek a vypouštění, měření na sedle  ( PN25/120°C) </t>
  </si>
  <si>
    <t>-1388588803</t>
  </si>
  <si>
    <t>25</t>
  </si>
  <si>
    <t>734221415/R</t>
  </si>
  <si>
    <t>Zklidnující úsek pro stoupačkové regulační armatury DN15</t>
  </si>
  <si>
    <t>-342824013</t>
  </si>
  <si>
    <t>26</t>
  </si>
  <si>
    <t>734221415/R1</t>
  </si>
  <si>
    <t>Zklidnující úsek pro stoupačkové regulační armatury DN20</t>
  </si>
  <si>
    <t>-2054977790</t>
  </si>
  <si>
    <t>27</t>
  </si>
  <si>
    <t>734221415/R2</t>
  </si>
  <si>
    <t>Zklidnující úsek pro stoupačkové regulační armatury DN25</t>
  </si>
  <si>
    <t>404638899</t>
  </si>
  <si>
    <t>28</t>
  </si>
  <si>
    <t>734292713</t>
  </si>
  <si>
    <t>Kohout kohout uzavírací DN15</t>
  </si>
  <si>
    <t>1572312381</t>
  </si>
  <si>
    <t>29</t>
  </si>
  <si>
    <t>734292714</t>
  </si>
  <si>
    <t>Kohout kohout uzavírací DN20</t>
  </si>
  <si>
    <t>2022002905</t>
  </si>
  <si>
    <t>30</t>
  </si>
  <si>
    <t>734292715</t>
  </si>
  <si>
    <t>Kohout kohout uzavírací DN25</t>
  </si>
  <si>
    <t>-245565915</t>
  </si>
  <si>
    <t>31</t>
  </si>
  <si>
    <t>734292723</t>
  </si>
  <si>
    <t>Kohout kohout vypouštěcí DN15</t>
  </si>
  <si>
    <t>1226054038</t>
  </si>
  <si>
    <t>734491100</t>
  </si>
  <si>
    <t>Stoupačkový regulátor tlakové diference DN15, kvs=2,9m3/h, 5-30kPa, plynule nastavitelný (PN25/120°C) včetně protikusu na zaústění kapiláry na přívodním potrubí</t>
  </si>
  <si>
    <t>399360813</t>
  </si>
  <si>
    <t>33</t>
  </si>
  <si>
    <t>734491101</t>
  </si>
  <si>
    <t xml:space="preserve">Stoupačkový regulátor tlakové diference DN20, kvs=4,7m3/h, 5-30kPa, plynule nastavitelný (PN25/120°C) včetně protikusu na zaústění kapiláry na přívodním potrubí </t>
  </si>
  <si>
    <t>-523540405</t>
  </si>
  <si>
    <t>734491102</t>
  </si>
  <si>
    <t xml:space="preserve">Stoupačkový regulátor tlakové diference DN25, kvs=8,7m3/h, 5-30kPa, plynule nastavitelný (PN25/120°C) včetně protikusu na zaústění kapiláry na přívodním potrubí </t>
  </si>
  <si>
    <t>1847763273</t>
  </si>
  <si>
    <t>35</t>
  </si>
  <si>
    <t>998734201</t>
  </si>
  <si>
    <t>Přesun hmot procentní pro armatury v objektech v do 6 m</t>
  </si>
  <si>
    <t>-1852027329</t>
  </si>
  <si>
    <t>736</t>
  </si>
  <si>
    <t>Ústřední vytápění - ostatní konstrukce a práce</t>
  </si>
  <si>
    <t>36</t>
  </si>
  <si>
    <t>730/R</t>
  </si>
  <si>
    <t>Ostatní drobný a pomocný materiál</t>
  </si>
  <si>
    <t>537596993</t>
  </si>
  <si>
    <t>37</t>
  </si>
  <si>
    <t>730/R1</t>
  </si>
  <si>
    <t>Průzkumy a měření, případné doplňující průzkumy</t>
  </si>
  <si>
    <t>Kpl</t>
  </si>
  <si>
    <t>-151197421</t>
  </si>
  <si>
    <t>730/R10</t>
  </si>
  <si>
    <t>Tlaková zkouška systému</t>
  </si>
  <si>
    <t>285930217</t>
  </si>
  <si>
    <t>39</t>
  </si>
  <si>
    <t>730/R11</t>
  </si>
  <si>
    <t xml:space="preserve">Hydraulické vyvážení otopné soustavy splňující podmínky zákona č. 406/2000 Sb. a jeho prováděcí vyhlášky č. 193/2007 Sb. v platném znění. </t>
  </si>
  <si>
    <t>2036283484</t>
  </si>
  <si>
    <t>40</t>
  </si>
  <si>
    <t>730/R12</t>
  </si>
  <si>
    <t>Předávací dokumentace (protokoly o zkouškách, certifikáty a prohlášení o shodě aj.)</t>
  </si>
  <si>
    <t>1048874953</t>
  </si>
  <si>
    <t>41</t>
  </si>
  <si>
    <t>730/R2</t>
  </si>
  <si>
    <t>Zajištění provozních řádů a manuálů vč. požární ochrany</t>
  </si>
  <si>
    <t>-327642967</t>
  </si>
  <si>
    <t>42</t>
  </si>
  <si>
    <t>730/R3</t>
  </si>
  <si>
    <t>Výchozí revize systému</t>
  </si>
  <si>
    <t>176622402</t>
  </si>
  <si>
    <t>43</t>
  </si>
  <si>
    <t>730/R4</t>
  </si>
  <si>
    <t>Koordinace a součnnost s ostatními profesemi</t>
  </si>
  <si>
    <t>-365036348</t>
  </si>
  <si>
    <t>44</t>
  </si>
  <si>
    <t>730/R5</t>
  </si>
  <si>
    <t>Požární dozor během provádění montážních prací</t>
  </si>
  <si>
    <t>2055763591</t>
  </si>
  <si>
    <t>45</t>
  </si>
  <si>
    <t>730/R6</t>
  </si>
  <si>
    <t>Požární dohled 8 hodin po ukončení prací</t>
  </si>
  <si>
    <t>1504553614</t>
  </si>
  <si>
    <t>46</t>
  </si>
  <si>
    <t>730/R8</t>
  </si>
  <si>
    <t>Úklidové práce po instalaci</t>
  </si>
  <si>
    <t>1448758275</t>
  </si>
  <si>
    <t>47</t>
  </si>
  <si>
    <t>730/R9</t>
  </si>
  <si>
    <t>Pomocná a montážní lešení, plošina</t>
  </si>
  <si>
    <t>-1675893865</t>
  </si>
  <si>
    <t>48</t>
  </si>
  <si>
    <t>732199101</t>
  </si>
  <si>
    <t>Štítky a označení potrubí</t>
  </si>
  <si>
    <t>1209622350</t>
  </si>
  <si>
    <t>49</t>
  </si>
  <si>
    <t>783614131/R</t>
  </si>
  <si>
    <t>Základní nátěr- základová barva</t>
  </si>
  <si>
    <t>-1093479062</t>
  </si>
  <si>
    <t>50</t>
  </si>
  <si>
    <t>783614131/R1</t>
  </si>
  <si>
    <t>Nátěr - vrchní barva 2x</t>
  </si>
  <si>
    <t>202481926</t>
  </si>
  <si>
    <t>VRN</t>
  </si>
  <si>
    <t>Vedlejší rozpočtové náklady</t>
  </si>
  <si>
    <t>VRN3</t>
  </si>
  <si>
    <t>Zařízení staveniště</t>
  </si>
  <si>
    <t>51</t>
  </si>
  <si>
    <t>030001000</t>
  </si>
  <si>
    <t>1024</t>
  </si>
  <si>
    <t>-979734662</t>
  </si>
  <si>
    <t>VRN4</t>
  </si>
  <si>
    <t>Inženýrská činnost</t>
  </si>
  <si>
    <t>52</t>
  </si>
  <si>
    <t>045002000</t>
  </si>
  <si>
    <t>Kompletační a koordinační činnost</t>
  </si>
  <si>
    <t>308993653</t>
  </si>
  <si>
    <t>VRN6</t>
  </si>
  <si>
    <t>Územní vlivy</t>
  </si>
  <si>
    <t>53</t>
  </si>
  <si>
    <t>063303000</t>
  </si>
  <si>
    <t>Práce ve výškách, v hloubkách</t>
  </si>
  <si>
    <t>-1618211655</t>
  </si>
  <si>
    <t>54</t>
  </si>
  <si>
    <t>063503000</t>
  </si>
  <si>
    <t>Práce ve stísněném prostoru</t>
  </si>
  <si>
    <t>-1264300515</t>
  </si>
  <si>
    <t>VRN7</t>
  </si>
  <si>
    <t>Provozní vlivy</t>
  </si>
  <si>
    <t>55</t>
  </si>
  <si>
    <t>070001000</t>
  </si>
  <si>
    <t>255903537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</si>
</sst>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33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35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33</v>
      </c>
      <c r="AL14" s="22"/>
      <c r="AM14" s="22"/>
      <c r="AN14" s="35" t="s">
        <v>35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33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38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33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38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47</v>
      </c>
      <c r="E29" s="48"/>
      <c r="F29" s="32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1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0"/>
      <c r="C49" s="61"/>
      <c r="D49" s="62" t="s">
        <v>56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9"/>
      <c r="B60" s="40"/>
      <c r="C60" s="41"/>
      <c r="D60" s="65" t="s">
        <v>58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58</v>
      </c>
      <c r="AI60" s="43"/>
      <c r="AJ60" s="43"/>
      <c r="AK60" s="43"/>
      <c r="AL60" s="43"/>
      <c r="AM60" s="65" t="s">
        <v>59</v>
      </c>
      <c r="AN60" s="43"/>
      <c r="AO60" s="43"/>
      <c r="AP60" s="41"/>
      <c r="AQ60" s="41"/>
      <c r="AR60" s="45"/>
      <c r="BE60" s="39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9"/>
      <c r="B64" s="40"/>
      <c r="C64" s="41"/>
      <c r="D64" s="62" t="s">
        <v>60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9"/>
      <c r="B75" s="40"/>
      <c r="C75" s="41"/>
      <c r="D75" s="65" t="s">
        <v>58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58</v>
      </c>
      <c r="AI75" s="43"/>
      <c r="AJ75" s="43"/>
      <c r="AK75" s="43"/>
      <c r="AL75" s="43"/>
      <c r="AM75" s="65" t="s">
        <v>59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3" t="s">
        <v>62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2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69/2020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LEŽATÝCH ROZVODŮ VYTÁPĚNÍ JAROV I. - OBJEK G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2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130 00 Praha 3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2" t="s">
        <v>24</v>
      </c>
      <c r="AJ87" s="41"/>
      <c r="AK87" s="41"/>
      <c r="AL87" s="41"/>
      <c r="AM87" s="80" t="str">
        <f>IF(AN8= "","",AN8)</f>
        <v>22. 9. 2020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2" t="s">
        <v>30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VYSOKÁ ŠKOLA EKONOMICKÁ V PRAZE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2" t="s">
        <v>36</v>
      </c>
      <c r="AJ89" s="41"/>
      <c r="AK89" s="41"/>
      <c r="AL89" s="41"/>
      <c r="AM89" s="81" t="str">
        <f>IF(E17="","",E17)</f>
        <v>ING.VÁCLAV PILÁT</v>
      </c>
      <c r="AN89" s="72"/>
      <c r="AO89" s="72"/>
      <c r="AP89" s="72"/>
      <c r="AQ89" s="41"/>
      <c r="AR89" s="45"/>
      <c r="AS89" s="82" t="s">
        <v>63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2" t="s">
        <v>34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2" t="s">
        <v>39</v>
      </c>
      <c r="AJ90" s="41"/>
      <c r="AK90" s="41"/>
      <c r="AL90" s="41"/>
      <c r="AM90" s="81" t="str">
        <f>IF(E20="","",E20)</f>
        <v>Zdeněk Drda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64</v>
      </c>
      <c r="D92" s="95"/>
      <c r="E92" s="95"/>
      <c r="F92" s="95"/>
      <c r="G92" s="95"/>
      <c r="H92" s="96"/>
      <c r="I92" s="97" t="s">
        <v>65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66</v>
      </c>
      <c r="AH92" s="95"/>
      <c r="AI92" s="95"/>
      <c r="AJ92" s="95"/>
      <c r="AK92" s="95"/>
      <c r="AL92" s="95"/>
      <c r="AM92" s="95"/>
      <c r="AN92" s="97" t="s">
        <v>67</v>
      </c>
      <c r="AO92" s="95"/>
      <c r="AP92" s="99"/>
      <c r="AQ92" s="100" t="s">
        <v>68</v>
      </c>
      <c r="AR92" s="45"/>
      <c r="AS92" s="101" t="s">
        <v>69</v>
      </c>
      <c r="AT92" s="102" t="s">
        <v>70</v>
      </c>
      <c r="AU92" s="102" t="s">
        <v>71</v>
      </c>
      <c r="AV92" s="102" t="s">
        <v>72</v>
      </c>
      <c r="AW92" s="102" t="s">
        <v>73</v>
      </c>
      <c r="AX92" s="102" t="s">
        <v>74</v>
      </c>
      <c r="AY92" s="102" t="s">
        <v>75</v>
      </c>
      <c r="AZ92" s="102" t="s">
        <v>76</v>
      </c>
      <c r="BA92" s="102" t="s">
        <v>77</v>
      </c>
      <c r="BB92" s="102" t="s">
        <v>78</v>
      </c>
      <c r="BC92" s="102" t="s">
        <v>79</v>
      </c>
      <c r="BD92" s="103" t="s">
        <v>80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82</v>
      </c>
      <c r="BT94" s="118" t="s">
        <v>83</v>
      </c>
      <c r="BV94" s="118" t="s">
        <v>84</v>
      </c>
      <c r="BW94" s="118" t="s">
        <v>5</v>
      </c>
      <c r="BX94" s="118" t="s">
        <v>85</v>
      </c>
      <c r="CL94" s="118" t="s">
        <v>19</v>
      </c>
    </row>
    <row r="95" s="7" customFormat="1" ht="24.75" customHeight="1">
      <c r="A95" s="119" t="s">
        <v>86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'69-2020 - OPRAVA LEŽATÝCH...'!J28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'69-2020 - OPRAVA LEŽATÝCH...'!P123</f>
        <v>0</v>
      </c>
      <c r="AV95" s="128">
        <f>'69-2020 - OPRAVA LEŽATÝCH...'!J31</f>
        <v>0</v>
      </c>
      <c r="AW95" s="128">
        <f>'69-2020 - OPRAVA LEŽATÝCH...'!J32</f>
        <v>0</v>
      </c>
      <c r="AX95" s="128">
        <f>'69-2020 - OPRAVA LEŽATÝCH...'!J33</f>
        <v>0</v>
      </c>
      <c r="AY95" s="128">
        <f>'69-2020 - OPRAVA LEŽATÝCH...'!J34</f>
        <v>0</v>
      </c>
      <c r="AZ95" s="128">
        <f>'69-2020 - OPRAVA LEŽATÝCH...'!F31</f>
        <v>0</v>
      </c>
      <c r="BA95" s="128">
        <f>'69-2020 - OPRAVA LEŽATÝCH...'!F32</f>
        <v>0</v>
      </c>
      <c r="BB95" s="128">
        <f>'69-2020 - OPRAVA LEŽATÝCH...'!F33</f>
        <v>0</v>
      </c>
      <c r="BC95" s="128">
        <f>'69-2020 - OPRAVA LEŽATÝCH...'!F34</f>
        <v>0</v>
      </c>
      <c r="BD95" s="130">
        <f>'69-2020 - OPRAVA LEŽATÝCH...'!F35</f>
        <v>0</v>
      </c>
      <c r="BE95" s="7"/>
      <c r="BT95" s="131" t="s">
        <v>88</v>
      </c>
      <c r="BU95" s="131" t="s">
        <v>89</v>
      </c>
      <c r="BV95" s="131" t="s">
        <v>84</v>
      </c>
      <c r="BW95" s="131" t="s">
        <v>5</v>
      </c>
      <c r="BX95" s="131" t="s">
        <v>85</v>
      </c>
      <c r="CL95" s="131" t="s">
        <v>19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dTaZGsoPmI1lzOOs25QBZhBrUKALm78HlgLiv+5itIpQ9ngf3/XBm0IzGd3MlHLBu039ogY9HbOLBJFycfNbug==" hashValue="rKUw6c3k+Ry/CQvXU8Q9K/o9F8dM9Rtp1phC2nV6Lw/PnlRMYSsigsxm1YJUUs9OKjdu1XwM+qmTBDKz+IncM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69-2020 - OPRAVA LEŽATÝC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90</v>
      </c>
    </row>
    <row r="4" s="1" customFormat="1" ht="24.96" customHeight="1">
      <c r="B4" s="20"/>
      <c r="D4" s="134" t="s">
        <v>91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9"/>
      <c r="B6" s="45"/>
      <c r="C6" s="39"/>
      <c r="D6" s="136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7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6" t="s">
        <v>18</v>
      </c>
      <c r="E9" s="39"/>
      <c r="F9" s="138" t="s">
        <v>19</v>
      </c>
      <c r="G9" s="39"/>
      <c r="H9" s="39"/>
      <c r="I9" s="136" t="s">
        <v>20</v>
      </c>
      <c r="J9" s="138" t="s">
        <v>21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6" t="s">
        <v>22</v>
      </c>
      <c r="E10" s="39"/>
      <c r="F10" s="138" t="s">
        <v>23</v>
      </c>
      <c r="G10" s="39"/>
      <c r="H10" s="39"/>
      <c r="I10" s="136" t="s">
        <v>24</v>
      </c>
      <c r="J10" s="139" t="str">
        <f>'Rekapitulace stavby'!AN8</f>
        <v>22. 9. 2020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21.84" customHeight="1">
      <c r="A11" s="39"/>
      <c r="B11" s="45"/>
      <c r="C11" s="39"/>
      <c r="D11" s="140" t="s">
        <v>26</v>
      </c>
      <c r="E11" s="39"/>
      <c r="F11" s="141" t="s">
        <v>27</v>
      </c>
      <c r="G11" s="39"/>
      <c r="H11" s="39"/>
      <c r="I11" s="140" t="s">
        <v>28</v>
      </c>
      <c r="J11" s="141" t="s">
        <v>29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6" t="s">
        <v>30</v>
      </c>
      <c r="E12" s="39"/>
      <c r="F12" s="39"/>
      <c r="G12" s="39"/>
      <c r="H12" s="39"/>
      <c r="I12" s="136" t="s">
        <v>31</v>
      </c>
      <c r="J12" s="138" t="s">
        <v>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8" t="s">
        <v>32</v>
      </c>
      <c r="F13" s="39"/>
      <c r="G13" s="39"/>
      <c r="H13" s="39"/>
      <c r="I13" s="136" t="s">
        <v>33</v>
      </c>
      <c r="J13" s="138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6" t="s">
        <v>34</v>
      </c>
      <c r="E15" s="39"/>
      <c r="F15" s="39"/>
      <c r="G15" s="39"/>
      <c r="H15" s="39"/>
      <c r="I15" s="136" t="s">
        <v>31</v>
      </c>
      <c r="J15" s="33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3" t="str">
        <f>'Rekapitulace stavby'!E14</f>
        <v>Vyplň údaj</v>
      </c>
      <c r="F16" s="138"/>
      <c r="G16" s="138"/>
      <c r="H16" s="138"/>
      <c r="I16" s="136" t="s">
        <v>33</v>
      </c>
      <c r="J16" s="33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6" t="s">
        <v>36</v>
      </c>
      <c r="E18" s="39"/>
      <c r="F18" s="39"/>
      <c r="G18" s="39"/>
      <c r="H18" s="39"/>
      <c r="I18" s="136" t="s">
        <v>31</v>
      </c>
      <c r="J18" s="138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8" t="s">
        <v>37</v>
      </c>
      <c r="F19" s="39"/>
      <c r="G19" s="39"/>
      <c r="H19" s="39"/>
      <c r="I19" s="136" t="s">
        <v>33</v>
      </c>
      <c r="J19" s="138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6" t="s">
        <v>39</v>
      </c>
      <c r="E21" s="39"/>
      <c r="F21" s="39"/>
      <c r="G21" s="39"/>
      <c r="H21" s="39"/>
      <c r="I21" s="136" t="s">
        <v>31</v>
      </c>
      <c r="J21" s="13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8" t="s">
        <v>40</v>
      </c>
      <c r="F22" s="39"/>
      <c r="G22" s="39"/>
      <c r="H22" s="39"/>
      <c r="I22" s="136" t="s">
        <v>33</v>
      </c>
      <c r="J22" s="138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6" t="s">
        <v>41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83.25" customHeight="1">
      <c r="A25" s="142"/>
      <c r="B25" s="143"/>
      <c r="C25" s="142"/>
      <c r="D25" s="142"/>
      <c r="E25" s="144" t="s">
        <v>42</v>
      </c>
      <c r="F25" s="144"/>
      <c r="G25" s="144"/>
      <c r="H25" s="144"/>
      <c r="I25" s="142"/>
      <c r="J25" s="142"/>
      <c r="K25" s="142"/>
      <c r="L25" s="145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6"/>
      <c r="E27" s="146"/>
      <c r="F27" s="146"/>
      <c r="G27" s="146"/>
      <c r="H27" s="146"/>
      <c r="I27" s="146"/>
      <c r="J27" s="146"/>
      <c r="K27" s="146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7" t="s">
        <v>43</v>
      </c>
      <c r="E28" s="39"/>
      <c r="F28" s="39"/>
      <c r="G28" s="39"/>
      <c r="H28" s="39"/>
      <c r="I28" s="39"/>
      <c r="J28" s="148">
        <f>ROUND(J123,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6"/>
      <c r="E29" s="146"/>
      <c r="F29" s="146"/>
      <c r="G29" s="146"/>
      <c r="H29" s="146"/>
      <c r="I29" s="146"/>
      <c r="J29" s="146"/>
      <c r="K29" s="14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9" t="s">
        <v>45</v>
      </c>
      <c r="G30" s="39"/>
      <c r="H30" s="39"/>
      <c r="I30" s="149" t="s">
        <v>44</v>
      </c>
      <c r="J30" s="149" t="s">
        <v>46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0" t="s">
        <v>47</v>
      </c>
      <c r="E31" s="136" t="s">
        <v>48</v>
      </c>
      <c r="F31" s="151">
        <f>ROUND((SUM(BE123:BE207)),  2)</f>
        <v>0</v>
      </c>
      <c r="G31" s="39"/>
      <c r="H31" s="39"/>
      <c r="I31" s="152">
        <v>0.20999999999999999</v>
      </c>
      <c r="J31" s="151">
        <f>ROUND(((SUM(BE123:BE207))*I31),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6" t="s">
        <v>49</v>
      </c>
      <c r="F32" s="151">
        <f>ROUND((SUM(BF123:BF207)),  2)</f>
        <v>0</v>
      </c>
      <c r="G32" s="39"/>
      <c r="H32" s="39"/>
      <c r="I32" s="152">
        <v>0.14999999999999999</v>
      </c>
      <c r="J32" s="151">
        <f>ROUND(((SUM(BF123:BF207))*I32),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6" t="s">
        <v>50</v>
      </c>
      <c r="F33" s="151">
        <f>ROUND((SUM(BG123:BG207)),  2)</f>
        <v>0</v>
      </c>
      <c r="G33" s="39"/>
      <c r="H33" s="39"/>
      <c r="I33" s="152">
        <v>0.20999999999999999</v>
      </c>
      <c r="J33" s="151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6" t="s">
        <v>51</v>
      </c>
      <c r="F34" s="151">
        <f>ROUND((SUM(BH123:BH207)),  2)</f>
        <v>0</v>
      </c>
      <c r="G34" s="39"/>
      <c r="H34" s="39"/>
      <c r="I34" s="152">
        <v>0.14999999999999999</v>
      </c>
      <c r="J34" s="151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6" t="s">
        <v>52</v>
      </c>
      <c r="F35" s="151">
        <f>ROUND((SUM(BI123:BI207)),  2)</f>
        <v>0</v>
      </c>
      <c r="G35" s="39"/>
      <c r="H35" s="39"/>
      <c r="I35" s="152">
        <v>0</v>
      </c>
      <c r="J35" s="15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3"/>
      <c r="D37" s="154" t="s">
        <v>53</v>
      </c>
      <c r="E37" s="155"/>
      <c r="F37" s="155"/>
      <c r="G37" s="156" t="s">
        <v>54</v>
      </c>
      <c r="H37" s="157" t="s">
        <v>55</v>
      </c>
      <c r="I37" s="155"/>
      <c r="J37" s="158">
        <f>SUM(J28:J35)</f>
        <v>0</v>
      </c>
      <c r="K37" s="15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2" customFormat="1" ht="14.4" customHeight="1">
      <c r="B49" s="64"/>
      <c r="D49" s="160" t="s">
        <v>56</v>
      </c>
      <c r="E49" s="161"/>
      <c r="F49" s="161"/>
      <c r="G49" s="160" t="s">
        <v>57</v>
      </c>
      <c r="H49" s="161"/>
      <c r="I49" s="161"/>
      <c r="J49" s="161"/>
      <c r="K49" s="161"/>
      <c r="L49" s="64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9"/>
      <c r="B60" s="45"/>
      <c r="C60" s="39"/>
      <c r="D60" s="162" t="s">
        <v>58</v>
      </c>
      <c r="E60" s="163"/>
      <c r="F60" s="164" t="s">
        <v>59</v>
      </c>
      <c r="G60" s="162" t="s">
        <v>58</v>
      </c>
      <c r="H60" s="163"/>
      <c r="I60" s="163"/>
      <c r="J60" s="165" t="s">
        <v>59</v>
      </c>
      <c r="K60" s="163"/>
      <c r="L60" s="6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9"/>
      <c r="B64" s="45"/>
      <c r="C64" s="39"/>
      <c r="D64" s="160" t="s">
        <v>60</v>
      </c>
      <c r="E64" s="166"/>
      <c r="F64" s="166"/>
      <c r="G64" s="160" t="s">
        <v>61</v>
      </c>
      <c r="H64" s="166"/>
      <c r="I64" s="166"/>
      <c r="J64" s="166"/>
      <c r="K64" s="166"/>
      <c r="L64" s="6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9"/>
      <c r="B75" s="45"/>
      <c r="C75" s="39"/>
      <c r="D75" s="162" t="s">
        <v>58</v>
      </c>
      <c r="E75" s="163"/>
      <c r="F75" s="164" t="s">
        <v>59</v>
      </c>
      <c r="G75" s="162" t="s">
        <v>58</v>
      </c>
      <c r="H75" s="163"/>
      <c r="I75" s="163"/>
      <c r="J75" s="165" t="s">
        <v>59</v>
      </c>
      <c r="K75" s="163"/>
      <c r="L75" s="64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4.4" customHeight="1">
      <c r="A76" s="39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169"/>
      <c r="C80" s="170"/>
      <c r="D80" s="170"/>
      <c r="E80" s="170"/>
      <c r="F80" s="170"/>
      <c r="G80" s="170"/>
      <c r="H80" s="170"/>
      <c r="I80" s="170"/>
      <c r="J80" s="170"/>
      <c r="K80" s="170"/>
      <c r="L80" s="6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3" t="s">
        <v>92</v>
      </c>
      <c r="D81" s="41"/>
      <c r="E81" s="41"/>
      <c r="F81" s="41"/>
      <c r="G81" s="41"/>
      <c r="H81" s="41"/>
      <c r="I81" s="41"/>
      <c r="J81" s="41"/>
      <c r="K81" s="4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16</v>
      </c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7" t="str">
        <f>E7</f>
        <v>OPRAVA LEŽATÝCH ROZVODŮ VYTÁPĚNÍ JAROV I. - OBJEK G</v>
      </c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22</v>
      </c>
      <c r="D86" s="41"/>
      <c r="E86" s="41"/>
      <c r="F86" s="27" t="str">
        <f>F10</f>
        <v xml:space="preserve"> 130 00 Praha 3</v>
      </c>
      <c r="G86" s="41"/>
      <c r="H86" s="41"/>
      <c r="I86" s="32" t="s">
        <v>24</v>
      </c>
      <c r="J86" s="80" t="str">
        <f>IF(J10="","",J10)</f>
        <v>22. 9. 2020</v>
      </c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2" t="s">
        <v>30</v>
      </c>
      <c r="D88" s="41"/>
      <c r="E88" s="41"/>
      <c r="F88" s="27" t="str">
        <f>E13</f>
        <v>VYSOKÁ ŠKOLA EKONOMICKÁ V PRAZE</v>
      </c>
      <c r="G88" s="41"/>
      <c r="H88" s="41"/>
      <c r="I88" s="32" t="s">
        <v>36</v>
      </c>
      <c r="J88" s="37" t="str">
        <f>E19</f>
        <v>ING.VÁCLAV PILÁT</v>
      </c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2" t="s">
        <v>34</v>
      </c>
      <c r="D89" s="41"/>
      <c r="E89" s="41"/>
      <c r="F89" s="27" t="str">
        <f>IF(E16="","",E16)</f>
        <v>Vyplň údaj</v>
      </c>
      <c r="G89" s="41"/>
      <c r="H89" s="41"/>
      <c r="I89" s="32" t="s">
        <v>39</v>
      </c>
      <c r="J89" s="37" t="str">
        <f>E22</f>
        <v>Zdeněk Drda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9.28" customHeight="1">
      <c r="A91" s="39"/>
      <c r="B91" s="40"/>
      <c r="C91" s="171" t="s">
        <v>93</v>
      </c>
      <c r="D91" s="172"/>
      <c r="E91" s="172"/>
      <c r="F91" s="172"/>
      <c r="G91" s="172"/>
      <c r="H91" s="172"/>
      <c r="I91" s="172"/>
      <c r="J91" s="173" t="s">
        <v>94</v>
      </c>
      <c r="K91" s="172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2.8" customHeight="1">
      <c r="A93" s="39"/>
      <c r="B93" s="40"/>
      <c r="C93" s="174" t="s">
        <v>95</v>
      </c>
      <c r="D93" s="41"/>
      <c r="E93" s="41"/>
      <c r="F93" s="41"/>
      <c r="G93" s="41"/>
      <c r="H93" s="41"/>
      <c r="I93" s="41"/>
      <c r="J93" s="111">
        <f>J123</f>
        <v>0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U93" s="17" t="s">
        <v>96</v>
      </c>
    </row>
    <row r="94" s="9" customFormat="1" ht="24.96" customHeight="1">
      <c r="A94" s="9"/>
      <c r="B94" s="175"/>
      <c r="C94" s="176"/>
      <c r="D94" s="177" t="s">
        <v>97</v>
      </c>
      <c r="E94" s="178"/>
      <c r="F94" s="178"/>
      <c r="G94" s="178"/>
      <c r="H94" s="178"/>
      <c r="I94" s="178"/>
      <c r="J94" s="179">
        <f>J124</f>
        <v>0</v>
      </c>
      <c r="K94" s="176"/>
      <c r="L94" s="180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10" customFormat="1" ht="19.92" customHeight="1">
      <c r="A95" s="10"/>
      <c r="B95" s="181"/>
      <c r="C95" s="182"/>
      <c r="D95" s="183" t="s">
        <v>98</v>
      </c>
      <c r="E95" s="184"/>
      <c r="F95" s="184"/>
      <c r="G95" s="184"/>
      <c r="H95" s="184"/>
      <c r="I95" s="184"/>
      <c r="J95" s="185">
        <f>J125</f>
        <v>0</v>
      </c>
      <c r="K95" s="182"/>
      <c r="L95" s="186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9" customFormat="1" ht="24.96" customHeight="1">
      <c r="A96" s="9"/>
      <c r="B96" s="175"/>
      <c r="C96" s="176"/>
      <c r="D96" s="177" t="s">
        <v>99</v>
      </c>
      <c r="E96" s="178"/>
      <c r="F96" s="178"/>
      <c r="G96" s="178"/>
      <c r="H96" s="178"/>
      <c r="I96" s="178"/>
      <c r="J96" s="179">
        <f>J132</f>
        <v>0</v>
      </c>
      <c r="K96" s="176"/>
      <c r="L96" s="180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1"/>
      <c r="C97" s="182"/>
      <c r="D97" s="183" t="s">
        <v>100</v>
      </c>
      <c r="E97" s="184"/>
      <c r="F97" s="184"/>
      <c r="G97" s="184"/>
      <c r="H97" s="184"/>
      <c r="I97" s="184"/>
      <c r="J97" s="185">
        <f>J133</f>
        <v>0</v>
      </c>
      <c r="K97" s="182"/>
      <c r="L97" s="18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1"/>
      <c r="C98" s="182"/>
      <c r="D98" s="183" t="s">
        <v>101</v>
      </c>
      <c r="E98" s="184"/>
      <c r="F98" s="184"/>
      <c r="G98" s="184"/>
      <c r="H98" s="184"/>
      <c r="I98" s="184"/>
      <c r="J98" s="185">
        <f>J151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102</v>
      </c>
      <c r="E99" s="184"/>
      <c r="F99" s="184"/>
      <c r="G99" s="184"/>
      <c r="H99" s="184"/>
      <c r="I99" s="184"/>
      <c r="J99" s="185">
        <f>J159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103</v>
      </c>
      <c r="E100" s="184"/>
      <c r="F100" s="184"/>
      <c r="G100" s="184"/>
      <c r="H100" s="184"/>
      <c r="I100" s="184"/>
      <c r="J100" s="185">
        <f>J182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5"/>
      <c r="C101" s="176"/>
      <c r="D101" s="177" t="s">
        <v>104</v>
      </c>
      <c r="E101" s="178"/>
      <c r="F101" s="178"/>
      <c r="G101" s="178"/>
      <c r="H101" s="178"/>
      <c r="I101" s="178"/>
      <c r="J101" s="179">
        <f>J198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1"/>
      <c r="C102" s="182"/>
      <c r="D102" s="183" t="s">
        <v>105</v>
      </c>
      <c r="E102" s="184"/>
      <c r="F102" s="184"/>
      <c r="G102" s="184"/>
      <c r="H102" s="184"/>
      <c r="I102" s="184"/>
      <c r="J102" s="185">
        <f>J199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106</v>
      </c>
      <c r="E103" s="184"/>
      <c r="F103" s="184"/>
      <c r="G103" s="184"/>
      <c r="H103" s="184"/>
      <c r="I103" s="184"/>
      <c r="J103" s="185">
        <f>J201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107</v>
      </c>
      <c r="E104" s="184"/>
      <c r="F104" s="184"/>
      <c r="G104" s="184"/>
      <c r="H104" s="184"/>
      <c r="I104" s="184"/>
      <c r="J104" s="185">
        <f>J203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108</v>
      </c>
      <c r="E105" s="184"/>
      <c r="F105" s="184"/>
      <c r="G105" s="184"/>
      <c r="H105" s="184"/>
      <c r="I105" s="184"/>
      <c r="J105" s="185">
        <f>J206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3" t="s">
        <v>109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E7</f>
        <v>OPRAVA LEŽATÝCH ROZVODŮ VYTÁPĚNÍ JAROV I. - OBJEK G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2" t="s">
        <v>22</v>
      </c>
      <c r="D117" s="41"/>
      <c r="E117" s="41"/>
      <c r="F117" s="27" t="str">
        <f>F10</f>
        <v xml:space="preserve"> 130 00 Praha 3</v>
      </c>
      <c r="G117" s="41"/>
      <c r="H117" s="41"/>
      <c r="I117" s="32" t="s">
        <v>24</v>
      </c>
      <c r="J117" s="80" t="str">
        <f>IF(J10="","",J10)</f>
        <v>22. 9. 2020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2" t="s">
        <v>30</v>
      </c>
      <c r="D119" s="41"/>
      <c r="E119" s="41"/>
      <c r="F119" s="27" t="str">
        <f>E13</f>
        <v>VYSOKÁ ŠKOLA EKONOMICKÁ V PRAZE</v>
      </c>
      <c r="G119" s="41"/>
      <c r="H119" s="41"/>
      <c r="I119" s="32" t="s">
        <v>36</v>
      </c>
      <c r="J119" s="37" t="str">
        <f>E19</f>
        <v>ING.VÁCLAV PILÁT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2" t="s">
        <v>34</v>
      </c>
      <c r="D120" s="41"/>
      <c r="E120" s="41"/>
      <c r="F120" s="27" t="str">
        <f>IF(E16="","",E16)</f>
        <v>Vyplň údaj</v>
      </c>
      <c r="G120" s="41"/>
      <c r="H120" s="41"/>
      <c r="I120" s="32" t="s">
        <v>39</v>
      </c>
      <c r="J120" s="37" t="str">
        <f>E22</f>
        <v>Zdeněk Drda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87"/>
      <c r="B122" s="188"/>
      <c r="C122" s="189" t="s">
        <v>110</v>
      </c>
      <c r="D122" s="190" t="s">
        <v>68</v>
      </c>
      <c r="E122" s="190" t="s">
        <v>64</v>
      </c>
      <c r="F122" s="190" t="s">
        <v>65</v>
      </c>
      <c r="G122" s="190" t="s">
        <v>111</v>
      </c>
      <c r="H122" s="190" t="s">
        <v>112</v>
      </c>
      <c r="I122" s="190" t="s">
        <v>113</v>
      </c>
      <c r="J122" s="190" t="s">
        <v>94</v>
      </c>
      <c r="K122" s="191" t="s">
        <v>114</v>
      </c>
      <c r="L122" s="192"/>
      <c r="M122" s="101" t="s">
        <v>1</v>
      </c>
      <c r="N122" s="102" t="s">
        <v>47</v>
      </c>
      <c r="O122" s="102" t="s">
        <v>115</v>
      </c>
      <c r="P122" s="102" t="s">
        <v>116</v>
      </c>
      <c r="Q122" s="102" t="s">
        <v>117</v>
      </c>
      <c r="R122" s="102" t="s">
        <v>118</v>
      </c>
      <c r="S122" s="102" t="s">
        <v>119</v>
      </c>
      <c r="T122" s="103" t="s">
        <v>120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="2" customFormat="1" ht="22.8" customHeight="1">
      <c r="A123" s="39"/>
      <c r="B123" s="40"/>
      <c r="C123" s="108" t="s">
        <v>121</v>
      </c>
      <c r="D123" s="41"/>
      <c r="E123" s="41"/>
      <c r="F123" s="41"/>
      <c r="G123" s="41"/>
      <c r="H123" s="41"/>
      <c r="I123" s="41"/>
      <c r="J123" s="193">
        <f>BK123</f>
        <v>0</v>
      </c>
      <c r="K123" s="41"/>
      <c r="L123" s="45"/>
      <c r="M123" s="104"/>
      <c r="N123" s="194"/>
      <c r="O123" s="105"/>
      <c r="P123" s="195">
        <f>P124+P132+P198</f>
        <v>0</v>
      </c>
      <c r="Q123" s="105"/>
      <c r="R123" s="195">
        <f>R124+R132+R198</f>
        <v>0.55770236000000006</v>
      </c>
      <c r="S123" s="105"/>
      <c r="T123" s="196">
        <f>T124+T132+T198</f>
        <v>1.5724200000000002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7" t="s">
        <v>82</v>
      </c>
      <c r="AU123" s="17" t="s">
        <v>96</v>
      </c>
      <c r="BK123" s="197">
        <f>BK124+BK132+BK198</f>
        <v>0</v>
      </c>
    </row>
    <row r="124" s="12" customFormat="1" ht="25.92" customHeight="1">
      <c r="A124" s="12"/>
      <c r="B124" s="198"/>
      <c r="C124" s="199"/>
      <c r="D124" s="200" t="s">
        <v>82</v>
      </c>
      <c r="E124" s="201" t="s">
        <v>122</v>
      </c>
      <c r="F124" s="201" t="s">
        <v>123</v>
      </c>
      <c r="G124" s="199"/>
      <c r="H124" s="199"/>
      <c r="I124" s="202"/>
      <c r="J124" s="203">
        <f>BK124</f>
        <v>0</v>
      </c>
      <c r="K124" s="199"/>
      <c r="L124" s="204"/>
      <c r="M124" s="205"/>
      <c r="N124" s="206"/>
      <c r="O124" s="206"/>
      <c r="P124" s="207">
        <f>P125</f>
        <v>0</v>
      </c>
      <c r="Q124" s="206"/>
      <c r="R124" s="207">
        <f>R125</f>
        <v>0</v>
      </c>
      <c r="S124" s="206"/>
      <c r="T124" s="208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88</v>
      </c>
      <c r="AT124" s="210" t="s">
        <v>82</v>
      </c>
      <c r="AU124" s="210" t="s">
        <v>83</v>
      </c>
      <c r="AY124" s="209" t="s">
        <v>124</v>
      </c>
      <c r="BK124" s="211">
        <f>BK125</f>
        <v>0</v>
      </c>
    </row>
    <row r="125" s="12" customFormat="1" ht="22.8" customHeight="1">
      <c r="A125" s="12"/>
      <c r="B125" s="198"/>
      <c r="C125" s="199"/>
      <c r="D125" s="200" t="s">
        <v>82</v>
      </c>
      <c r="E125" s="212" t="s">
        <v>125</v>
      </c>
      <c r="F125" s="212" t="s">
        <v>126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SUM(P126:P131)</f>
        <v>0</v>
      </c>
      <c r="Q125" s="206"/>
      <c r="R125" s="207">
        <f>SUM(R126:R131)</f>
        <v>0</v>
      </c>
      <c r="S125" s="206"/>
      <c r="T125" s="208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88</v>
      </c>
      <c r="AT125" s="210" t="s">
        <v>82</v>
      </c>
      <c r="AU125" s="210" t="s">
        <v>88</v>
      </c>
      <c r="AY125" s="209" t="s">
        <v>124</v>
      </c>
      <c r="BK125" s="211">
        <f>SUM(BK126:BK131)</f>
        <v>0</v>
      </c>
    </row>
    <row r="126" s="2" customFormat="1" ht="24.15" customHeight="1">
      <c r="A126" s="39"/>
      <c r="B126" s="40"/>
      <c r="C126" s="214" t="s">
        <v>88</v>
      </c>
      <c r="D126" s="214" t="s">
        <v>127</v>
      </c>
      <c r="E126" s="215" t="s">
        <v>128</v>
      </c>
      <c r="F126" s="216" t="s">
        <v>129</v>
      </c>
      <c r="G126" s="217" t="s">
        <v>130</v>
      </c>
      <c r="H126" s="218">
        <v>1.5720000000000001</v>
      </c>
      <c r="I126" s="219"/>
      <c r="J126" s="220">
        <f>ROUND(I126*H126,2)</f>
        <v>0</v>
      </c>
      <c r="K126" s="216" t="s">
        <v>131</v>
      </c>
      <c r="L126" s="45"/>
      <c r="M126" s="221" t="s">
        <v>1</v>
      </c>
      <c r="N126" s="222" t="s">
        <v>48</v>
      </c>
      <c r="O126" s="92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132</v>
      </c>
      <c r="AT126" s="225" t="s">
        <v>127</v>
      </c>
      <c r="AU126" s="225" t="s">
        <v>90</v>
      </c>
      <c r="AY126" s="17" t="s">
        <v>124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7" t="s">
        <v>88</v>
      </c>
      <c r="BK126" s="226">
        <f>ROUND(I126*H126,2)</f>
        <v>0</v>
      </c>
      <c r="BL126" s="17" t="s">
        <v>132</v>
      </c>
      <c r="BM126" s="225" t="s">
        <v>133</v>
      </c>
    </row>
    <row r="127" s="2" customFormat="1" ht="24.15" customHeight="1">
      <c r="A127" s="39"/>
      <c r="B127" s="40"/>
      <c r="C127" s="214" t="s">
        <v>90</v>
      </c>
      <c r="D127" s="214" t="s">
        <v>127</v>
      </c>
      <c r="E127" s="215" t="s">
        <v>134</v>
      </c>
      <c r="F127" s="216" t="s">
        <v>135</v>
      </c>
      <c r="G127" s="217" t="s">
        <v>130</v>
      </c>
      <c r="H127" s="218">
        <v>1.5720000000000001</v>
      </c>
      <c r="I127" s="219"/>
      <c r="J127" s="220">
        <f>ROUND(I127*H127,2)</f>
        <v>0</v>
      </c>
      <c r="K127" s="216" t="s">
        <v>131</v>
      </c>
      <c r="L127" s="45"/>
      <c r="M127" s="221" t="s">
        <v>1</v>
      </c>
      <c r="N127" s="222" t="s">
        <v>48</v>
      </c>
      <c r="O127" s="92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132</v>
      </c>
      <c r="AT127" s="225" t="s">
        <v>127</v>
      </c>
      <c r="AU127" s="225" t="s">
        <v>90</v>
      </c>
      <c r="AY127" s="17" t="s">
        <v>124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7" t="s">
        <v>88</v>
      </c>
      <c r="BK127" s="226">
        <f>ROUND(I127*H127,2)</f>
        <v>0</v>
      </c>
      <c r="BL127" s="17" t="s">
        <v>132</v>
      </c>
      <c r="BM127" s="225" t="s">
        <v>136</v>
      </c>
    </row>
    <row r="128" s="2" customFormat="1" ht="24.15" customHeight="1">
      <c r="A128" s="39"/>
      <c r="B128" s="40"/>
      <c r="C128" s="214" t="s">
        <v>137</v>
      </c>
      <c r="D128" s="214" t="s">
        <v>127</v>
      </c>
      <c r="E128" s="215" t="s">
        <v>138</v>
      </c>
      <c r="F128" s="216" t="s">
        <v>139</v>
      </c>
      <c r="G128" s="217" t="s">
        <v>130</v>
      </c>
      <c r="H128" s="218">
        <v>31.440000000000001</v>
      </c>
      <c r="I128" s="219"/>
      <c r="J128" s="220">
        <f>ROUND(I128*H128,2)</f>
        <v>0</v>
      </c>
      <c r="K128" s="216" t="s">
        <v>131</v>
      </c>
      <c r="L128" s="45"/>
      <c r="M128" s="221" t="s">
        <v>1</v>
      </c>
      <c r="N128" s="222" t="s">
        <v>48</v>
      </c>
      <c r="O128" s="92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132</v>
      </c>
      <c r="AT128" s="225" t="s">
        <v>127</v>
      </c>
      <c r="AU128" s="225" t="s">
        <v>90</v>
      </c>
      <c r="AY128" s="17" t="s">
        <v>124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7" t="s">
        <v>88</v>
      </c>
      <c r="BK128" s="226">
        <f>ROUND(I128*H128,2)</f>
        <v>0</v>
      </c>
      <c r="BL128" s="17" t="s">
        <v>132</v>
      </c>
      <c r="BM128" s="225" t="s">
        <v>140</v>
      </c>
    </row>
    <row r="129" s="13" customFormat="1">
      <c r="A129" s="13"/>
      <c r="B129" s="227"/>
      <c r="C129" s="228"/>
      <c r="D129" s="229" t="s">
        <v>141</v>
      </c>
      <c r="E129" s="230" t="s">
        <v>1</v>
      </c>
      <c r="F129" s="231" t="s">
        <v>142</v>
      </c>
      <c r="G129" s="228"/>
      <c r="H129" s="232">
        <v>31.440000000000001</v>
      </c>
      <c r="I129" s="233"/>
      <c r="J129" s="228"/>
      <c r="K129" s="228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141</v>
      </c>
      <c r="AU129" s="238" t="s">
        <v>90</v>
      </c>
      <c r="AV129" s="13" t="s">
        <v>90</v>
      </c>
      <c r="AW129" s="13" t="s">
        <v>38</v>
      </c>
      <c r="AX129" s="13" t="s">
        <v>88</v>
      </c>
      <c r="AY129" s="238" t="s">
        <v>124</v>
      </c>
    </row>
    <row r="130" s="2" customFormat="1" ht="24.15" customHeight="1">
      <c r="A130" s="39"/>
      <c r="B130" s="40"/>
      <c r="C130" s="214" t="s">
        <v>132</v>
      </c>
      <c r="D130" s="214" t="s">
        <v>127</v>
      </c>
      <c r="E130" s="215" t="s">
        <v>143</v>
      </c>
      <c r="F130" s="216" t="s">
        <v>144</v>
      </c>
      <c r="G130" s="217" t="s">
        <v>130</v>
      </c>
      <c r="H130" s="218">
        <v>1.5720000000000001</v>
      </c>
      <c r="I130" s="219"/>
      <c r="J130" s="220">
        <f>ROUND(I130*H130,2)</f>
        <v>0</v>
      </c>
      <c r="K130" s="216" t="s">
        <v>131</v>
      </c>
      <c r="L130" s="45"/>
      <c r="M130" s="221" t="s">
        <v>1</v>
      </c>
      <c r="N130" s="222" t="s">
        <v>48</v>
      </c>
      <c r="O130" s="92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132</v>
      </c>
      <c r="AT130" s="225" t="s">
        <v>127</v>
      </c>
      <c r="AU130" s="225" t="s">
        <v>90</v>
      </c>
      <c r="AY130" s="17" t="s">
        <v>124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88</v>
      </c>
      <c r="BK130" s="226">
        <f>ROUND(I130*H130,2)</f>
        <v>0</v>
      </c>
      <c r="BL130" s="17" t="s">
        <v>132</v>
      </c>
      <c r="BM130" s="225" t="s">
        <v>145</v>
      </c>
    </row>
    <row r="131" s="2" customFormat="1" ht="24.15" customHeight="1">
      <c r="A131" s="39"/>
      <c r="B131" s="40"/>
      <c r="C131" s="214" t="s">
        <v>146</v>
      </c>
      <c r="D131" s="214" t="s">
        <v>127</v>
      </c>
      <c r="E131" s="215" t="s">
        <v>147</v>
      </c>
      <c r="F131" s="216" t="s">
        <v>148</v>
      </c>
      <c r="G131" s="217" t="s">
        <v>130</v>
      </c>
      <c r="H131" s="218">
        <v>0.41699999999999998</v>
      </c>
      <c r="I131" s="219"/>
      <c r="J131" s="220">
        <f>ROUND(I131*H131,2)</f>
        <v>0</v>
      </c>
      <c r="K131" s="216" t="s">
        <v>131</v>
      </c>
      <c r="L131" s="45"/>
      <c r="M131" s="221" t="s">
        <v>1</v>
      </c>
      <c r="N131" s="222" t="s">
        <v>48</v>
      </c>
      <c r="O131" s="92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132</v>
      </c>
      <c r="AT131" s="225" t="s">
        <v>127</v>
      </c>
      <c r="AU131" s="225" t="s">
        <v>90</v>
      </c>
      <c r="AY131" s="17" t="s">
        <v>124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7" t="s">
        <v>88</v>
      </c>
      <c r="BK131" s="226">
        <f>ROUND(I131*H131,2)</f>
        <v>0</v>
      </c>
      <c r="BL131" s="17" t="s">
        <v>132</v>
      </c>
      <c r="BM131" s="225" t="s">
        <v>149</v>
      </c>
    </row>
    <row r="132" s="12" customFormat="1" ht="25.92" customHeight="1">
      <c r="A132" s="12"/>
      <c r="B132" s="198"/>
      <c r="C132" s="199"/>
      <c r="D132" s="200" t="s">
        <v>82</v>
      </c>
      <c r="E132" s="201" t="s">
        <v>150</v>
      </c>
      <c r="F132" s="201" t="s">
        <v>151</v>
      </c>
      <c r="G132" s="199"/>
      <c r="H132" s="199"/>
      <c r="I132" s="202"/>
      <c r="J132" s="203">
        <f>BK132</f>
        <v>0</v>
      </c>
      <c r="K132" s="199"/>
      <c r="L132" s="204"/>
      <c r="M132" s="205"/>
      <c r="N132" s="206"/>
      <c r="O132" s="206"/>
      <c r="P132" s="207">
        <f>P133+P151+P159+P182</f>
        <v>0</v>
      </c>
      <c r="Q132" s="206"/>
      <c r="R132" s="207">
        <f>R133+R151+R159+R182</f>
        <v>0.55770236000000006</v>
      </c>
      <c r="S132" s="206"/>
      <c r="T132" s="208">
        <f>T133+T151+T159+T182</f>
        <v>1.5724200000000002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90</v>
      </c>
      <c r="AT132" s="210" t="s">
        <v>82</v>
      </c>
      <c r="AU132" s="210" t="s">
        <v>83</v>
      </c>
      <c r="AY132" s="209" t="s">
        <v>124</v>
      </c>
      <c r="BK132" s="211">
        <f>BK133+BK151+BK159+BK182</f>
        <v>0</v>
      </c>
    </row>
    <row r="133" s="12" customFormat="1" ht="22.8" customHeight="1">
      <c r="A133" s="12"/>
      <c r="B133" s="198"/>
      <c r="C133" s="199"/>
      <c r="D133" s="200" t="s">
        <v>82</v>
      </c>
      <c r="E133" s="212" t="s">
        <v>152</v>
      </c>
      <c r="F133" s="212" t="s">
        <v>153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SUM(P134:P150)</f>
        <v>0</v>
      </c>
      <c r="Q133" s="206"/>
      <c r="R133" s="207">
        <f>SUM(R134:R150)</f>
        <v>0.42430235999999999</v>
      </c>
      <c r="S133" s="206"/>
      <c r="T133" s="208">
        <f>SUM(T134:T150)</f>
        <v>0.38159999999999999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90</v>
      </c>
      <c r="AT133" s="210" t="s">
        <v>82</v>
      </c>
      <c r="AU133" s="210" t="s">
        <v>88</v>
      </c>
      <c r="AY133" s="209" t="s">
        <v>124</v>
      </c>
      <c r="BK133" s="211">
        <f>SUM(BK134:BK150)</f>
        <v>0</v>
      </c>
    </row>
    <row r="134" s="2" customFormat="1" ht="24.15" customHeight="1">
      <c r="A134" s="39"/>
      <c r="B134" s="40"/>
      <c r="C134" s="214" t="s">
        <v>154</v>
      </c>
      <c r="D134" s="214" t="s">
        <v>127</v>
      </c>
      <c r="E134" s="215" t="s">
        <v>155</v>
      </c>
      <c r="F134" s="216" t="s">
        <v>156</v>
      </c>
      <c r="G134" s="217" t="s">
        <v>157</v>
      </c>
      <c r="H134" s="218">
        <v>72</v>
      </c>
      <c r="I134" s="219"/>
      <c r="J134" s="220">
        <f>ROUND(I134*H134,2)</f>
        <v>0</v>
      </c>
      <c r="K134" s="216" t="s">
        <v>131</v>
      </c>
      <c r="L134" s="45"/>
      <c r="M134" s="221" t="s">
        <v>1</v>
      </c>
      <c r="N134" s="222" t="s">
        <v>48</v>
      </c>
      <c r="O134" s="92"/>
      <c r="P134" s="223">
        <f>O134*H134</f>
        <v>0</v>
      </c>
      <c r="Q134" s="223">
        <v>0</v>
      </c>
      <c r="R134" s="223">
        <f>Q134*H134</f>
        <v>0</v>
      </c>
      <c r="S134" s="223">
        <v>0.0053</v>
      </c>
      <c r="T134" s="224">
        <f>S134*H134</f>
        <v>0.38159999999999999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158</v>
      </c>
      <c r="AT134" s="225" t="s">
        <v>127</v>
      </c>
      <c r="AU134" s="225" t="s">
        <v>90</v>
      </c>
      <c r="AY134" s="17" t="s">
        <v>124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7" t="s">
        <v>88</v>
      </c>
      <c r="BK134" s="226">
        <f>ROUND(I134*H134,2)</f>
        <v>0</v>
      </c>
      <c r="BL134" s="17" t="s">
        <v>158</v>
      </c>
      <c r="BM134" s="225" t="s">
        <v>159</v>
      </c>
    </row>
    <row r="135" s="14" customFormat="1">
      <c r="A135" s="14"/>
      <c r="B135" s="239"/>
      <c r="C135" s="240"/>
      <c r="D135" s="229" t="s">
        <v>141</v>
      </c>
      <c r="E135" s="241" t="s">
        <v>1</v>
      </c>
      <c r="F135" s="242" t="s">
        <v>160</v>
      </c>
      <c r="G135" s="240"/>
      <c r="H135" s="241" t="s">
        <v>1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141</v>
      </c>
      <c r="AU135" s="248" t="s">
        <v>90</v>
      </c>
      <c r="AV135" s="14" t="s">
        <v>88</v>
      </c>
      <c r="AW135" s="14" t="s">
        <v>38</v>
      </c>
      <c r="AX135" s="14" t="s">
        <v>83</v>
      </c>
      <c r="AY135" s="248" t="s">
        <v>124</v>
      </c>
    </row>
    <row r="136" s="13" customFormat="1">
      <c r="A136" s="13"/>
      <c r="B136" s="227"/>
      <c r="C136" s="228"/>
      <c r="D136" s="229" t="s">
        <v>141</v>
      </c>
      <c r="E136" s="230" t="s">
        <v>1</v>
      </c>
      <c r="F136" s="231" t="s">
        <v>161</v>
      </c>
      <c r="G136" s="228"/>
      <c r="H136" s="232">
        <v>34</v>
      </c>
      <c r="I136" s="233"/>
      <c r="J136" s="228"/>
      <c r="K136" s="228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141</v>
      </c>
      <c r="AU136" s="238" t="s">
        <v>90</v>
      </c>
      <c r="AV136" s="13" t="s">
        <v>90</v>
      </c>
      <c r="AW136" s="13" t="s">
        <v>38</v>
      </c>
      <c r="AX136" s="13" t="s">
        <v>83</v>
      </c>
      <c r="AY136" s="238" t="s">
        <v>124</v>
      </c>
    </row>
    <row r="137" s="14" customFormat="1">
      <c r="A137" s="14"/>
      <c r="B137" s="239"/>
      <c r="C137" s="240"/>
      <c r="D137" s="229" t="s">
        <v>141</v>
      </c>
      <c r="E137" s="241" t="s">
        <v>1</v>
      </c>
      <c r="F137" s="242" t="s">
        <v>162</v>
      </c>
      <c r="G137" s="240"/>
      <c r="H137" s="241" t="s">
        <v>1</v>
      </c>
      <c r="I137" s="243"/>
      <c r="J137" s="240"/>
      <c r="K137" s="240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141</v>
      </c>
      <c r="AU137" s="248" t="s">
        <v>90</v>
      </c>
      <c r="AV137" s="14" t="s">
        <v>88</v>
      </c>
      <c r="AW137" s="14" t="s">
        <v>38</v>
      </c>
      <c r="AX137" s="14" t="s">
        <v>83</v>
      </c>
      <c r="AY137" s="248" t="s">
        <v>124</v>
      </c>
    </row>
    <row r="138" s="13" customFormat="1">
      <c r="A138" s="13"/>
      <c r="B138" s="227"/>
      <c r="C138" s="228"/>
      <c r="D138" s="229" t="s">
        <v>141</v>
      </c>
      <c r="E138" s="230" t="s">
        <v>1</v>
      </c>
      <c r="F138" s="231" t="s">
        <v>163</v>
      </c>
      <c r="G138" s="228"/>
      <c r="H138" s="232">
        <v>38</v>
      </c>
      <c r="I138" s="233"/>
      <c r="J138" s="228"/>
      <c r="K138" s="228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141</v>
      </c>
      <c r="AU138" s="238" t="s">
        <v>90</v>
      </c>
      <c r="AV138" s="13" t="s">
        <v>90</v>
      </c>
      <c r="AW138" s="13" t="s">
        <v>38</v>
      </c>
      <c r="AX138" s="13" t="s">
        <v>83</v>
      </c>
      <c r="AY138" s="238" t="s">
        <v>124</v>
      </c>
    </row>
    <row r="139" s="15" customFormat="1">
      <c r="A139" s="15"/>
      <c r="B139" s="249"/>
      <c r="C139" s="250"/>
      <c r="D139" s="229" t="s">
        <v>141</v>
      </c>
      <c r="E139" s="251" t="s">
        <v>1</v>
      </c>
      <c r="F139" s="252" t="s">
        <v>164</v>
      </c>
      <c r="G139" s="250"/>
      <c r="H139" s="253">
        <v>72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9" t="s">
        <v>141</v>
      </c>
      <c r="AU139" s="259" t="s">
        <v>90</v>
      </c>
      <c r="AV139" s="15" t="s">
        <v>132</v>
      </c>
      <c r="AW139" s="15" t="s">
        <v>38</v>
      </c>
      <c r="AX139" s="15" t="s">
        <v>88</v>
      </c>
      <c r="AY139" s="259" t="s">
        <v>124</v>
      </c>
    </row>
    <row r="140" s="2" customFormat="1" ht="24.15" customHeight="1">
      <c r="A140" s="39"/>
      <c r="B140" s="40"/>
      <c r="C140" s="214" t="s">
        <v>165</v>
      </c>
      <c r="D140" s="214" t="s">
        <v>127</v>
      </c>
      <c r="E140" s="215" t="s">
        <v>166</v>
      </c>
      <c r="F140" s="216" t="s">
        <v>167</v>
      </c>
      <c r="G140" s="217" t="s">
        <v>168</v>
      </c>
      <c r="H140" s="218">
        <v>3.048</v>
      </c>
      <c r="I140" s="219"/>
      <c r="J140" s="220">
        <f>ROUND(I140*H140,2)</f>
        <v>0</v>
      </c>
      <c r="K140" s="216" t="s">
        <v>131</v>
      </c>
      <c r="L140" s="45"/>
      <c r="M140" s="221" t="s">
        <v>1</v>
      </c>
      <c r="N140" s="222" t="s">
        <v>48</v>
      </c>
      <c r="O140" s="92"/>
      <c r="P140" s="223">
        <f>O140*H140</f>
        <v>0</v>
      </c>
      <c r="Q140" s="223">
        <v>0.00022000000000000001</v>
      </c>
      <c r="R140" s="223">
        <f>Q140*H140</f>
        <v>0.00067056000000000006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158</v>
      </c>
      <c r="AT140" s="225" t="s">
        <v>127</v>
      </c>
      <c r="AU140" s="225" t="s">
        <v>90</v>
      </c>
      <c r="AY140" s="17" t="s">
        <v>124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88</v>
      </c>
      <c r="BK140" s="226">
        <f>ROUND(I140*H140,2)</f>
        <v>0</v>
      </c>
      <c r="BL140" s="17" t="s">
        <v>158</v>
      </c>
      <c r="BM140" s="225" t="s">
        <v>169</v>
      </c>
    </row>
    <row r="141" s="13" customFormat="1">
      <c r="A141" s="13"/>
      <c r="B141" s="227"/>
      <c r="C141" s="228"/>
      <c r="D141" s="229" t="s">
        <v>141</v>
      </c>
      <c r="E141" s="230" t="s">
        <v>1</v>
      </c>
      <c r="F141" s="231" t="s">
        <v>170</v>
      </c>
      <c r="G141" s="228"/>
      <c r="H141" s="232">
        <v>1.7909999999999999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141</v>
      </c>
      <c r="AU141" s="238" t="s">
        <v>90</v>
      </c>
      <c r="AV141" s="13" t="s">
        <v>90</v>
      </c>
      <c r="AW141" s="13" t="s">
        <v>38</v>
      </c>
      <c r="AX141" s="13" t="s">
        <v>83</v>
      </c>
      <c r="AY141" s="238" t="s">
        <v>124</v>
      </c>
    </row>
    <row r="142" s="13" customFormat="1">
      <c r="A142" s="13"/>
      <c r="B142" s="227"/>
      <c r="C142" s="228"/>
      <c r="D142" s="229" t="s">
        <v>141</v>
      </c>
      <c r="E142" s="230" t="s">
        <v>1</v>
      </c>
      <c r="F142" s="231" t="s">
        <v>171</v>
      </c>
      <c r="G142" s="228"/>
      <c r="H142" s="232">
        <v>1.2569999999999999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141</v>
      </c>
      <c r="AU142" s="238" t="s">
        <v>90</v>
      </c>
      <c r="AV142" s="13" t="s">
        <v>90</v>
      </c>
      <c r="AW142" s="13" t="s">
        <v>38</v>
      </c>
      <c r="AX142" s="13" t="s">
        <v>83</v>
      </c>
      <c r="AY142" s="238" t="s">
        <v>124</v>
      </c>
    </row>
    <row r="143" s="15" customFormat="1">
      <c r="A143" s="15"/>
      <c r="B143" s="249"/>
      <c r="C143" s="250"/>
      <c r="D143" s="229" t="s">
        <v>141</v>
      </c>
      <c r="E143" s="251" t="s">
        <v>1</v>
      </c>
      <c r="F143" s="252" t="s">
        <v>164</v>
      </c>
      <c r="G143" s="250"/>
      <c r="H143" s="253">
        <v>3.048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9" t="s">
        <v>141</v>
      </c>
      <c r="AU143" s="259" t="s">
        <v>90</v>
      </c>
      <c r="AV143" s="15" t="s">
        <v>132</v>
      </c>
      <c r="AW143" s="15" t="s">
        <v>38</v>
      </c>
      <c r="AX143" s="15" t="s">
        <v>88</v>
      </c>
      <c r="AY143" s="259" t="s">
        <v>124</v>
      </c>
    </row>
    <row r="144" s="2" customFormat="1" ht="24.15" customHeight="1">
      <c r="A144" s="39"/>
      <c r="B144" s="40"/>
      <c r="C144" s="260" t="s">
        <v>172</v>
      </c>
      <c r="D144" s="260" t="s">
        <v>173</v>
      </c>
      <c r="E144" s="261" t="s">
        <v>174</v>
      </c>
      <c r="F144" s="262" t="s">
        <v>175</v>
      </c>
      <c r="G144" s="263" t="s">
        <v>168</v>
      </c>
      <c r="H144" s="264">
        <v>2.7429999999999999</v>
      </c>
      <c r="I144" s="265"/>
      <c r="J144" s="266">
        <f>ROUND(I144*H144,2)</f>
        <v>0</v>
      </c>
      <c r="K144" s="262" t="s">
        <v>131</v>
      </c>
      <c r="L144" s="267"/>
      <c r="M144" s="268" t="s">
        <v>1</v>
      </c>
      <c r="N144" s="269" t="s">
        <v>48</v>
      </c>
      <c r="O144" s="92"/>
      <c r="P144" s="223">
        <f>O144*H144</f>
        <v>0</v>
      </c>
      <c r="Q144" s="223">
        <v>0.0025999999999999999</v>
      </c>
      <c r="R144" s="223">
        <f>Q144*H144</f>
        <v>0.0071317999999999998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176</v>
      </c>
      <c r="AT144" s="225" t="s">
        <v>173</v>
      </c>
      <c r="AU144" s="225" t="s">
        <v>90</v>
      </c>
      <c r="AY144" s="17" t="s">
        <v>124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7" t="s">
        <v>88</v>
      </c>
      <c r="BK144" s="226">
        <f>ROUND(I144*H144,2)</f>
        <v>0</v>
      </c>
      <c r="BL144" s="17" t="s">
        <v>158</v>
      </c>
      <c r="BM144" s="225" t="s">
        <v>177</v>
      </c>
    </row>
    <row r="145" s="13" customFormat="1">
      <c r="A145" s="13"/>
      <c r="B145" s="227"/>
      <c r="C145" s="228"/>
      <c r="D145" s="229" t="s">
        <v>141</v>
      </c>
      <c r="E145" s="228"/>
      <c r="F145" s="231" t="s">
        <v>178</v>
      </c>
      <c r="G145" s="228"/>
      <c r="H145" s="232">
        <v>2.7429999999999999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141</v>
      </c>
      <c r="AU145" s="238" t="s">
        <v>90</v>
      </c>
      <c r="AV145" s="13" t="s">
        <v>90</v>
      </c>
      <c r="AW145" s="13" t="s">
        <v>4</v>
      </c>
      <c r="AX145" s="13" t="s">
        <v>88</v>
      </c>
      <c r="AY145" s="238" t="s">
        <v>124</v>
      </c>
    </row>
    <row r="146" s="2" customFormat="1" ht="24.15" customHeight="1">
      <c r="A146" s="39"/>
      <c r="B146" s="40"/>
      <c r="C146" s="214" t="s">
        <v>179</v>
      </c>
      <c r="D146" s="214" t="s">
        <v>127</v>
      </c>
      <c r="E146" s="215" t="s">
        <v>180</v>
      </c>
      <c r="F146" s="216" t="s">
        <v>181</v>
      </c>
      <c r="G146" s="217" t="s">
        <v>182</v>
      </c>
      <c r="H146" s="218">
        <v>66</v>
      </c>
      <c r="I146" s="219"/>
      <c r="J146" s="220">
        <f>ROUND(I146*H146,2)</f>
        <v>0</v>
      </c>
      <c r="K146" s="216" t="s">
        <v>1</v>
      </c>
      <c r="L146" s="45"/>
      <c r="M146" s="221" t="s">
        <v>1</v>
      </c>
      <c r="N146" s="222" t="s">
        <v>48</v>
      </c>
      <c r="O146" s="92"/>
      <c r="P146" s="223">
        <f>O146*H146</f>
        <v>0</v>
      </c>
      <c r="Q146" s="223">
        <v>0.0015299999999999999</v>
      </c>
      <c r="R146" s="223">
        <f>Q146*H146</f>
        <v>0.10097999999999999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158</v>
      </c>
      <c r="AT146" s="225" t="s">
        <v>127</v>
      </c>
      <c r="AU146" s="225" t="s">
        <v>90</v>
      </c>
      <c r="AY146" s="17" t="s">
        <v>124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88</v>
      </c>
      <c r="BK146" s="226">
        <f>ROUND(I146*H146,2)</f>
        <v>0</v>
      </c>
      <c r="BL146" s="17" t="s">
        <v>158</v>
      </c>
      <c r="BM146" s="225" t="s">
        <v>183</v>
      </c>
    </row>
    <row r="147" s="2" customFormat="1" ht="24.15" customHeight="1">
      <c r="A147" s="39"/>
      <c r="B147" s="40"/>
      <c r="C147" s="214" t="s">
        <v>184</v>
      </c>
      <c r="D147" s="214" t="s">
        <v>127</v>
      </c>
      <c r="E147" s="215" t="s">
        <v>185</v>
      </c>
      <c r="F147" s="216" t="s">
        <v>186</v>
      </c>
      <c r="G147" s="217" t="s">
        <v>182</v>
      </c>
      <c r="H147" s="218">
        <v>56</v>
      </c>
      <c r="I147" s="219"/>
      <c r="J147" s="220">
        <f>ROUND(I147*H147,2)</f>
        <v>0</v>
      </c>
      <c r="K147" s="216" t="s">
        <v>1</v>
      </c>
      <c r="L147" s="45"/>
      <c r="M147" s="221" t="s">
        <v>1</v>
      </c>
      <c r="N147" s="222" t="s">
        <v>48</v>
      </c>
      <c r="O147" s="92"/>
      <c r="P147" s="223">
        <f>O147*H147</f>
        <v>0</v>
      </c>
      <c r="Q147" s="223">
        <v>0.0015299999999999999</v>
      </c>
      <c r="R147" s="223">
        <f>Q147*H147</f>
        <v>0.085679999999999992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158</v>
      </c>
      <c r="AT147" s="225" t="s">
        <v>127</v>
      </c>
      <c r="AU147" s="225" t="s">
        <v>90</v>
      </c>
      <c r="AY147" s="17" t="s">
        <v>124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88</v>
      </c>
      <c r="BK147" s="226">
        <f>ROUND(I147*H147,2)</f>
        <v>0</v>
      </c>
      <c r="BL147" s="17" t="s">
        <v>158</v>
      </c>
      <c r="BM147" s="225" t="s">
        <v>187</v>
      </c>
    </row>
    <row r="148" s="2" customFormat="1" ht="24.15" customHeight="1">
      <c r="A148" s="39"/>
      <c r="B148" s="40"/>
      <c r="C148" s="214" t="s">
        <v>188</v>
      </c>
      <c r="D148" s="214" t="s">
        <v>127</v>
      </c>
      <c r="E148" s="215" t="s">
        <v>189</v>
      </c>
      <c r="F148" s="216" t="s">
        <v>190</v>
      </c>
      <c r="G148" s="217" t="s">
        <v>182</v>
      </c>
      <c r="H148" s="218">
        <v>8</v>
      </c>
      <c r="I148" s="219"/>
      <c r="J148" s="220">
        <f>ROUND(I148*H148,2)</f>
        <v>0</v>
      </c>
      <c r="K148" s="216" t="s">
        <v>1</v>
      </c>
      <c r="L148" s="45"/>
      <c r="M148" s="221" t="s">
        <v>1</v>
      </c>
      <c r="N148" s="222" t="s">
        <v>48</v>
      </c>
      <c r="O148" s="92"/>
      <c r="P148" s="223">
        <f>O148*H148</f>
        <v>0</v>
      </c>
      <c r="Q148" s="223">
        <v>0.0015299999999999999</v>
      </c>
      <c r="R148" s="223">
        <f>Q148*H148</f>
        <v>0.012239999999999999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158</v>
      </c>
      <c r="AT148" s="225" t="s">
        <v>127</v>
      </c>
      <c r="AU148" s="225" t="s">
        <v>90</v>
      </c>
      <c r="AY148" s="17" t="s">
        <v>124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7" t="s">
        <v>88</v>
      </c>
      <c r="BK148" s="226">
        <f>ROUND(I148*H148,2)</f>
        <v>0</v>
      </c>
      <c r="BL148" s="17" t="s">
        <v>158</v>
      </c>
      <c r="BM148" s="225" t="s">
        <v>191</v>
      </c>
    </row>
    <row r="149" s="2" customFormat="1" ht="24.15" customHeight="1">
      <c r="A149" s="39"/>
      <c r="B149" s="40"/>
      <c r="C149" s="214" t="s">
        <v>192</v>
      </c>
      <c r="D149" s="214" t="s">
        <v>127</v>
      </c>
      <c r="E149" s="215" t="s">
        <v>193</v>
      </c>
      <c r="F149" s="216" t="s">
        <v>194</v>
      </c>
      <c r="G149" s="217" t="s">
        <v>195</v>
      </c>
      <c r="H149" s="218">
        <v>64</v>
      </c>
      <c r="I149" s="219"/>
      <c r="J149" s="220">
        <f>ROUND(I149*H149,2)</f>
        <v>0</v>
      </c>
      <c r="K149" s="216" t="s">
        <v>1</v>
      </c>
      <c r="L149" s="45"/>
      <c r="M149" s="221" t="s">
        <v>1</v>
      </c>
      <c r="N149" s="222" t="s">
        <v>48</v>
      </c>
      <c r="O149" s="92"/>
      <c r="P149" s="223">
        <f>O149*H149</f>
        <v>0</v>
      </c>
      <c r="Q149" s="223">
        <v>0.0033999999999999998</v>
      </c>
      <c r="R149" s="223">
        <f>Q149*H149</f>
        <v>0.21759999999999999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158</v>
      </c>
      <c r="AT149" s="225" t="s">
        <v>127</v>
      </c>
      <c r="AU149" s="225" t="s">
        <v>90</v>
      </c>
      <c r="AY149" s="17" t="s">
        <v>124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7" t="s">
        <v>88</v>
      </c>
      <c r="BK149" s="226">
        <f>ROUND(I149*H149,2)</f>
        <v>0</v>
      </c>
      <c r="BL149" s="17" t="s">
        <v>158</v>
      </c>
      <c r="BM149" s="225" t="s">
        <v>196</v>
      </c>
    </row>
    <row r="150" s="2" customFormat="1" ht="24.15" customHeight="1">
      <c r="A150" s="39"/>
      <c r="B150" s="40"/>
      <c r="C150" s="214" t="s">
        <v>197</v>
      </c>
      <c r="D150" s="214" t="s">
        <v>127</v>
      </c>
      <c r="E150" s="215" t="s">
        <v>198</v>
      </c>
      <c r="F150" s="216" t="s">
        <v>199</v>
      </c>
      <c r="G150" s="217" t="s">
        <v>200</v>
      </c>
      <c r="H150" s="270"/>
      <c r="I150" s="219"/>
      <c r="J150" s="220">
        <f>ROUND(I150*H150,2)</f>
        <v>0</v>
      </c>
      <c r="K150" s="216" t="s">
        <v>131</v>
      </c>
      <c r="L150" s="45"/>
      <c r="M150" s="221" t="s">
        <v>1</v>
      </c>
      <c r="N150" s="222" t="s">
        <v>48</v>
      </c>
      <c r="O150" s="92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158</v>
      </c>
      <c r="AT150" s="225" t="s">
        <v>127</v>
      </c>
      <c r="AU150" s="225" t="s">
        <v>90</v>
      </c>
      <c r="AY150" s="17" t="s">
        <v>124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7" t="s">
        <v>88</v>
      </c>
      <c r="BK150" s="226">
        <f>ROUND(I150*H150,2)</f>
        <v>0</v>
      </c>
      <c r="BL150" s="17" t="s">
        <v>158</v>
      </c>
      <c r="BM150" s="225" t="s">
        <v>201</v>
      </c>
    </row>
    <row r="151" s="12" customFormat="1" ht="22.8" customHeight="1">
      <c r="A151" s="12"/>
      <c r="B151" s="198"/>
      <c r="C151" s="199"/>
      <c r="D151" s="200" t="s">
        <v>82</v>
      </c>
      <c r="E151" s="212" t="s">
        <v>202</v>
      </c>
      <c r="F151" s="212" t="s">
        <v>203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SUM(P152:P158)</f>
        <v>0</v>
      </c>
      <c r="Q151" s="206"/>
      <c r="R151" s="207">
        <f>SUM(R152:R158)</f>
        <v>0.019849999999999996</v>
      </c>
      <c r="S151" s="206"/>
      <c r="T151" s="208">
        <f>SUM(T152:T158)</f>
        <v>0.26682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90</v>
      </c>
      <c r="AT151" s="210" t="s">
        <v>82</v>
      </c>
      <c r="AU151" s="210" t="s">
        <v>88</v>
      </c>
      <c r="AY151" s="209" t="s">
        <v>124</v>
      </c>
      <c r="BK151" s="211">
        <f>SUM(BK152:BK158)</f>
        <v>0</v>
      </c>
    </row>
    <row r="152" s="2" customFormat="1" ht="24.15" customHeight="1">
      <c r="A152" s="39"/>
      <c r="B152" s="40"/>
      <c r="C152" s="214" t="s">
        <v>204</v>
      </c>
      <c r="D152" s="214" t="s">
        <v>127</v>
      </c>
      <c r="E152" s="215" t="s">
        <v>205</v>
      </c>
      <c r="F152" s="216" t="s">
        <v>206</v>
      </c>
      <c r="G152" s="217" t="s">
        <v>157</v>
      </c>
      <c r="H152" s="218">
        <v>6</v>
      </c>
      <c r="I152" s="219"/>
      <c r="J152" s="220">
        <f>ROUND(I152*H152,2)</f>
        <v>0</v>
      </c>
      <c r="K152" s="216" t="s">
        <v>131</v>
      </c>
      <c r="L152" s="45"/>
      <c r="M152" s="221" t="s">
        <v>1</v>
      </c>
      <c r="N152" s="222" t="s">
        <v>48</v>
      </c>
      <c r="O152" s="92"/>
      <c r="P152" s="223">
        <f>O152*H152</f>
        <v>0</v>
      </c>
      <c r="Q152" s="223">
        <v>0.00148</v>
      </c>
      <c r="R152" s="223">
        <f>Q152*H152</f>
        <v>0.008879999999999999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158</v>
      </c>
      <c r="AT152" s="225" t="s">
        <v>127</v>
      </c>
      <c r="AU152" s="225" t="s">
        <v>90</v>
      </c>
      <c r="AY152" s="17" t="s">
        <v>124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7" t="s">
        <v>88</v>
      </c>
      <c r="BK152" s="226">
        <f>ROUND(I152*H152,2)</f>
        <v>0</v>
      </c>
      <c r="BL152" s="17" t="s">
        <v>158</v>
      </c>
      <c r="BM152" s="225" t="s">
        <v>207</v>
      </c>
    </row>
    <row r="153" s="2" customFormat="1" ht="24.15" customHeight="1">
      <c r="A153" s="39"/>
      <c r="B153" s="40"/>
      <c r="C153" s="214" t="s">
        <v>8</v>
      </c>
      <c r="D153" s="214" t="s">
        <v>127</v>
      </c>
      <c r="E153" s="215" t="s">
        <v>208</v>
      </c>
      <c r="F153" s="216" t="s">
        <v>209</v>
      </c>
      <c r="G153" s="217" t="s">
        <v>157</v>
      </c>
      <c r="H153" s="218">
        <v>4</v>
      </c>
      <c r="I153" s="219"/>
      <c r="J153" s="220">
        <f>ROUND(I153*H153,2)</f>
        <v>0</v>
      </c>
      <c r="K153" s="216" t="s">
        <v>131</v>
      </c>
      <c r="L153" s="45"/>
      <c r="M153" s="221" t="s">
        <v>1</v>
      </c>
      <c r="N153" s="222" t="s">
        <v>48</v>
      </c>
      <c r="O153" s="92"/>
      <c r="P153" s="223">
        <f>O153*H153</f>
        <v>0</v>
      </c>
      <c r="Q153" s="223">
        <v>0.0018799999999999999</v>
      </c>
      <c r="R153" s="223">
        <f>Q153*H153</f>
        <v>0.0075199999999999998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158</v>
      </c>
      <c r="AT153" s="225" t="s">
        <v>127</v>
      </c>
      <c r="AU153" s="225" t="s">
        <v>90</v>
      </c>
      <c r="AY153" s="17" t="s">
        <v>124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88</v>
      </c>
      <c r="BK153" s="226">
        <f>ROUND(I153*H153,2)</f>
        <v>0</v>
      </c>
      <c r="BL153" s="17" t="s">
        <v>158</v>
      </c>
      <c r="BM153" s="225" t="s">
        <v>210</v>
      </c>
    </row>
    <row r="154" s="2" customFormat="1" ht="24.15" customHeight="1">
      <c r="A154" s="39"/>
      <c r="B154" s="40"/>
      <c r="C154" s="214" t="s">
        <v>158</v>
      </c>
      <c r="D154" s="214" t="s">
        <v>127</v>
      </c>
      <c r="E154" s="215" t="s">
        <v>211</v>
      </c>
      <c r="F154" s="216" t="s">
        <v>212</v>
      </c>
      <c r="G154" s="217" t="s">
        <v>157</v>
      </c>
      <c r="H154" s="218">
        <v>34</v>
      </c>
      <c r="I154" s="219"/>
      <c r="J154" s="220">
        <f>ROUND(I154*H154,2)</f>
        <v>0</v>
      </c>
      <c r="K154" s="216" t="s">
        <v>131</v>
      </c>
      <c r="L154" s="45"/>
      <c r="M154" s="221" t="s">
        <v>1</v>
      </c>
      <c r="N154" s="222" t="s">
        <v>48</v>
      </c>
      <c r="O154" s="92"/>
      <c r="P154" s="223">
        <f>O154*H154</f>
        <v>0</v>
      </c>
      <c r="Q154" s="223">
        <v>4.0000000000000003E-05</v>
      </c>
      <c r="R154" s="223">
        <f>Q154*H154</f>
        <v>0.0013600000000000001</v>
      </c>
      <c r="S154" s="223">
        <v>0.0025400000000000002</v>
      </c>
      <c r="T154" s="224">
        <f>S154*H154</f>
        <v>0.086360000000000006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158</v>
      </c>
      <c r="AT154" s="225" t="s">
        <v>127</v>
      </c>
      <c r="AU154" s="225" t="s">
        <v>90</v>
      </c>
      <c r="AY154" s="17" t="s">
        <v>124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7" t="s">
        <v>88</v>
      </c>
      <c r="BK154" s="226">
        <f>ROUND(I154*H154,2)</f>
        <v>0</v>
      </c>
      <c r="BL154" s="17" t="s">
        <v>158</v>
      </c>
      <c r="BM154" s="225" t="s">
        <v>213</v>
      </c>
    </row>
    <row r="155" s="2" customFormat="1" ht="24.15" customHeight="1">
      <c r="A155" s="39"/>
      <c r="B155" s="40"/>
      <c r="C155" s="214" t="s">
        <v>214</v>
      </c>
      <c r="D155" s="214" t="s">
        <v>127</v>
      </c>
      <c r="E155" s="215" t="s">
        <v>215</v>
      </c>
      <c r="F155" s="216" t="s">
        <v>216</v>
      </c>
      <c r="G155" s="217" t="s">
        <v>157</v>
      </c>
      <c r="H155" s="218">
        <v>38</v>
      </c>
      <c r="I155" s="219"/>
      <c r="J155" s="220">
        <f>ROUND(I155*H155,2)</f>
        <v>0</v>
      </c>
      <c r="K155" s="216" t="s">
        <v>131</v>
      </c>
      <c r="L155" s="45"/>
      <c r="M155" s="221" t="s">
        <v>1</v>
      </c>
      <c r="N155" s="222" t="s">
        <v>48</v>
      </c>
      <c r="O155" s="92"/>
      <c r="P155" s="223">
        <f>O155*H155</f>
        <v>0</v>
      </c>
      <c r="Q155" s="223">
        <v>5.0000000000000002E-05</v>
      </c>
      <c r="R155" s="223">
        <f>Q155*H155</f>
        <v>0.0019</v>
      </c>
      <c r="S155" s="223">
        <v>0.0047299999999999998</v>
      </c>
      <c r="T155" s="224">
        <f>S155*H155</f>
        <v>0.17973999999999998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158</v>
      </c>
      <c r="AT155" s="225" t="s">
        <v>127</v>
      </c>
      <c r="AU155" s="225" t="s">
        <v>90</v>
      </c>
      <c r="AY155" s="17" t="s">
        <v>124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7" t="s">
        <v>88</v>
      </c>
      <c r="BK155" s="226">
        <f>ROUND(I155*H155,2)</f>
        <v>0</v>
      </c>
      <c r="BL155" s="17" t="s">
        <v>158</v>
      </c>
      <c r="BM155" s="225" t="s">
        <v>217</v>
      </c>
    </row>
    <row r="156" s="2" customFormat="1" ht="14.4" customHeight="1">
      <c r="A156" s="39"/>
      <c r="B156" s="40"/>
      <c r="C156" s="214" t="s">
        <v>218</v>
      </c>
      <c r="D156" s="214" t="s">
        <v>127</v>
      </c>
      <c r="E156" s="215" t="s">
        <v>219</v>
      </c>
      <c r="F156" s="216" t="s">
        <v>220</v>
      </c>
      <c r="G156" s="217" t="s">
        <v>195</v>
      </c>
      <c r="H156" s="218">
        <v>1</v>
      </c>
      <c r="I156" s="219"/>
      <c r="J156" s="220">
        <f>ROUND(I156*H156,2)</f>
        <v>0</v>
      </c>
      <c r="K156" s="216" t="s">
        <v>131</v>
      </c>
      <c r="L156" s="45"/>
      <c r="M156" s="221" t="s">
        <v>1</v>
      </c>
      <c r="N156" s="222" t="s">
        <v>48</v>
      </c>
      <c r="O156" s="92"/>
      <c r="P156" s="223">
        <f>O156*H156</f>
        <v>0</v>
      </c>
      <c r="Q156" s="223">
        <v>0</v>
      </c>
      <c r="R156" s="223">
        <f>Q156*H156</f>
        <v>0</v>
      </c>
      <c r="S156" s="223">
        <v>0.00072000000000000005</v>
      </c>
      <c r="T156" s="224">
        <f>S156*H156</f>
        <v>0.00072000000000000005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158</v>
      </c>
      <c r="AT156" s="225" t="s">
        <v>127</v>
      </c>
      <c r="AU156" s="225" t="s">
        <v>90</v>
      </c>
      <c r="AY156" s="17" t="s">
        <v>124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7" t="s">
        <v>88</v>
      </c>
      <c r="BK156" s="226">
        <f>ROUND(I156*H156,2)</f>
        <v>0</v>
      </c>
      <c r="BL156" s="17" t="s">
        <v>158</v>
      </c>
      <c r="BM156" s="225" t="s">
        <v>221</v>
      </c>
    </row>
    <row r="157" s="2" customFormat="1" ht="14.4" customHeight="1">
      <c r="A157" s="39"/>
      <c r="B157" s="40"/>
      <c r="C157" s="214" t="s">
        <v>222</v>
      </c>
      <c r="D157" s="214" t="s">
        <v>127</v>
      </c>
      <c r="E157" s="215" t="s">
        <v>223</v>
      </c>
      <c r="F157" s="216" t="s">
        <v>224</v>
      </c>
      <c r="G157" s="217" t="s">
        <v>195</v>
      </c>
      <c r="H157" s="218">
        <v>1</v>
      </c>
      <c r="I157" s="219"/>
      <c r="J157" s="220">
        <f>ROUND(I157*H157,2)</f>
        <v>0</v>
      </c>
      <c r="K157" s="216" t="s">
        <v>131</v>
      </c>
      <c r="L157" s="45"/>
      <c r="M157" s="221" t="s">
        <v>1</v>
      </c>
      <c r="N157" s="222" t="s">
        <v>48</v>
      </c>
      <c r="O157" s="92"/>
      <c r="P157" s="223">
        <f>O157*H157</f>
        <v>0</v>
      </c>
      <c r="Q157" s="223">
        <v>0.00019000000000000001</v>
      </c>
      <c r="R157" s="223">
        <f>Q157*H157</f>
        <v>0.00019000000000000001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158</v>
      </c>
      <c r="AT157" s="225" t="s">
        <v>127</v>
      </c>
      <c r="AU157" s="225" t="s">
        <v>90</v>
      </c>
      <c r="AY157" s="17" t="s">
        <v>124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7" t="s">
        <v>88</v>
      </c>
      <c r="BK157" s="226">
        <f>ROUND(I157*H157,2)</f>
        <v>0</v>
      </c>
      <c r="BL157" s="17" t="s">
        <v>158</v>
      </c>
      <c r="BM157" s="225" t="s">
        <v>225</v>
      </c>
    </row>
    <row r="158" s="2" customFormat="1" ht="24.15" customHeight="1">
      <c r="A158" s="39"/>
      <c r="B158" s="40"/>
      <c r="C158" s="214" t="s">
        <v>226</v>
      </c>
      <c r="D158" s="214" t="s">
        <v>127</v>
      </c>
      <c r="E158" s="215" t="s">
        <v>227</v>
      </c>
      <c r="F158" s="216" t="s">
        <v>228</v>
      </c>
      <c r="G158" s="217" t="s">
        <v>200</v>
      </c>
      <c r="H158" s="270"/>
      <c r="I158" s="219"/>
      <c r="J158" s="220">
        <f>ROUND(I158*H158,2)</f>
        <v>0</v>
      </c>
      <c r="K158" s="216" t="s">
        <v>131</v>
      </c>
      <c r="L158" s="45"/>
      <c r="M158" s="221" t="s">
        <v>1</v>
      </c>
      <c r="N158" s="222" t="s">
        <v>48</v>
      </c>
      <c r="O158" s="92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158</v>
      </c>
      <c r="AT158" s="225" t="s">
        <v>127</v>
      </c>
      <c r="AU158" s="225" t="s">
        <v>90</v>
      </c>
      <c r="AY158" s="17" t="s">
        <v>124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7" t="s">
        <v>88</v>
      </c>
      <c r="BK158" s="226">
        <f>ROUND(I158*H158,2)</f>
        <v>0</v>
      </c>
      <c r="BL158" s="17" t="s">
        <v>158</v>
      </c>
      <c r="BM158" s="225" t="s">
        <v>229</v>
      </c>
    </row>
    <row r="159" s="12" customFormat="1" ht="22.8" customHeight="1">
      <c r="A159" s="12"/>
      <c r="B159" s="198"/>
      <c r="C159" s="199"/>
      <c r="D159" s="200" t="s">
        <v>82</v>
      </c>
      <c r="E159" s="212" t="s">
        <v>230</v>
      </c>
      <c r="F159" s="212" t="s">
        <v>231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SUM(P160:P181)</f>
        <v>0</v>
      </c>
      <c r="Q159" s="206"/>
      <c r="R159" s="207">
        <f>SUM(R160:R181)</f>
        <v>0.11212000000000001</v>
      </c>
      <c r="S159" s="206"/>
      <c r="T159" s="208">
        <f>SUM(T160:T181)</f>
        <v>0.92400000000000004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90</v>
      </c>
      <c r="AT159" s="210" t="s">
        <v>82</v>
      </c>
      <c r="AU159" s="210" t="s">
        <v>88</v>
      </c>
      <c r="AY159" s="209" t="s">
        <v>124</v>
      </c>
      <c r="BK159" s="211">
        <f>SUM(BK160:BK181)</f>
        <v>0</v>
      </c>
    </row>
    <row r="160" s="2" customFormat="1" ht="24.15" customHeight="1">
      <c r="A160" s="39"/>
      <c r="B160" s="40"/>
      <c r="C160" s="214" t="s">
        <v>7</v>
      </c>
      <c r="D160" s="214" t="s">
        <v>127</v>
      </c>
      <c r="E160" s="215" t="s">
        <v>232</v>
      </c>
      <c r="F160" s="216" t="s">
        <v>233</v>
      </c>
      <c r="G160" s="217" t="s">
        <v>182</v>
      </c>
      <c r="H160" s="218">
        <v>66</v>
      </c>
      <c r="I160" s="219"/>
      <c r="J160" s="220">
        <f>ROUND(I160*H160,2)</f>
        <v>0</v>
      </c>
      <c r="K160" s="216" t="s">
        <v>131</v>
      </c>
      <c r="L160" s="45"/>
      <c r="M160" s="221" t="s">
        <v>1</v>
      </c>
      <c r="N160" s="222" t="s">
        <v>48</v>
      </c>
      <c r="O160" s="92"/>
      <c r="P160" s="223">
        <f>O160*H160</f>
        <v>0</v>
      </c>
      <c r="Q160" s="223">
        <v>2.0000000000000002E-05</v>
      </c>
      <c r="R160" s="223">
        <f>Q160*H160</f>
        <v>0.0013200000000000002</v>
      </c>
      <c r="S160" s="223">
        <v>0.014</v>
      </c>
      <c r="T160" s="224">
        <f>S160*H160</f>
        <v>0.92400000000000004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158</v>
      </c>
      <c r="AT160" s="225" t="s">
        <v>127</v>
      </c>
      <c r="AU160" s="225" t="s">
        <v>90</v>
      </c>
      <c r="AY160" s="17" t="s">
        <v>124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7" t="s">
        <v>88</v>
      </c>
      <c r="BK160" s="226">
        <f>ROUND(I160*H160,2)</f>
        <v>0</v>
      </c>
      <c r="BL160" s="17" t="s">
        <v>158</v>
      </c>
      <c r="BM160" s="225" t="s">
        <v>234</v>
      </c>
    </row>
    <row r="161" s="13" customFormat="1">
      <c r="A161" s="13"/>
      <c r="B161" s="227"/>
      <c r="C161" s="228"/>
      <c r="D161" s="229" t="s">
        <v>141</v>
      </c>
      <c r="E161" s="230" t="s">
        <v>1</v>
      </c>
      <c r="F161" s="231" t="s">
        <v>235</v>
      </c>
      <c r="G161" s="228"/>
      <c r="H161" s="232">
        <v>5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141</v>
      </c>
      <c r="AU161" s="238" t="s">
        <v>90</v>
      </c>
      <c r="AV161" s="13" t="s">
        <v>90</v>
      </c>
      <c r="AW161" s="13" t="s">
        <v>38</v>
      </c>
      <c r="AX161" s="13" t="s">
        <v>83</v>
      </c>
      <c r="AY161" s="238" t="s">
        <v>124</v>
      </c>
    </row>
    <row r="162" s="13" customFormat="1">
      <c r="A162" s="13"/>
      <c r="B162" s="227"/>
      <c r="C162" s="228"/>
      <c r="D162" s="229" t="s">
        <v>141</v>
      </c>
      <c r="E162" s="230" t="s">
        <v>1</v>
      </c>
      <c r="F162" s="231" t="s">
        <v>236</v>
      </c>
      <c r="G162" s="228"/>
      <c r="H162" s="232">
        <v>19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141</v>
      </c>
      <c r="AU162" s="238" t="s">
        <v>90</v>
      </c>
      <c r="AV162" s="13" t="s">
        <v>90</v>
      </c>
      <c r="AW162" s="13" t="s">
        <v>38</v>
      </c>
      <c r="AX162" s="13" t="s">
        <v>83</v>
      </c>
      <c r="AY162" s="238" t="s">
        <v>124</v>
      </c>
    </row>
    <row r="163" s="13" customFormat="1">
      <c r="A163" s="13"/>
      <c r="B163" s="227"/>
      <c r="C163" s="228"/>
      <c r="D163" s="229" t="s">
        <v>141</v>
      </c>
      <c r="E163" s="230" t="s">
        <v>1</v>
      </c>
      <c r="F163" s="231" t="s">
        <v>237</v>
      </c>
      <c r="G163" s="228"/>
      <c r="H163" s="232">
        <v>4</v>
      </c>
      <c r="I163" s="233"/>
      <c r="J163" s="228"/>
      <c r="K163" s="228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141</v>
      </c>
      <c r="AU163" s="238" t="s">
        <v>90</v>
      </c>
      <c r="AV163" s="13" t="s">
        <v>90</v>
      </c>
      <c r="AW163" s="13" t="s">
        <v>38</v>
      </c>
      <c r="AX163" s="13" t="s">
        <v>83</v>
      </c>
      <c r="AY163" s="238" t="s">
        <v>124</v>
      </c>
    </row>
    <row r="164" s="13" customFormat="1">
      <c r="A164" s="13"/>
      <c r="B164" s="227"/>
      <c r="C164" s="228"/>
      <c r="D164" s="229" t="s">
        <v>141</v>
      </c>
      <c r="E164" s="230" t="s">
        <v>1</v>
      </c>
      <c r="F164" s="231" t="s">
        <v>238</v>
      </c>
      <c r="G164" s="228"/>
      <c r="H164" s="232">
        <v>3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141</v>
      </c>
      <c r="AU164" s="238" t="s">
        <v>90</v>
      </c>
      <c r="AV164" s="13" t="s">
        <v>90</v>
      </c>
      <c r="AW164" s="13" t="s">
        <v>38</v>
      </c>
      <c r="AX164" s="13" t="s">
        <v>83</v>
      </c>
      <c r="AY164" s="238" t="s">
        <v>124</v>
      </c>
    </row>
    <row r="165" s="13" customFormat="1">
      <c r="A165" s="13"/>
      <c r="B165" s="227"/>
      <c r="C165" s="228"/>
      <c r="D165" s="229" t="s">
        <v>141</v>
      </c>
      <c r="E165" s="230" t="s">
        <v>1</v>
      </c>
      <c r="F165" s="231" t="s">
        <v>239</v>
      </c>
      <c r="G165" s="228"/>
      <c r="H165" s="232">
        <v>20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141</v>
      </c>
      <c r="AU165" s="238" t="s">
        <v>90</v>
      </c>
      <c r="AV165" s="13" t="s">
        <v>90</v>
      </c>
      <c r="AW165" s="13" t="s">
        <v>38</v>
      </c>
      <c r="AX165" s="13" t="s">
        <v>83</v>
      </c>
      <c r="AY165" s="238" t="s">
        <v>124</v>
      </c>
    </row>
    <row r="166" s="13" customFormat="1">
      <c r="A166" s="13"/>
      <c r="B166" s="227"/>
      <c r="C166" s="228"/>
      <c r="D166" s="229" t="s">
        <v>141</v>
      </c>
      <c r="E166" s="230" t="s">
        <v>1</v>
      </c>
      <c r="F166" s="231" t="s">
        <v>240</v>
      </c>
      <c r="G166" s="228"/>
      <c r="H166" s="232">
        <v>15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141</v>
      </c>
      <c r="AU166" s="238" t="s">
        <v>90</v>
      </c>
      <c r="AV166" s="13" t="s">
        <v>90</v>
      </c>
      <c r="AW166" s="13" t="s">
        <v>38</v>
      </c>
      <c r="AX166" s="13" t="s">
        <v>83</v>
      </c>
      <c r="AY166" s="238" t="s">
        <v>124</v>
      </c>
    </row>
    <row r="167" s="15" customFormat="1">
      <c r="A167" s="15"/>
      <c r="B167" s="249"/>
      <c r="C167" s="250"/>
      <c r="D167" s="229" t="s">
        <v>141</v>
      </c>
      <c r="E167" s="251" t="s">
        <v>1</v>
      </c>
      <c r="F167" s="252" t="s">
        <v>164</v>
      </c>
      <c r="G167" s="250"/>
      <c r="H167" s="253">
        <v>66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9" t="s">
        <v>141</v>
      </c>
      <c r="AU167" s="259" t="s">
        <v>90</v>
      </c>
      <c r="AV167" s="15" t="s">
        <v>132</v>
      </c>
      <c r="AW167" s="15" t="s">
        <v>38</v>
      </c>
      <c r="AX167" s="15" t="s">
        <v>88</v>
      </c>
      <c r="AY167" s="259" t="s">
        <v>124</v>
      </c>
    </row>
    <row r="168" s="2" customFormat="1" ht="24.15" customHeight="1">
      <c r="A168" s="39"/>
      <c r="B168" s="40"/>
      <c r="C168" s="214" t="s">
        <v>241</v>
      </c>
      <c r="D168" s="214" t="s">
        <v>127</v>
      </c>
      <c r="E168" s="215" t="s">
        <v>242</v>
      </c>
      <c r="F168" s="216" t="s">
        <v>243</v>
      </c>
      <c r="G168" s="217" t="s">
        <v>182</v>
      </c>
      <c r="H168" s="218">
        <v>16</v>
      </c>
      <c r="I168" s="219"/>
      <c r="J168" s="220">
        <f>ROUND(I168*H168,2)</f>
        <v>0</v>
      </c>
      <c r="K168" s="216" t="s">
        <v>131</v>
      </c>
      <c r="L168" s="45"/>
      <c r="M168" s="221" t="s">
        <v>1</v>
      </c>
      <c r="N168" s="222" t="s">
        <v>48</v>
      </c>
      <c r="O168" s="92"/>
      <c r="P168" s="223">
        <f>O168*H168</f>
        <v>0</v>
      </c>
      <c r="Q168" s="223">
        <v>0.00051999999999999995</v>
      </c>
      <c r="R168" s="223">
        <f>Q168*H168</f>
        <v>0.0083199999999999993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158</v>
      </c>
      <c r="AT168" s="225" t="s">
        <v>127</v>
      </c>
      <c r="AU168" s="225" t="s">
        <v>90</v>
      </c>
      <c r="AY168" s="17" t="s">
        <v>124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7" t="s">
        <v>88</v>
      </c>
      <c r="BK168" s="226">
        <f>ROUND(I168*H168,2)</f>
        <v>0</v>
      </c>
      <c r="BL168" s="17" t="s">
        <v>158</v>
      </c>
      <c r="BM168" s="225" t="s">
        <v>244</v>
      </c>
    </row>
    <row r="169" s="2" customFormat="1" ht="24.15" customHeight="1">
      <c r="A169" s="39"/>
      <c r="B169" s="40"/>
      <c r="C169" s="214" t="s">
        <v>245</v>
      </c>
      <c r="D169" s="214" t="s">
        <v>127</v>
      </c>
      <c r="E169" s="215" t="s">
        <v>246</v>
      </c>
      <c r="F169" s="216" t="s">
        <v>247</v>
      </c>
      <c r="G169" s="217" t="s">
        <v>182</v>
      </c>
      <c r="H169" s="218">
        <v>14</v>
      </c>
      <c r="I169" s="219"/>
      <c r="J169" s="220">
        <f>ROUND(I169*H169,2)</f>
        <v>0</v>
      </c>
      <c r="K169" s="216" t="s">
        <v>131</v>
      </c>
      <c r="L169" s="45"/>
      <c r="M169" s="221" t="s">
        <v>1</v>
      </c>
      <c r="N169" s="222" t="s">
        <v>48</v>
      </c>
      <c r="O169" s="92"/>
      <c r="P169" s="223">
        <f>O169*H169</f>
        <v>0</v>
      </c>
      <c r="Q169" s="223">
        <v>0.00051999999999999995</v>
      </c>
      <c r="R169" s="223">
        <f>Q169*H169</f>
        <v>0.0072799999999999991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158</v>
      </c>
      <c r="AT169" s="225" t="s">
        <v>127</v>
      </c>
      <c r="AU169" s="225" t="s">
        <v>90</v>
      </c>
      <c r="AY169" s="17" t="s">
        <v>124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7" t="s">
        <v>88</v>
      </c>
      <c r="BK169" s="226">
        <f>ROUND(I169*H169,2)</f>
        <v>0</v>
      </c>
      <c r="BL169" s="17" t="s">
        <v>158</v>
      </c>
      <c r="BM169" s="225" t="s">
        <v>248</v>
      </c>
    </row>
    <row r="170" s="2" customFormat="1" ht="24.15" customHeight="1">
      <c r="A170" s="39"/>
      <c r="B170" s="40"/>
      <c r="C170" s="214" t="s">
        <v>249</v>
      </c>
      <c r="D170" s="214" t="s">
        <v>127</v>
      </c>
      <c r="E170" s="215" t="s">
        <v>250</v>
      </c>
      <c r="F170" s="216" t="s">
        <v>251</v>
      </c>
      <c r="G170" s="217" t="s">
        <v>182</v>
      </c>
      <c r="H170" s="218">
        <v>2</v>
      </c>
      <c r="I170" s="219"/>
      <c r="J170" s="220">
        <f>ROUND(I170*H170,2)</f>
        <v>0</v>
      </c>
      <c r="K170" s="216" t="s">
        <v>131</v>
      </c>
      <c r="L170" s="45"/>
      <c r="M170" s="221" t="s">
        <v>1</v>
      </c>
      <c r="N170" s="222" t="s">
        <v>48</v>
      </c>
      <c r="O170" s="92"/>
      <c r="P170" s="223">
        <f>O170*H170</f>
        <v>0</v>
      </c>
      <c r="Q170" s="223">
        <v>0.00062</v>
      </c>
      <c r="R170" s="223">
        <f>Q170*H170</f>
        <v>0.00124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158</v>
      </c>
      <c r="AT170" s="225" t="s">
        <v>127</v>
      </c>
      <c r="AU170" s="225" t="s">
        <v>90</v>
      </c>
      <c r="AY170" s="17" t="s">
        <v>124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88</v>
      </c>
      <c r="BK170" s="226">
        <f>ROUND(I170*H170,2)</f>
        <v>0</v>
      </c>
      <c r="BL170" s="17" t="s">
        <v>158</v>
      </c>
      <c r="BM170" s="225" t="s">
        <v>252</v>
      </c>
    </row>
    <row r="171" s="2" customFormat="1" ht="24.15" customHeight="1">
      <c r="A171" s="39"/>
      <c r="B171" s="40"/>
      <c r="C171" s="214" t="s">
        <v>253</v>
      </c>
      <c r="D171" s="214" t="s">
        <v>127</v>
      </c>
      <c r="E171" s="215" t="s">
        <v>254</v>
      </c>
      <c r="F171" s="216" t="s">
        <v>255</v>
      </c>
      <c r="G171" s="217" t="s">
        <v>182</v>
      </c>
      <c r="H171" s="218">
        <v>32</v>
      </c>
      <c r="I171" s="219"/>
      <c r="J171" s="220">
        <f>ROUND(I171*H171,2)</f>
        <v>0</v>
      </c>
      <c r="K171" s="216" t="s">
        <v>131</v>
      </c>
      <c r="L171" s="45"/>
      <c r="M171" s="221" t="s">
        <v>1</v>
      </c>
      <c r="N171" s="222" t="s">
        <v>48</v>
      </c>
      <c r="O171" s="92"/>
      <c r="P171" s="223">
        <f>O171*H171</f>
        <v>0</v>
      </c>
      <c r="Q171" s="223">
        <v>0.00077999999999999999</v>
      </c>
      <c r="R171" s="223">
        <f>Q171*H171</f>
        <v>0.02496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158</v>
      </c>
      <c r="AT171" s="225" t="s">
        <v>127</v>
      </c>
      <c r="AU171" s="225" t="s">
        <v>90</v>
      </c>
      <c r="AY171" s="17" t="s">
        <v>124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88</v>
      </c>
      <c r="BK171" s="226">
        <f>ROUND(I171*H171,2)</f>
        <v>0</v>
      </c>
      <c r="BL171" s="17" t="s">
        <v>158</v>
      </c>
      <c r="BM171" s="225" t="s">
        <v>256</v>
      </c>
    </row>
    <row r="172" s="2" customFormat="1" ht="24.15" customHeight="1">
      <c r="A172" s="39"/>
      <c r="B172" s="40"/>
      <c r="C172" s="214" t="s">
        <v>257</v>
      </c>
      <c r="D172" s="214" t="s">
        <v>127</v>
      </c>
      <c r="E172" s="215" t="s">
        <v>258</v>
      </c>
      <c r="F172" s="216" t="s">
        <v>259</v>
      </c>
      <c r="G172" s="217" t="s">
        <v>182</v>
      </c>
      <c r="H172" s="218">
        <v>28</v>
      </c>
      <c r="I172" s="219"/>
      <c r="J172" s="220">
        <f>ROUND(I172*H172,2)</f>
        <v>0</v>
      </c>
      <c r="K172" s="216" t="s">
        <v>131</v>
      </c>
      <c r="L172" s="45"/>
      <c r="M172" s="221" t="s">
        <v>1</v>
      </c>
      <c r="N172" s="222" t="s">
        <v>48</v>
      </c>
      <c r="O172" s="92"/>
      <c r="P172" s="223">
        <f>O172*H172</f>
        <v>0</v>
      </c>
      <c r="Q172" s="223">
        <v>0.00077999999999999999</v>
      </c>
      <c r="R172" s="223">
        <f>Q172*H172</f>
        <v>0.021839999999999998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158</v>
      </c>
      <c r="AT172" s="225" t="s">
        <v>127</v>
      </c>
      <c r="AU172" s="225" t="s">
        <v>90</v>
      </c>
      <c r="AY172" s="17" t="s">
        <v>124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7" t="s">
        <v>88</v>
      </c>
      <c r="BK172" s="226">
        <f>ROUND(I172*H172,2)</f>
        <v>0</v>
      </c>
      <c r="BL172" s="17" t="s">
        <v>158</v>
      </c>
      <c r="BM172" s="225" t="s">
        <v>260</v>
      </c>
    </row>
    <row r="173" s="2" customFormat="1" ht="24.15" customHeight="1">
      <c r="A173" s="39"/>
      <c r="B173" s="40"/>
      <c r="C173" s="214" t="s">
        <v>261</v>
      </c>
      <c r="D173" s="214" t="s">
        <v>127</v>
      </c>
      <c r="E173" s="215" t="s">
        <v>262</v>
      </c>
      <c r="F173" s="216" t="s">
        <v>263</v>
      </c>
      <c r="G173" s="217" t="s">
        <v>182</v>
      </c>
      <c r="H173" s="218">
        <v>4</v>
      </c>
      <c r="I173" s="219"/>
      <c r="J173" s="220">
        <f>ROUND(I173*H173,2)</f>
        <v>0</v>
      </c>
      <c r="K173" s="216" t="s">
        <v>131</v>
      </c>
      <c r="L173" s="45"/>
      <c r="M173" s="221" t="s">
        <v>1</v>
      </c>
      <c r="N173" s="222" t="s">
        <v>48</v>
      </c>
      <c r="O173" s="92"/>
      <c r="P173" s="223">
        <f>O173*H173</f>
        <v>0</v>
      </c>
      <c r="Q173" s="223">
        <v>0.00077999999999999999</v>
      </c>
      <c r="R173" s="223">
        <f>Q173*H173</f>
        <v>0.0031199999999999999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158</v>
      </c>
      <c r="AT173" s="225" t="s">
        <v>127</v>
      </c>
      <c r="AU173" s="225" t="s">
        <v>90</v>
      </c>
      <c r="AY173" s="17" t="s">
        <v>124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88</v>
      </c>
      <c r="BK173" s="226">
        <f>ROUND(I173*H173,2)</f>
        <v>0</v>
      </c>
      <c r="BL173" s="17" t="s">
        <v>158</v>
      </c>
      <c r="BM173" s="225" t="s">
        <v>264</v>
      </c>
    </row>
    <row r="174" s="2" customFormat="1" ht="14.4" customHeight="1">
      <c r="A174" s="39"/>
      <c r="B174" s="40"/>
      <c r="C174" s="214" t="s">
        <v>265</v>
      </c>
      <c r="D174" s="214" t="s">
        <v>127</v>
      </c>
      <c r="E174" s="215" t="s">
        <v>266</v>
      </c>
      <c r="F174" s="216" t="s">
        <v>267</v>
      </c>
      <c r="G174" s="217" t="s">
        <v>182</v>
      </c>
      <c r="H174" s="218">
        <v>34</v>
      </c>
      <c r="I174" s="219"/>
      <c r="J174" s="220">
        <f>ROUND(I174*H174,2)</f>
        <v>0</v>
      </c>
      <c r="K174" s="216" t="s">
        <v>131</v>
      </c>
      <c r="L174" s="45"/>
      <c r="M174" s="221" t="s">
        <v>1</v>
      </c>
      <c r="N174" s="222" t="s">
        <v>48</v>
      </c>
      <c r="O174" s="92"/>
      <c r="P174" s="223">
        <f>O174*H174</f>
        <v>0</v>
      </c>
      <c r="Q174" s="223">
        <v>0.00021000000000000001</v>
      </c>
      <c r="R174" s="223">
        <f>Q174*H174</f>
        <v>0.0071400000000000005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158</v>
      </c>
      <c r="AT174" s="225" t="s">
        <v>127</v>
      </c>
      <c r="AU174" s="225" t="s">
        <v>90</v>
      </c>
      <c r="AY174" s="17" t="s">
        <v>124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88</v>
      </c>
      <c r="BK174" s="226">
        <f>ROUND(I174*H174,2)</f>
        <v>0</v>
      </c>
      <c r="BL174" s="17" t="s">
        <v>158</v>
      </c>
      <c r="BM174" s="225" t="s">
        <v>268</v>
      </c>
    </row>
    <row r="175" s="2" customFormat="1" ht="14.4" customHeight="1">
      <c r="A175" s="39"/>
      <c r="B175" s="40"/>
      <c r="C175" s="214" t="s">
        <v>269</v>
      </c>
      <c r="D175" s="214" t="s">
        <v>127</v>
      </c>
      <c r="E175" s="215" t="s">
        <v>270</v>
      </c>
      <c r="F175" s="216" t="s">
        <v>271</v>
      </c>
      <c r="G175" s="217" t="s">
        <v>182</v>
      </c>
      <c r="H175" s="218">
        <v>28</v>
      </c>
      <c r="I175" s="219"/>
      <c r="J175" s="220">
        <f>ROUND(I175*H175,2)</f>
        <v>0</v>
      </c>
      <c r="K175" s="216" t="s">
        <v>131</v>
      </c>
      <c r="L175" s="45"/>
      <c r="M175" s="221" t="s">
        <v>1</v>
      </c>
      <c r="N175" s="222" t="s">
        <v>48</v>
      </c>
      <c r="O175" s="92"/>
      <c r="P175" s="223">
        <f>O175*H175</f>
        <v>0</v>
      </c>
      <c r="Q175" s="223">
        <v>0.00034000000000000002</v>
      </c>
      <c r="R175" s="223">
        <f>Q175*H175</f>
        <v>0.0095200000000000007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158</v>
      </c>
      <c r="AT175" s="225" t="s">
        <v>127</v>
      </c>
      <c r="AU175" s="225" t="s">
        <v>90</v>
      </c>
      <c r="AY175" s="17" t="s">
        <v>124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88</v>
      </c>
      <c r="BK175" s="226">
        <f>ROUND(I175*H175,2)</f>
        <v>0</v>
      </c>
      <c r="BL175" s="17" t="s">
        <v>158</v>
      </c>
      <c r="BM175" s="225" t="s">
        <v>272</v>
      </c>
    </row>
    <row r="176" s="2" customFormat="1" ht="14.4" customHeight="1">
      <c r="A176" s="39"/>
      <c r="B176" s="40"/>
      <c r="C176" s="214" t="s">
        <v>273</v>
      </c>
      <c r="D176" s="214" t="s">
        <v>127</v>
      </c>
      <c r="E176" s="215" t="s">
        <v>274</v>
      </c>
      <c r="F176" s="216" t="s">
        <v>275</v>
      </c>
      <c r="G176" s="217" t="s">
        <v>182</v>
      </c>
      <c r="H176" s="218">
        <v>4</v>
      </c>
      <c r="I176" s="219"/>
      <c r="J176" s="220">
        <f>ROUND(I176*H176,2)</f>
        <v>0</v>
      </c>
      <c r="K176" s="216" t="s">
        <v>131</v>
      </c>
      <c r="L176" s="45"/>
      <c r="M176" s="221" t="s">
        <v>1</v>
      </c>
      <c r="N176" s="222" t="s">
        <v>48</v>
      </c>
      <c r="O176" s="92"/>
      <c r="P176" s="223">
        <f>O176*H176</f>
        <v>0</v>
      </c>
      <c r="Q176" s="223">
        <v>0.00050000000000000001</v>
      </c>
      <c r="R176" s="223">
        <f>Q176*H176</f>
        <v>0.002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158</v>
      </c>
      <c r="AT176" s="225" t="s">
        <v>127</v>
      </c>
      <c r="AU176" s="225" t="s">
        <v>90</v>
      </c>
      <c r="AY176" s="17" t="s">
        <v>124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88</v>
      </c>
      <c r="BK176" s="226">
        <f>ROUND(I176*H176,2)</f>
        <v>0</v>
      </c>
      <c r="BL176" s="17" t="s">
        <v>158</v>
      </c>
      <c r="BM176" s="225" t="s">
        <v>276</v>
      </c>
    </row>
    <row r="177" s="2" customFormat="1" ht="14.4" customHeight="1">
      <c r="A177" s="39"/>
      <c r="B177" s="40"/>
      <c r="C177" s="214" t="s">
        <v>277</v>
      </c>
      <c r="D177" s="214" t="s">
        <v>127</v>
      </c>
      <c r="E177" s="215" t="s">
        <v>278</v>
      </c>
      <c r="F177" s="216" t="s">
        <v>279</v>
      </c>
      <c r="G177" s="217" t="s">
        <v>182</v>
      </c>
      <c r="H177" s="218">
        <v>64</v>
      </c>
      <c r="I177" s="219"/>
      <c r="J177" s="220">
        <f>ROUND(I177*H177,2)</f>
        <v>0</v>
      </c>
      <c r="K177" s="216" t="s">
        <v>131</v>
      </c>
      <c r="L177" s="45"/>
      <c r="M177" s="221" t="s">
        <v>1</v>
      </c>
      <c r="N177" s="222" t="s">
        <v>48</v>
      </c>
      <c r="O177" s="92"/>
      <c r="P177" s="223">
        <f>O177*H177</f>
        <v>0</v>
      </c>
      <c r="Q177" s="223">
        <v>0.00027</v>
      </c>
      <c r="R177" s="223">
        <f>Q177*H177</f>
        <v>0.01728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158</v>
      </c>
      <c r="AT177" s="225" t="s">
        <v>127</v>
      </c>
      <c r="AU177" s="225" t="s">
        <v>90</v>
      </c>
      <c r="AY177" s="17" t="s">
        <v>124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88</v>
      </c>
      <c r="BK177" s="226">
        <f>ROUND(I177*H177,2)</f>
        <v>0</v>
      </c>
      <c r="BL177" s="17" t="s">
        <v>158</v>
      </c>
      <c r="BM177" s="225" t="s">
        <v>280</v>
      </c>
    </row>
    <row r="178" s="2" customFormat="1" ht="49.05" customHeight="1">
      <c r="A178" s="39"/>
      <c r="B178" s="40"/>
      <c r="C178" s="214" t="s">
        <v>176</v>
      </c>
      <c r="D178" s="214" t="s">
        <v>127</v>
      </c>
      <c r="E178" s="215" t="s">
        <v>281</v>
      </c>
      <c r="F178" s="216" t="s">
        <v>282</v>
      </c>
      <c r="G178" s="217" t="s">
        <v>182</v>
      </c>
      <c r="H178" s="218">
        <v>16</v>
      </c>
      <c r="I178" s="219"/>
      <c r="J178" s="220">
        <f>ROUND(I178*H178,2)</f>
        <v>0</v>
      </c>
      <c r="K178" s="216" t="s">
        <v>131</v>
      </c>
      <c r="L178" s="45"/>
      <c r="M178" s="221" t="s">
        <v>1</v>
      </c>
      <c r="N178" s="222" t="s">
        <v>48</v>
      </c>
      <c r="O178" s="92"/>
      <c r="P178" s="223">
        <f>O178*H178</f>
        <v>0</v>
      </c>
      <c r="Q178" s="223">
        <v>0.00025000000000000001</v>
      </c>
      <c r="R178" s="223">
        <f>Q178*H178</f>
        <v>0.0040000000000000001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158</v>
      </c>
      <c r="AT178" s="225" t="s">
        <v>127</v>
      </c>
      <c r="AU178" s="225" t="s">
        <v>90</v>
      </c>
      <c r="AY178" s="17" t="s">
        <v>124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88</v>
      </c>
      <c r="BK178" s="226">
        <f>ROUND(I178*H178,2)</f>
        <v>0</v>
      </c>
      <c r="BL178" s="17" t="s">
        <v>158</v>
      </c>
      <c r="BM178" s="225" t="s">
        <v>283</v>
      </c>
    </row>
    <row r="179" s="2" customFormat="1" ht="49.05" customHeight="1">
      <c r="A179" s="39"/>
      <c r="B179" s="40"/>
      <c r="C179" s="214" t="s">
        <v>284</v>
      </c>
      <c r="D179" s="214" t="s">
        <v>127</v>
      </c>
      <c r="E179" s="215" t="s">
        <v>285</v>
      </c>
      <c r="F179" s="216" t="s">
        <v>286</v>
      </c>
      <c r="G179" s="217" t="s">
        <v>182</v>
      </c>
      <c r="H179" s="218">
        <v>14</v>
      </c>
      <c r="I179" s="219"/>
      <c r="J179" s="220">
        <f>ROUND(I179*H179,2)</f>
        <v>0</v>
      </c>
      <c r="K179" s="216" t="s">
        <v>131</v>
      </c>
      <c r="L179" s="45"/>
      <c r="M179" s="221" t="s">
        <v>1</v>
      </c>
      <c r="N179" s="222" t="s">
        <v>48</v>
      </c>
      <c r="O179" s="92"/>
      <c r="P179" s="223">
        <f>O179*H179</f>
        <v>0</v>
      </c>
      <c r="Q179" s="223">
        <v>0.00025000000000000001</v>
      </c>
      <c r="R179" s="223">
        <f>Q179*H179</f>
        <v>0.0035000000000000001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158</v>
      </c>
      <c r="AT179" s="225" t="s">
        <v>127</v>
      </c>
      <c r="AU179" s="225" t="s">
        <v>90</v>
      </c>
      <c r="AY179" s="17" t="s">
        <v>124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7" t="s">
        <v>88</v>
      </c>
      <c r="BK179" s="226">
        <f>ROUND(I179*H179,2)</f>
        <v>0</v>
      </c>
      <c r="BL179" s="17" t="s">
        <v>158</v>
      </c>
      <c r="BM179" s="225" t="s">
        <v>287</v>
      </c>
    </row>
    <row r="180" s="2" customFormat="1" ht="49.05" customHeight="1">
      <c r="A180" s="39"/>
      <c r="B180" s="40"/>
      <c r="C180" s="214" t="s">
        <v>161</v>
      </c>
      <c r="D180" s="214" t="s">
        <v>127</v>
      </c>
      <c r="E180" s="215" t="s">
        <v>288</v>
      </c>
      <c r="F180" s="216" t="s">
        <v>289</v>
      </c>
      <c r="G180" s="217" t="s">
        <v>182</v>
      </c>
      <c r="H180" s="218">
        <v>2</v>
      </c>
      <c r="I180" s="219"/>
      <c r="J180" s="220">
        <f>ROUND(I180*H180,2)</f>
        <v>0</v>
      </c>
      <c r="K180" s="216" t="s">
        <v>131</v>
      </c>
      <c r="L180" s="45"/>
      <c r="M180" s="221" t="s">
        <v>1</v>
      </c>
      <c r="N180" s="222" t="s">
        <v>48</v>
      </c>
      <c r="O180" s="92"/>
      <c r="P180" s="223">
        <f>O180*H180</f>
        <v>0</v>
      </c>
      <c r="Q180" s="223">
        <v>0.00029999999999999997</v>
      </c>
      <c r="R180" s="223">
        <f>Q180*H180</f>
        <v>0.00059999999999999995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158</v>
      </c>
      <c r="AT180" s="225" t="s">
        <v>127</v>
      </c>
      <c r="AU180" s="225" t="s">
        <v>90</v>
      </c>
      <c r="AY180" s="17" t="s">
        <v>124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7" t="s">
        <v>88</v>
      </c>
      <c r="BK180" s="226">
        <f>ROUND(I180*H180,2)</f>
        <v>0</v>
      </c>
      <c r="BL180" s="17" t="s">
        <v>158</v>
      </c>
      <c r="BM180" s="225" t="s">
        <v>290</v>
      </c>
    </row>
    <row r="181" s="2" customFormat="1" ht="24.15" customHeight="1">
      <c r="A181" s="39"/>
      <c r="B181" s="40"/>
      <c r="C181" s="214" t="s">
        <v>291</v>
      </c>
      <c r="D181" s="214" t="s">
        <v>127</v>
      </c>
      <c r="E181" s="215" t="s">
        <v>292</v>
      </c>
      <c r="F181" s="216" t="s">
        <v>293</v>
      </c>
      <c r="G181" s="217" t="s">
        <v>200</v>
      </c>
      <c r="H181" s="270"/>
      <c r="I181" s="219"/>
      <c r="J181" s="220">
        <f>ROUND(I181*H181,2)</f>
        <v>0</v>
      </c>
      <c r="K181" s="216" t="s">
        <v>131</v>
      </c>
      <c r="L181" s="45"/>
      <c r="M181" s="221" t="s">
        <v>1</v>
      </c>
      <c r="N181" s="222" t="s">
        <v>48</v>
      </c>
      <c r="O181" s="92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158</v>
      </c>
      <c r="AT181" s="225" t="s">
        <v>127</v>
      </c>
      <c r="AU181" s="225" t="s">
        <v>90</v>
      </c>
      <c r="AY181" s="17" t="s">
        <v>124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88</v>
      </c>
      <c r="BK181" s="226">
        <f>ROUND(I181*H181,2)</f>
        <v>0</v>
      </c>
      <c r="BL181" s="17" t="s">
        <v>158</v>
      </c>
      <c r="BM181" s="225" t="s">
        <v>294</v>
      </c>
    </row>
    <row r="182" s="12" customFormat="1" ht="22.8" customHeight="1">
      <c r="A182" s="12"/>
      <c r="B182" s="198"/>
      <c r="C182" s="199"/>
      <c r="D182" s="200" t="s">
        <v>82</v>
      </c>
      <c r="E182" s="212" t="s">
        <v>295</v>
      </c>
      <c r="F182" s="212" t="s">
        <v>296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SUM(P183:P197)</f>
        <v>0</v>
      </c>
      <c r="Q182" s="206"/>
      <c r="R182" s="207">
        <f>SUM(R183:R197)</f>
        <v>0.0014299999999999999</v>
      </c>
      <c r="S182" s="206"/>
      <c r="T182" s="208">
        <f>SUM(T183:T197)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90</v>
      </c>
      <c r="AT182" s="210" t="s">
        <v>82</v>
      </c>
      <c r="AU182" s="210" t="s">
        <v>88</v>
      </c>
      <c r="AY182" s="209" t="s">
        <v>124</v>
      </c>
      <c r="BK182" s="211">
        <f>SUM(BK183:BK197)</f>
        <v>0</v>
      </c>
    </row>
    <row r="183" s="2" customFormat="1" ht="14.4" customHeight="1">
      <c r="A183" s="39"/>
      <c r="B183" s="40"/>
      <c r="C183" s="214" t="s">
        <v>297</v>
      </c>
      <c r="D183" s="214" t="s">
        <v>127</v>
      </c>
      <c r="E183" s="215" t="s">
        <v>298</v>
      </c>
      <c r="F183" s="216" t="s">
        <v>299</v>
      </c>
      <c r="G183" s="217" t="s">
        <v>195</v>
      </c>
      <c r="H183" s="218">
        <v>1</v>
      </c>
      <c r="I183" s="219"/>
      <c r="J183" s="220">
        <f>ROUND(I183*H183,2)</f>
        <v>0</v>
      </c>
      <c r="K183" s="216" t="s">
        <v>131</v>
      </c>
      <c r="L183" s="45"/>
      <c r="M183" s="221" t="s">
        <v>1</v>
      </c>
      <c r="N183" s="222" t="s">
        <v>48</v>
      </c>
      <c r="O183" s="92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158</v>
      </c>
      <c r="AT183" s="225" t="s">
        <v>127</v>
      </c>
      <c r="AU183" s="225" t="s">
        <v>90</v>
      </c>
      <c r="AY183" s="17" t="s">
        <v>124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7" t="s">
        <v>88</v>
      </c>
      <c r="BK183" s="226">
        <f>ROUND(I183*H183,2)</f>
        <v>0</v>
      </c>
      <c r="BL183" s="17" t="s">
        <v>158</v>
      </c>
      <c r="BM183" s="225" t="s">
        <v>300</v>
      </c>
    </row>
    <row r="184" s="2" customFormat="1" ht="14.4" customHeight="1">
      <c r="A184" s="39"/>
      <c r="B184" s="40"/>
      <c r="C184" s="214" t="s">
        <v>301</v>
      </c>
      <c r="D184" s="214" t="s">
        <v>127</v>
      </c>
      <c r="E184" s="215" t="s">
        <v>302</v>
      </c>
      <c r="F184" s="216" t="s">
        <v>303</v>
      </c>
      <c r="G184" s="217" t="s">
        <v>304</v>
      </c>
      <c r="H184" s="218">
        <v>1</v>
      </c>
      <c r="I184" s="219"/>
      <c r="J184" s="220">
        <f>ROUND(I184*H184,2)</f>
        <v>0</v>
      </c>
      <c r="K184" s="216" t="s">
        <v>131</v>
      </c>
      <c r="L184" s="45"/>
      <c r="M184" s="221" t="s">
        <v>1</v>
      </c>
      <c r="N184" s="222" t="s">
        <v>48</v>
      </c>
      <c r="O184" s="92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158</v>
      </c>
      <c r="AT184" s="225" t="s">
        <v>127</v>
      </c>
      <c r="AU184" s="225" t="s">
        <v>90</v>
      </c>
      <c r="AY184" s="17" t="s">
        <v>124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7" t="s">
        <v>88</v>
      </c>
      <c r="BK184" s="226">
        <f>ROUND(I184*H184,2)</f>
        <v>0</v>
      </c>
      <c r="BL184" s="17" t="s">
        <v>158</v>
      </c>
      <c r="BM184" s="225" t="s">
        <v>305</v>
      </c>
    </row>
    <row r="185" s="2" customFormat="1" ht="14.4" customHeight="1">
      <c r="A185" s="39"/>
      <c r="B185" s="40"/>
      <c r="C185" s="214" t="s">
        <v>163</v>
      </c>
      <c r="D185" s="214" t="s">
        <v>127</v>
      </c>
      <c r="E185" s="215" t="s">
        <v>306</v>
      </c>
      <c r="F185" s="216" t="s">
        <v>307</v>
      </c>
      <c r="G185" s="217" t="s">
        <v>195</v>
      </c>
      <c r="H185" s="218">
        <v>1</v>
      </c>
      <c r="I185" s="219"/>
      <c r="J185" s="220">
        <f>ROUND(I185*H185,2)</f>
        <v>0</v>
      </c>
      <c r="K185" s="216" t="s">
        <v>131</v>
      </c>
      <c r="L185" s="45"/>
      <c r="M185" s="221" t="s">
        <v>1</v>
      </c>
      <c r="N185" s="222" t="s">
        <v>48</v>
      </c>
      <c r="O185" s="92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158</v>
      </c>
      <c r="AT185" s="225" t="s">
        <v>127</v>
      </c>
      <c r="AU185" s="225" t="s">
        <v>90</v>
      </c>
      <c r="AY185" s="17" t="s">
        <v>124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7" t="s">
        <v>88</v>
      </c>
      <c r="BK185" s="226">
        <f>ROUND(I185*H185,2)</f>
        <v>0</v>
      </c>
      <c r="BL185" s="17" t="s">
        <v>158</v>
      </c>
      <c r="BM185" s="225" t="s">
        <v>308</v>
      </c>
    </row>
    <row r="186" s="2" customFormat="1" ht="37.8" customHeight="1">
      <c r="A186" s="39"/>
      <c r="B186" s="40"/>
      <c r="C186" s="214" t="s">
        <v>309</v>
      </c>
      <c r="D186" s="214" t="s">
        <v>127</v>
      </c>
      <c r="E186" s="215" t="s">
        <v>310</v>
      </c>
      <c r="F186" s="216" t="s">
        <v>311</v>
      </c>
      <c r="G186" s="217" t="s">
        <v>195</v>
      </c>
      <c r="H186" s="218">
        <v>1</v>
      </c>
      <c r="I186" s="219"/>
      <c r="J186" s="220">
        <f>ROUND(I186*H186,2)</f>
        <v>0</v>
      </c>
      <c r="K186" s="216" t="s">
        <v>131</v>
      </c>
      <c r="L186" s="45"/>
      <c r="M186" s="221" t="s">
        <v>1</v>
      </c>
      <c r="N186" s="222" t="s">
        <v>48</v>
      </c>
      <c r="O186" s="92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158</v>
      </c>
      <c r="AT186" s="225" t="s">
        <v>127</v>
      </c>
      <c r="AU186" s="225" t="s">
        <v>90</v>
      </c>
      <c r="AY186" s="17" t="s">
        <v>124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88</v>
      </c>
      <c r="BK186" s="226">
        <f>ROUND(I186*H186,2)</f>
        <v>0</v>
      </c>
      <c r="BL186" s="17" t="s">
        <v>158</v>
      </c>
      <c r="BM186" s="225" t="s">
        <v>312</v>
      </c>
    </row>
    <row r="187" s="2" customFormat="1" ht="24.15" customHeight="1">
      <c r="A187" s="39"/>
      <c r="B187" s="40"/>
      <c r="C187" s="214" t="s">
        <v>313</v>
      </c>
      <c r="D187" s="214" t="s">
        <v>127</v>
      </c>
      <c r="E187" s="215" t="s">
        <v>314</v>
      </c>
      <c r="F187" s="216" t="s">
        <v>315</v>
      </c>
      <c r="G187" s="217" t="s">
        <v>195</v>
      </c>
      <c r="H187" s="218">
        <v>1</v>
      </c>
      <c r="I187" s="219"/>
      <c r="J187" s="220">
        <f>ROUND(I187*H187,2)</f>
        <v>0</v>
      </c>
      <c r="K187" s="216" t="s">
        <v>131</v>
      </c>
      <c r="L187" s="45"/>
      <c r="M187" s="221" t="s">
        <v>1</v>
      </c>
      <c r="N187" s="222" t="s">
        <v>48</v>
      </c>
      <c r="O187" s="92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158</v>
      </c>
      <c r="AT187" s="225" t="s">
        <v>127</v>
      </c>
      <c r="AU187" s="225" t="s">
        <v>90</v>
      </c>
      <c r="AY187" s="17" t="s">
        <v>124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7" t="s">
        <v>88</v>
      </c>
      <c r="BK187" s="226">
        <f>ROUND(I187*H187,2)</f>
        <v>0</v>
      </c>
      <c r="BL187" s="17" t="s">
        <v>158</v>
      </c>
      <c r="BM187" s="225" t="s">
        <v>316</v>
      </c>
    </row>
    <row r="188" s="2" customFormat="1" ht="24.15" customHeight="1">
      <c r="A188" s="39"/>
      <c r="B188" s="40"/>
      <c r="C188" s="214" t="s">
        <v>317</v>
      </c>
      <c r="D188" s="214" t="s">
        <v>127</v>
      </c>
      <c r="E188" s="215" t="s">
        <v>318</v>
      </c>
      <c r="F188" s="216" t="s">
        <v>319</v>
      </c>
      <c r="G188" s="217" t="s">
        <v>195</v>
      </c>
      <c r="H188" s="218">
        <v>1</v>
      </c>
      <c r="I188" s="219"/>
      <c r="J188" s="220">
        <f>ROUND(I188*H188,2)</f>
        <v>0</v>
      </c>
      <c r="K188" s="216" t="s">
        <v>131</v>
      </c>
      <c r="L188" s="45"/>
      <c r="M188" s="221" t="s">
        <v>1</v>
      </c>
      <c r="N188" s="222" t="s">
        <v>48</v>
      </c>
      <c r="O188" s="92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158</v>
      </c>
      <c r="AT188" s="225" t="s">
        <v>127</v>
      </c>
      <c r="AU188" s="225" t="s">
        <v>90</v>
      </c>
      <c r="AY188" s="17" t="s">
        <v>124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7" t="s">
        <v>88</v>
      </c>
      <c r="BK188" s="226">
        <f>ROUND(I188*H188,2)</f>
        <v>0</v>
      </c>
      <c r="BL188" s="17" t="s">
        <v>158</v>
      </c>
      <c r="BM188" s="225" t="s">
        <v>320</v>
      </c>
    </row>
    <row r="189" s="2" customFormat="1" ht="14.4" customHeight="1">
      <c r="A189" s="39"/>
      <c r="B189" s="40"/>
      <c r="C189" s="214" t="s">
        <v>321</v>
      </c>
      <c r="D189" s="214" t="s">
        <v>127</v>
      </c>
      <c r="E189" s="215" t="s">
        <v>322</v>
      </c>
      <c r="F189" s="216" t="s">
        <v>323</v>
      </c>
      <c r="G189" s="217" t="s">
        <v>195</v>
      </c>
      <c r="H189" s="218">
        <v>1</v>
      </c>
      <c r="I189" s="219"/>
      <c r="J189" s="220">
        <f>ROUND(I189*H189,2)</f>
        <v>0</v>
      </c>
      <c r="K189" s="216" t="s">
        <v>131</v>
      </c>
      <c r="L189" s="45"/>
      <c r="M189" s="221" t="s">
        <v>1</v>
      </c>
      <c r="N189" s="222" t="s">
        <v>48</v>
      </c>
      <c r="O189" s="92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158</v>
      </c>
      <c r="AT189" s="225" t="s">
        <v>127</v>
      </c>
      <c r="AU189" s="225" t="s">
        <v>90</v>
      </c>
      <c r="AY189" s="17" t="s">
        <v>124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7" t="s">
        <v>88</v>
      </c>
      <c r="BK189" s="226">
        <f>ROUND(I189*H189,2)</f>
        <v>0</v>
      </c>
      <c r="BL189" s="17" t="s">
        <v>158</v>
      </c>
      <c r="BM189" s="225" t="s">
        <v>324</v>
      </c>
    </row>
    <row r="190" s="2" customFormat="1" ht="14.4" customHeight="1">
      <c r="A190" s="39"/>
      <c r="B190" s="40"/>
      <c r="C190" s="214" t="s">
        <v>325</v>
      </c>
      <c r="D190" s="214" t="s">
        <v>127</v>
      </c>
      <c r="E190" s="215" t="s">
        <v>326</v>
      </c>
      <c r="F190" s="216" t="s">
        <v>327</v>
      </c>
      <c r="G190" s="217" t="s">
        <v>195</v>
      </c>
      <c r="H190" s="218">
        <v>1</v>
      </c>
      <c r="I190" s="219"/>
      <c r="J190" s="220">
        <f>ROUND(I190*H190,2)</f>
        <v>0</v>
      </c>
      <c r="K190" s="216" t="s">
        <v>131</v>
      </c>
      <c r="L190" s="45"/>
      <c r="M190" s="221" t="s">
        <v>1</v>
      </c>
      <c r="N190" s="222" t="s">
        <v>48</v>
      </c>
      <c r="O190" s="92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158</v>
      </c>
      <c r="AT190" s="225" t="s">
        <v>127</v>
      </c>
      <c r="AU190" s="225" t="s">
        <v>90</v>
      </c>
      <c r="AY190" s="17" t="s">
        <v>124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7" t="s">
        <v>88</v>
      </c>
      <c r="BK190" s="226">
        <f>ROUND(I190*H190,2)</f>
        <v>0</v>
      </c>
      <c r="BL190" s="17" t="s">
        <v>158</v>
      </c>
      <c r="BM190" s="225" t="s">
        <v>328</v>
      </c>
    </row>
    <row r="191" s="2" customFormat="1" ht="14.4" customHeight="1">
      <c r="A191" s="39"/>
      <c r="B191" s="40"/>
      <c r="C191" s="214" t="s">
        <v>329</v>
      </c>
      <c r="D191" s="214" t="s">
        <v>127</v>
      </c>
      <c r="E191" s="215" t="s">
        <v>330</v>
      </c>
      <c r="F191" s="216" t="s">
        <v>331</v>
      </c>
      <c r="G191" s="217" t="s">
        <v>195</v>
      </c>
      <c r="H191" s="218">
        <v>1</v>
      </c>
      <c r="I191" s="219"/>
      <c r="J191" s="220">
        <f>ROUND(I191*H191,2)</f>
        <v>0</v>
      </c>
      <c r="K191" s="216" t="s">
        <v>131</v>
      </c>
      <c r="L191" s="45"/>
      <c r="M191" s="221" t="s">
        <v>1</v>
      </c>
      <c r="N191" s="222" t="s">
        <v>48</v>
      </c>
      <c r="O191" s="92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158</v>
      </c>
      <c r="AT191" s="225" t="s">
        <v>127</v>
      </c>
      <c r="AU191" s="225" t="s">
        <v>90</v>
      </c>
      <c r="AY191" s="17" t="s">
        <v>124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88</v>
      </c>
      <c r="BK191" s="226">
        <f>ROUND(I191*H191,2)</f>
        <v>0</v>
      </c>
      <c r="BL191" s="17" t="s">
        <v>158</v>
      </c>
      <c r="BM191" s="225" t="s">
        <v>332</v>
      </c>
    </row>
    <row r="192" s="2" customFormat="1" ht="14.4" customHeight="1">
      <c r="A192" s="39"/>
      <c r="B192" s="40"/>
      <c r="C192" s="214" t="s">
        <v>333</v>
      </c>
      <c r="D192" s="214" t="s">
        <v>127</v>
      </c>
      <c r="E192" s="215" t="s">
        <v>334</v>
      </c>
      <c r="F192" s="216" t="s">
        <v>335</v>
      </c>
      <c r="G192" s="217" t="s">
        <v>195</v>
      </c>
      <c r="H192" s="218">
        <v>1</v>
      </c>
      <c r="I192" s="219"/>
      <c r="J192" s="220">
        <f>ROUND(I192*H192,2)</f>
        <v>0</v>
      </c>
      <c r="K192" s="216" t="s">
        <v>131</v>
      </c>
      <c r="L192" s="45"/>
      <c r="M192" s="221" t="s">
        <v>1</v>
      </c>
      <c r="N192" s="222" t="s">
        <v>48</v>
      </c>
      <c r="O192" s="92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158</v>
      </c>
      <c r="AT192" s="225" t="s">
        <v>127</v>
      </c>
      <c r="AU192" s="225" t="s">
        <v>90</v>
      </c>
      <c r="AY192" s="17" t="s">
        <v>124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7" t="s">
        <v>88</v>
      </c>
      <c r="BK192" s="226">
        <f>ROUND(I192*H192,2)</f>
        <v>0</v>
      </c>
      <c r="BL192" s="17" t="s">
        <v>158</v>
      </c>
      <c r="BM192" s="225" t="s">
        <v>336</v>
      </c>
    </row>
    <row r="193" s="2" customFormat="1" ht="14.4" customHeight="1">
      <c r="A193" s="39"/>
      <c r="B193" s="40"/>
      <c r="C193" s="214" t="s">
        <v>337</v>
      </c>
      <c r="D193" s="214" t="s">
        <v>127</v>
      </c>
      <c r="E193" s="215" t="s">
        <v>338</v>
      </c>
      <c r="F193" s="216" t="s">
        <v>339</v>
      </c>
      <c r="G193" s="217" t="s">
        <v>195</v>
      </c>
      <c r="H193" s="218">
        <v>1</v>
      </c>
      <c r="I193" s="219"/>
      <c r="J193" s="220">
        <f>ROUND(I193*H193,2)</f>
        <v>0</v>
      </c>
      <c r="K193" s="216" t="s">
        <v>131</v>
      </c>
      <c r="L193" s="45"/>
      <c r="M193" s="221" t="s">
        <v>1</v>
      </c>
      <c r="N193" s="222" t="s">
        <v>48</v>
      </c>
      <c r="O193" s="92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158</v>
      </c>
      <c r="AT193" s="225" t="s">
        <v>127</v>
      </c>
      <c r="AU193" s="225" t="s">
        <v>90</v>
      </c>
      <c r="AY193" s="17" t="s">
        <v>124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88</v>
      </c>
      <c r="BK193" s="226">
        <f>ROUND(I193*H193,2)</f>
        <v>0</v>
      </c>
      <c r="BL193" s="17" t="s">
        <v>158</v>
      </c>
      <c r="BM193" s="225" t="s">
        <v>340</v>
      </c>
    </row>
    <row r="194" s="2" customFormat="1" ht="14.4" customHeight="1">
      <c r="A194" s="39"/>
      <c r="B194" s="40"/>
      <c r="C194" s="214" t="s">
        <v>341</v>
      </c>
      <c r="D194" s="214" t="s">
        <v>127</v>
      </c>
      <c r="E194" s="215" t="s">
        <v>342</v>
      </c>
      <c r="F194" s="216" t="s">
        <v>343</v>
      </c>
      <c r="G194" s="217" t="s">
        <v>195</v>
      </c>
      <c r="H194" s="218">
        <v>1</v>
      </c>
      <c r="I194" s="219"/>
      <c r="J194" s="220">
        <f>ROUND(I194*H194,2)</f>
        <v>0</v>
      </c>
      <c r="K194" s="216" t="s">
        <v>131</v>
      </c>
      <c r="L194" s="45"/>
      <c r="M194" s="221" t="s">
        <v>1</v>
      </c>
      <c r="N194" s="222" t="s">
        <v>48</v>
      </c>
      <c r="O194" s="92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158</v>
      </c>
      <c r="AT194" s="225" t="s">
        <v>127</v>
      </c>
      <c r="AU194" s="225" t="s">
        <v>90</v>
      </c>
      <c r="AY194" s="17" t="s">
        <v>124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7" t="s">
        <v>88</v>
      </c>
      <c r="BK194" s="226">
        <f>ROUND(I194*H194,2)</f>
        <v>0</v>
      </c>
      <c r="BL194" s="17" t="s">
        <v>158</v>
      </c>
      <c r="BM194" s="225" t="s">
        <v>344</v>
      </c>
    </row>
    <row r="195" s="2" customFormat="1" ht="14.4" customHeight="1">
      <c r="A195" s="39"/>
      <c r="B195" s="40"/>
      <c r="C195" s="214" t="s">
        <v>345</v>
      </c>
      <c r="D195" s="214" t="s">
        <v>127</v>
      </c>
      <c r="E195" s="215" t="s">
        <v>346</v>
      </c>
      <c r="F195" s="216" t="s">
        <v>347</v>
      </c>
      <c r="G195" s="217" t="s">
        <v>195</v>
      </c>
      <c r="H195" s="218">
        <v>1</v>
      </c>
      <c r="I195" s="219"/>
      <c r="J195" s="220">
        <f>ROUND(I195*H195,2)</f>
        <v>0</v>
      </c>
      <c r="K195" s="216" t="s">
        <v>131</v>
      </c>
      <c r="L195" s="45"/>
      <c r="M195" s="221" t="s">
        <v>1</v>
      </c>
      <c r="N195" s="222" t="s">
        <v>48</v>
      </c>
      <c r="O195" s="92"/>
      <c r="P195" s="223">
        <f>O195*H195</f>
        <v>0</v>
      </c>
      <c r="Q195" s="223">
        <v>0.0011299999999999999</v>
      </c>
      <c r="R195" s="223">
        <f>Q195*H195</f>
        <v>0.0011299999999999999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158</v>
      </c>
      <c r="AT195" s="225" t="s">
        <v>127</v>
      </c>
      <c r="AU195" s="225" t="s">
        <v>90</v>
      </c>
      <c r="AY195" s="17" t="s">
        <v>124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88</v>
      </c>
      <c r="BK195" s="226">
        <f>ROUND(I195*H195,2)</f>
        <v>0</v>
      </c>
      <c r="BL195" s="17" t="s">
        <v>158</v>
      </c>
      <c r="BM195" s="225" t="s">
        <v>348</v>
      </c>
    </row>
    <row r="196" s="2" customFormat="1" ht="14.4" customHeight="1">
      <c r="A196" s="39"/>
      <c r="B196" s="40"/>
      <c r="C196" s="214" t="s">
        <v>349</v>
      </c>
      <c r="D196" s="214" t="s">
        <v>127</v>
      </c>
      <c r="E196" s="215" t="s">
        <v>350</v>
      </c>
      <c r="F196" s="216" t="s">
        <v>351</v>
      </c>
      <c r="G196" s="217" t="s">
        <v>195</v>
      </c>
      <c r="H196" s="218">
        <v>1</v>
      </c>
      <c r="I196" s="219"/>
      <c r="J196" s="220">
        <f>ROUND(I196*H196,2)</f>
        <v>0</v>
      </c>
      <c r="K196" s="216" t="s">
        <v>131</v>
      </c>
      <c r="L196" s="45"/>
      <c r="M196" s="221" t="s">
        <v>1</v>
      </c>
      <c r="N196" s="222" t="s">
        <v>48</v>
      </c>
      <c r="O196" s="92"/>
      <c r="P196" s="223">
        <f>O196*H196</f>
        <v>0</v>
      </c>
      <c r="Q196" s="223">
        <v>0.00014999999999999999</v>
      </c>
      <c r="R196" s="223">
        <f>Q196*H196</f>
        <v>0.00014999999999999999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158</v>
      </c>
      <c r="AT196" s="225" t="s">
        <v>127</v>
      </c>
      <c r="AU196" s="225" t="s">
        <v>90</v>
      </c>
      <c r="AY196" s="17" t="s">
        <v>124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7" t="s">
        <v>88</v>
      </c>
      <c r="BK196" s="226">
        <f>ROUND(I196*H196,2)</f>
        <v>0</v>
      </c>
      <c r="BL196" s="17" t="s">
        <v>158</v>
      </c>
      <c r="BM196" s="225" t="s">
        <v>352</v>
      </c>
    </row>
    <row r="197" s="2" customFormat="1" ht="14.4" customHeight="1">
      <c r="A197" s="39"/>
      <c r="B197" s="40"/>
      <c r="C197" s="214" t="s">
        <v>353</v>
      </c>
      <c r="D197" s="214" t="s">
        <v>127</v>
      </c>
      <c r="E197" s="215" t="s">
        <v>354</v>
      </c>
      <c r="F197" s="216" t="s">
        <v>355</v>
      </c>
      <c r="G197" s="217" t="s">
        <v>195</v>
      </c>
      <c r="H197" s="218">
        <v>1</v>
      </c>
      <c r="I197" s="219"/>
      <c r="J197" s="220">
        <f>ROUND(I197*H197,2)</f>
        <v>0</v>
      </c>
      <c r="K197" s="216" t="s">
        <v>131</v>
      </c>
      <c r="L197" s="45"/>
      <c r="M197" s="221" t="s">
        <v>1</v>
      </c>
      <c r="N197" s="222" t="s">
        <v>48</v>
      </c>
      <c r="O197" s="92"/>
      <c r="P197" s="223">
        <f>O197*H197</f>
        <v>0</v>
      </c>
      <c r="Q197" s="223">
        <v>0.00014999999999999999</v>
      </c>
      <c r="R197" s="223">
        <f>Q197*H197</f>
        <v>0.00014999999999999999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158</v>
      </c>
      <c r="AT197" s="225" t="s">
        <v>127</v>
      </c>
      <c r="AU197" s="225" t="s">
        <v>90</v>
      </c>
      <c r="AY197" s="17" t="s">
        <v>124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88</v>
      </c>
      <c r="BK197" s="226">
        <f>ROUND(I197*H197,2)</f>
        <v>0</v>
      </c>
      <c r="BL197" s="17" t="s">
        <v>158</v>
      </c>
      <c r="BM197" s="225" t="s">
        <v>356</v>
      </c>
    </row>
    <row r="198" s="12" customFormat="1" ht="25.92" customHeight="1">
      <c r="A198" s="12"/>
      <c r="B198" s="198"/>
      <c r="C198" s="199"/>
      <c r="D198" s="200" t="s">
        <v>82</v>
      </c>
      <c r="E198" s="201" t="s">
        <v>357</v>
      </c>
      <c r="F198" s="201" t="s">
        <v>358</v>
      </c>
      <c r="G198" s="199"/>
      <c r="H198" s="199"/>
      <c r="I198" s="202"/>
      <c r="J198" s="203">
        <f>BK198</f>
        <v>0</v>
      </c>
      <c r="K198" s="199"/>
      <c r="L198" s="204"/>
      <c r="M198" s="205"/>
      <c r="N198" s="206"/>
      <c r="O198" s="206"/>
      <c r="P198" s="207">
        <f>P199+P201+P203+P206</f>
        <v>0</v>
      </c>
      <c r="Q198" s="206"/>
      <c r="R198" s="207">
        <f>R199+R201+R203+R206</f>
        <v>0</v>
      </c>
      <c r="S198" s="206"/>
      <c r="T198" s="208">
        <f>T199+T201+T203+T206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146</v>
      </c>
      <c r="AT198" s="210" t="s">
        <v>82</v>
      </c>
      <c r="AU198" s="210" t="s">
        <v>83</v>
      </c>
      <c r="AY198" s="209" t="s">
        <v>124</v>
      </c>
      <c r="BK198" s="211">
        <f>BK199+BK201+BK203+BK206</f>
        <v>0</v>
      </c>
    </row>
    <row r="199" s="12" customFormat="1" ht="22.8" customHeight="1">
      <c r="A199" s="12"/>
      <c r="B199" s="198"/>
      <c r="C199" s="199"/>
      <c r="D199" s="200" t="s">
        <v>82</v>
      </c>
      <c r="E199" s="212" t="s">
        <v>359</v>
      </c>
      <c r="F199" s="212" t="s">
        <v>360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P200</f>
        <v>0</v>
      </c>
      <c r="Q199" s="206"/>
      <c r="R199" s="207">
        <f>R200</f>
        <v>0</v>
      </c>
      <c r="S199" s="206"/>
      <c r="T199" s="208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146</v>
      </c>
      <c r="AT199" s="210" t="s">
        <v>82</v>
      </c>
      <c r="AU199" s="210" t="s">
        <v>88</v>
      </c>
      <c r="AY199" s="209" t="s">
        <v>124</v>
      </c>
      <c r="BK199" s="211">
        <f>BK200</f>
        <v>0</v>
      </c>
    </row>
    <row r="200" s="2" customFormat="1" ht="14.4" customHeight="1">
      <c r="A200" s="39"/>
      <c r="B200" s="40"/>
      <c r="C200" s="214" t="s">
        <v>361</v>
      </c>
      <c r="D200" s="214" t="s">
        <v>127</v>
      </c>
      <c r="E200" s="215" t="s">
        <v>362</v>
      </c>
      <c r="F200" s="216" t="s">
        <v>360</v>
      </c>
      <c r="G200" s="217" t="s">
        <v>195</v>
      </c>
      <c r="H200" s="218">
        <v>1</v>
      </c>
      <c r="I200" s="219"/>
      <c r="J200" s="220">
        <f>ROUND(I200*H200,2)</f>
        <v>0</v>
      </c>
      <c r="K200" s="216" t="s">
        <v>131</v>
      </c>
      <c r="L200" s="45"/>
      <c r="M200" s="221" t="s">
        <v>1</v>
      </c>
      <c r="N200" s="222" t="s">
        <v>48</v>
      </c>
      <c r="O200" s="92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363</v>
      </c>
      <c r="AT200" s="225" t="s">
        <v>127</v>
      </c>
      <c r="AU200" s="225" t="s">
        <v>90</v>
      </c>
      <c r="AY200" s="17" t="s">
        <v>124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7" t="s">
        <v>88</v>
      </c>
      <c r="BK200" s="226">
        <f>ROUND(I200*H200,2)</f>
        <v>0</v>
      </c>
      <c r="BL200" s="17" t="s">
        <v>363</v>
      </c>
      <c r="BM200" s="225" t="s">
        <v>364</v>
      </c>
    </row>
    <row r="201" s="12" customFormat="1" ht="22.8" customHeight="1">
      <c r="A201" s="12"/>
      <c r="B201" s="198"/>
      <c r="C201" s="199"/>
      <c r="D201" s="200" t="s">
        <v>82</v>
      </c>
      <c r="E201" s="212" t="s">
        <v>365</v>
      </c>
      <c r="F201" s="212" t="s">
        <v>366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P202</f>
        <v>0</v>
      </c>
      <c r="Q201" s="206"/>
      <c r="R201" s="207">
        <f>R202</f>
        <v>0</v>
      </c>
      <c r="S201" s="206"/>
      <c r="T201" s="208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146</v>
      </c>
      <c r="AT201" s="210" t="s">
        <v>82</v>
      </c>
      <c r="AU201" s="210" t="s">
        <v>88</v>
      </c>
      <c r="AY201" s="209" t="s">
        <v>124</v>
      </c>
      <c r="BK201" s="211">
        <f>BK202</f>
        <v>0</v>
      </c>
    </row>
    <row r="202" s="2" customFormat="1" ht="14.4" customHeight="1">
      <c r="A202" s="39"/>
      <c r="B202" s="40"/>
      <c r="C202" s="214" t="s">
        <v>367</v>
      </c>
      <c r="D202" s="214" t="s">
        <v>127</v>
      </c>
      <c r="E202" s="215" t="s">
        <v>368</v>
      </c>
      <c r="F202" s="216" t="s">
        <v>369</v>
      </c>
      <c r="G202" s="217" t="s">
        <v>195</v>
      </c>
      <c r="H202" s="218">
        <v>1</v>
      </c>
      <c r="I202" s="219"/>
      <c r="J202" s="220">
        <f>ROUND(I202*H202,2)</f>
        <v>0</v>
      </c>
      <c r="K202" s="216" t="s">
        <v>131</v>
      </c>
      <c r="L202" s="45"/>
      <c r="M202" s="221" t="s">
        <v>1</v>
      </c>
      <c r="N202" s="222" t="s">
        <v>48</v>
      </c>
      <c r="O202" s="92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363</v>
      </c>
      <c r="AT202" s="225" t="s">
        <v>127</v>
      </c>
      <c r="AU202" s="225" t="s">
        <v>90</v>
      </c>
      <c r="AY202" s="17" t="s">
        <v>124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7" t="s">
        <v>88</v>
      </c>
      <c r="BK202" s="226">
        <f>ROUND(I202*H202,2)</f>
        <v>0</v>
      </c>
      <c r="BL202" s="17" t="s">
        <v>363</v>
      </c>
      <c r="BM202" s="225" t="s">
        <v>370</v>
      </c>
    </row>
    <row r="203" s="12" customFormat="1" ht="22.8" customHeight="1">
      <c r="A203" s="12"/>
      <c r="B203" s="198"/>
      <c r="C203" s="199"/>
      <c r="D203" s="200" t="s">
        <v>82</v>
      </c>
      <c r="E203" s="212" t="s">
        <v>371</v>
      </c>
      <c r="F203" s="212" t="s">
        <v>372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SUM(P204:P205)</f>
        <v>0</v>
      </c>
      <c r="Q203" s="206"/>
      <c r="R203" s="207">
        <f>SUM(R204:R205)</f>
        <v>0</v>
      </c>
      <c r="S203" s="206"/>
      <c r="T203" s="208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146</v>
      </c>
      <c r="AT203" s="210" t="s">
        <v>82</v>
      </c>
      <c r="AU203" s="210" t="s">
        <v>88</v>
      </c>
      <c r="AY203" s="209" t="s">
        <v>124</v>
      </c>
      <c r="BK203" s="211">
        <f>SUM(BK204:BK205)</f>
        <v>0</v>
      </c>
    </row>
    <row r="204" s="2" customFormat="1" ht="14.4" customHeight="1">
      <c r="A204" s="39"/>
      <c r="B204" s="40"/>
      <c r="C204" s="214" t="s">
        <v>373</v>
      </c>
      <c r="D204" s="214" t="s">
        <v>127</v>
      </c>
      <c r="E204" s="215" t="s">
        <v>374</v>
      </c>
      <c r="F204" s="216" t="s">
        <v>375</v>
      </c>
      <c r="G204" s="217" t="s">
        <v>195</v>
      </c>
      <c r="H204" s="218">
        <v>1</v>
      </c>
      <c r="I204" s="219"/>
      <c r="J204" s="220">
        <f>ROUND(I204*H204,2)</f>
        <v>0</v>
      </c>
      <c r="K204" s="216" t="s">
        <v>131</v>
      </c>
      <c r="L204" s="45"/>
      <c r="M204" s="221" t="s">
        <v>1</v>
      </c>
      <c r="N204" s="222" t="s">
        <v>48</v>
      </c>
      <c r="O204" s="92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363</v>
      </c>
      <c r="AT204" s="225" t="s">
        <v>127</v>
      </c>
      <c r="AU204" s="225" t="s">
        <v>90</v>
      </c>
      <c r="AY204" s="17" t="s">
        <v>124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7" t="s">
        <v>88</v>
      </c>
      <c r="BK204" s="226">
        <f>ROUND(I204*H204,2)</f>
        <v>0</v>
      </c>
      <c r="BL204" s="17" t="s">
        <v>363</v>
      </c>
      <c r="BM204" s="225" t="s">
        <v>376</v>
      </c>
    </row>
    <row r="205" s="2" customFormat="1" ht="14.4" customHeight="1">
      <c r="A205" s="39"/>
      <c r="B205" s="40"/>
      <c r="C205" s="214" t="s">
        <v>377</v>
      </c>
      <c r="D205" s="214" t="s">
        <v>127</v>
      </c>
      <c r="E205" s="215" t="s">
        <v>378</v>
      </c>
      <c r="F205" s="216" t="s">
        <v>379</v>
      </c>
      <c r="G205" s="217" t="s">
        <v>195</v>
      </c>
      <c r="H205" s="218">
        <v>1</v>
      </c>
      <c r="I205" s="219"/>
      <c r="J205" s="220">
        <f>ROUND(I205*H205,2)</f>
        <v>0</v>
      </c>
      <c r="K205" s="216" t="s">
        <v>131</v>
      </c>
      <c r="L205" s="45"/>
      <c r="M205" s="221" t="s">
        <v>1</v>
      </c>
      <c r="N205" s="222" t="s">
        <v>48</v>
      </c>
      <c r="O205" s="92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363</v>
      </c>
      <c r="AT205" s="225" t="s">
        <v>127</v>
      </c>
      <c r="AU205" s="225" t="s">
        <v>90</v>
      </c>
      <c r="AY205" s="17" t="s">
        <v>124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88</v>
      </c>
      <c r="BK205" s="226">
        <f>ROUND(I205*H205,2)</f>
        <v>0</v>
      </c>
      <c r="BL205" s="17" t="s">
        <v>363</v>
      </c>
      <c r="BM205" s="225" t="s">
        <v>380</v>
      </c>
    </row>
    <row r="206" s="12" customFormat="1" ht="22.8" customHeight="1">
      <c r="A206" s="12"/>
      <c r="B206" s="198"/>
      <c r="C206" s="199"/>
      <c r="D206" s="200" t="s">
        <v>82</v>
      </c>
      <c r="E206" s="212" t="s">
        <v>381</v>
      </c>
      <c r="F206" s="212" t="s">
        <v>382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P207</f>
        <v>0</v>
      </c>
      <c r="Q206" s="206"/>
      <c r="R206" s="207">
        <f>R207</f>
        <v>0</v>
      </c>
      <c r="S206" s="206"/>
      <c r="T206" s="208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146</v>
      </c>
      <c r="AT206" s="210" t="s">
        <v>82</v>
      </c>
      <c r="AU206" s="210" t="s">
        <v>88</v>
      </c>
      <c r="AY206" s="209" t="s">
        <v>124</v>
      </c>
      <c r="BK206" s="211">
        <f>BK207</f>
        <v>0</v>
      </c>
    </row>
    <row r="207" s="2" customFormat="1" ht="14.4" customHeight="1">
      <c r="A207" s="39"/>
      <c r="B207" s="40"/>
      <c r="C207" s="214" t="s">
        <v>383</v>
      </c>
      <c r="D207" s="214" t="s">
        <v>127</v>
      </c>
      <c r="E207" s="215" t="s">
        <v>384</v>
      </c>
      <c r="F207" s="216" t="s">
        <v>382</v>
      </c>
      <c r="G207" s="217" t="s">
        <v>195</v>
      </c>
      <c r="H207" s="218">
        <v>1</v>
      </c>
      <c r="I207" s="219"/>
      <c r="J207" s="220">
        <f>ROUND(I207*H207,2)</f>
        <v>0</v>
      </c>
      <c r="K207" s="216" t="s">
        <v>131</v>
      </c>
      <c r="L207" s="45"/>
      <c r="M207" s="271" t="s">
        <v>1</v>
      </c>
      <c r="N207" s="272" t="s">
        <v>48</v>
      </c>
      <c r="O207" s="273"/>
      <c r="P207" s="274">
        <f>O207*H207</f>
        <v>0</v>
      </c>
      <c r="Q207" s="274">
        <v>0</v>
      </c>
      <c r="R207" s="274">
        <f>Q207*H207</f>
        <v>0</v>
      </c>
      <c r="S207" s="274">
        <v>0</v>
      </c>
      <c r="T207" s="27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363</v>
      </c>
      <c r="AT207" s="225" t="s">
        <v>127</v>
      </c>
      <c r="AU207" s="225" t="s">
        <v>90</v>
      </c>
      <c r="AY207" s="17" t="s">
        <v>124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88</v>
      </c>
      <c r="BK207" s="226">
        <f>ROUND(I207*H207,2)</f>
        <v>0</v>
      </c>
      <c r="BL207" s="17" t="s">
        <v>363</v>
      </c>
      <c r="BM207" s="225" t="s">
        <v>385</v>
      </c>
    </row>
    <row r="208" s="2" customFormat="1" ht="6.96" customHeight="1">
      <c r="A208" s="39"/>
      <c r="B208" s="67"/>
      <c r="C208" s="68"/>
      <c r="D208" s="68"/>
      <c r="E208" s="68"/>
      <c r="F208" s="68"/>
      <c r="G208" s="68"/>
      <c r="H208" s="68"/>
      <c r="I208" s="68"/>
      <c r="J208" s="68"/>
      <c r="K208" s="68"/>
      <c r="L208" s="45"/>
      <c r="M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</sheetData>
  <sheetProtection sheet="1" autoFilter="0" formatColumns="0" formatRows="0" objects="1" scenarios="1" spinCount="100000" saltValue="V8u6nxz0vS7KLzyU1JQQJ3Mw9mzT6YGX6w5rPUuabZ5fYpnaP1HUnc7c/UKtJ6HlQphCIIcnj8diovgcL5bMhw==" hashValue="itix1TRUty4hQ68sxaPkkQDq4yVzkXcU0KTeodXVjXiUWyqpCdU3zV3qs+JTcTrAzjV8ezeDMDMKSlFqb+5oXw==" algorithmName="SHA-512" password="CC35"/>
  <autoFilter ref="C122:K207"/>
  <mergeCells count="6">
    <mergeCell ref="E7:H7"/>
    <mergeCell ref="E16:H16"/>
    <mergeCell ref="E25:H25"/>
    <mergeCell ref="E84:H84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PCZDENDA\Zdendik</dc:creator>
  <cp:lastModifiedBy>PCZDENDA\Zdendik</cp:lastModifiedBy>
  <dcterms:created xsi:type="dcterms:W3CDTF">2020-09-25T19:28:57Z</dcterms:created>
  <dcterms:modified xsi:type="dcterms:W3CDTF">2020-09-25T19:29:01Z</dcterms:modified>
</cp:coreProperties>
</file>