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35" yWindow="630" windowWidth="28470" windowHeight="11850" activeTab="1"/>
  </bookViews>
  <sheets>
    <sheet name="Rekapitulace stavby" sheetId="1" r:id="rId1"/>
    <sheet name="25-1-2020 - Blok G slabop..." sheetId="2" r:id="rId2"/>
    <sheet name="Pokyny pro vyplnění" sheetId="3" r:id="rId3"/>
  </sheets>
  <definedNames>
    <definedName name="_xlnm._FilterDatabase" localSheetId="1" hidden="1">'25-1-2020 - Blok G slabop...'!$C$78:$K$124</definedName>
    <definedName name="_xlnm.Print_Area" localSheetId="1">'25-1-2020 - Blok G slabop...'!$C$4:$J$34,'25-1-2020 - Blok G slabop...'!$C$40:$J$62,'25-1-2020 - Blok G slabop...'!$C$68:$K$124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'25-1-2020 - Blok G slabop...'!$78:$78</definedName>
  </definedNames>
  <calcPr calcId="162913"/>
</workbook>
</file>

<file path=xl/sharedStrings.xml><?xml version="1.0" encoding="utf-8"?>
<sst xmlns="http://schemas.openxmlformats.org/spreadsheetml/2006/main" count="1273" uniqueCount="458">
  <si>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</si>
  <si>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</si>
  <si>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</si>
  <si>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</si>
  <si>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</si>
  <si>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</si>
  <si>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</si>
  <si>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{852d3d56-485f-46d8-88e4-12b7d15f6765}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</si>
  <si>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</si>
  <si>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</si>
  <si>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</si>
  <si>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</si>
  <si>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</si>
  <si>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</si>
  <si>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</si>
  <si>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</si>
  <si>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</si>
  <si>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25/1/2020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</si>
  <si>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</si>
  <si>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</si>
  <si>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Blok G slaboproudá elektroinstalace</t>
  </si>
  <si>
    <t>KSO:</t>
  </si>
  <si>
    <t>CC-CZ:</t>
  </si>
  <si>
    <t>Místo:</t>
  </si>
  <si>
    <t xml:space="preserve"> </t>
  </si>
  <si>
    <t>Datum:</t>
  </si>
  <si>
    <t>30. 4. 2020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</si>
  <si>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</si>
  <si>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</si>
  <si>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</si>
  <si>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</si>
  <si>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</si>
  <si>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</si>
  <si>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</si>
  <si>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</si>
  <si>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</si>
  <si>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</si>
  <si>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</si>
  <si>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</si>
  <si>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</si>
  <si>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</si>
  <si>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</si>
  <si>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</si>
  <si>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</si>
  <si>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</si>
  <si>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</si>
  <si>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</si>
  <si>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</si>
  <si>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</si>
  <si>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</si>
  <si>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</si>
  <si>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</si>
  <si>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</si>
  <si>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</si>
  <si>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</si>
  <si>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</si>
  <si>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</si>
  <si>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</si>
  <si>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</si>
  <si>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</si>
  <si>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</si>
  <si>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</si>
  <si>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</si>
  <si>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</si>
  <si>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</si>
  <si>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</si>
  <si>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</si>
  <si>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</si>
  <si>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</si>
  <si>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</si>
  <si>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</si>
  <si>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</si>
  <si>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</si>
  <si>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</si>
  <si>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</si>
  <si>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</si>
  <si>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</si>
  <si>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</si>
  <si>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</si>
  <si>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</si>
  <si>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</si>
  <si>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</si>
  <si>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</si>
  <si>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</si>
  <si>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</si>
  <si>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</si>
  <si>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</si>
  <si>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</si>
  <si>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</si>
  <si>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742 - Elektromontáže - rozvodný systém</t>
  </si>
  <si>
    <t>M - Práce a dodávky M</t>
  </si>
  <si>
    <t xml:space="preserve">    21-M - Elektromontáže</t>
  </si>
  <si>
    <t xml:space="preserve">      743 - Elektromontáže - hrubá montáž</t>
  </si>
  <si>
    <t xml:space="preserve">        22-M - Montáže slaboproud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</si>
  <si>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</si>
  <si>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</si>
  <si>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</si>
  <si>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</si>
  <si>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</si>
  <si>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</si>
  <si>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</si>
  <si>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</si>
  <si>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</si>
  <si>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</si>
  <si>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</si>
  <si>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</si>
  <si>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</si>
  <si>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</si>
  <si>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</si>
  <si>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</si>
  <si>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</si>
  <si>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</si>
  <si>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</si>
  <si>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</si>
  <si>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742</t>
  </si>
  <si>
    <t>Elektromontáže - rozvodný systém</t>
  </si>
  <si>
    <t>K</t>
  </si>
  <si>
    <t>7424108014</t>
  </si>
  <si>
    <t>Demontáž podhledového stropu</t>
  </si>
  <si>
    <t>m</t>
  </si>
  <si>
    <t>16</t>
  </si>
  <si>
    <t>1438749555</t>
  </si>
  <si>
    <t>74241080144</t>
  </si>
  <si>
    <t>Montáž podhledového stropu</t>
  </si>
  <si>
    <t>-77917678</t>
  </si>
  <si>
    <t>M</t>
  </si>
  <si>
    <t>Práce a dodávky M</t>
  </si>
  <si>
    <t>3</t>
  </si>
  <si>
    <t>21-M</t>
  </si>
  <si>
    <t>Elektromontáže</t>
  </si>
  <si>
    <t>743</t>
  </si>
  <si>
    <t>Elektromontáže - hrubá montáž</t>
  </si>
  <si>
    <t>22-M</t>
  </si>
  <si>
    <t>Montáže slaboproud</t>
  </si>
  <si>
    <t>742330024</t>
  </si>
  <si>
    <t>Montáž patch panelu 24 portů UTP/FTP</t>
  </si>
  <si>
    <t>kus</t>
  </si>
  <si>
    <t>CS ÚRS 2017 02</t>
  </si>
  <si>
    <t>4</t>
  </si>
  <si>
    <t>171572047</t>
  </si>
  <si>
    <t>10001</t>
  </si>
  <si>
    <t>Patch panel 24x RJ45, přímý, CAT6, UTP, černý, 1U</t>
  </si>
  <si>
    <t>ks</t>
  </si>
  <si>
    <t>32</t>
  </si>
  <si>
    <t>-2100508664</t>
  </si>
  <si>
    <t>5</t>
  </si>
  <si>
    <t>10006</t>
  </si>
  <si>
    <t>Vyvazovací organizér</t>
  </si>
  <si>
    <t>256</t>
  </si>
  <si>
    <t>64</t>
  </si>
  <si>
    <t>-1729760590</t>
  </si>
  <si>
    <t>6</t>
  </si>
  <si>
    <t>742330052</t>
  </si>
  <si>
    <t>Popis portů patchpanelu</t>
  </si>
  <si>
    <t>-1873358801</t>
  </si>
  <si>
    <t>7</t>
  </si>
  <si>
    <t>742430001</t>
  </si>
  <si>
    <t>Montáž držáku pro WiFi přístupový bod na strop nebo na stěnu</t>
  </si>
  <si>
    <t>-1792115544</t>
  </si>
  <si>
    <t>8</t>
  </si>
  <si>
    <t>10008</t>
  </si>
  <si>
    <t>Držák AP-220-MNT-W1 Basic Mount Kit</t>
  </si>
  <si>
    <t>-390208166</t>
  </si>
  <si>
    <t>9</t>
  </si>
  <si>
    <t>220270243</t>
  </si>
  <si>
    <t>Montáž UTP, FTP kabelu Cat.6</t>
  </si>
  <si>
    <t>754948823</t>
  </si>
  <si>
    <t>10</t>
  </si>
  <si>
    <t>10.049.551</t>
  </si>
  <si>
    <t>UTP 4x2x0,5 cat.6 bal.305m</t>
  </si>
  <si>
    <t>-1251860008</t>
  </si>
  <si>
    <t>11</t>
  </si>
  <si>
    <t>742330101</t>
  </si>
  <si>
    <t>Měření metalického segmentu s vyhotovením protokolu</t>
  </si>
  <si>
    <t>463573423</t>
  </si>
  <si>
    <t>12</t>
  </si>
  <si>
    <t>742420111</t>
  </si>
  <si>
    <t>Montáž UTP konektoru</t>
  </si>
  <si>
    <t>974933939</t>
  </si>
  <si>
    <t>13</t>
  </si>
  <si>
    <t>8006</t>
  </si>
  <si>
    <t>Lisovací konektor RJ45, kat.6</t>
  </si>
  <si>
    <t>-1644827186</t>
  </si>
  <si>
    <t>14</t>
  </si>
  <si>
    <t>741910415</t>
  </si>
  <si>
    <t>Montáž žlab kovový šířky do 500 mm bez víka-strop</t>
  </si>
  <si>
    <t>226329715</t>
  </si>
  <si>
    <t>34575490012</t>
  </si>
  <si>
    <t>Žlab MERKUR 200/100 M2 galv.zinek vč. držáků-strop</t>
  </si>
  <si>
    <t>-36495212</t>
  </si>
  <si>
    <t>P</t>
  </si>
  <si>
    <t>Poznámka k položce:
EAN 8595057687196</t>
  </si>
  <si>
    <t>743552123</t>
  </si>
  <si>
    <t>Montáž žlab kovový typ Mars, ZPA šířky do 125 mm s víkem-šachta</t>
  </si>
  <si>
    <t>CS ÚRS 2016 01</t>
  </si>
  <si>
    <t>-1355270698</t>
  </si>
  <si>
    <t>17</t>
  </si>
  <si>
    <t>345754920.1</t>
  </si>
  <si>
    <t>šachta - Žlab MERKUR 100/50 M2 galv.zinek včetně držáků</t>
  </si>
  <si>
    <t>-1945006111</t>
  </si>
  <si>
    <t>Poznámka k položce:
EAN 8595057687219</t>
  </si>
  <si>
    <t>18</t>
  </si>
  <si>
    <t>7435521231</t>
  </si>
  <si>
    <t>Montáž žlab kovový typ Mars, ZPA šířky do 125 mm s víkem-strop</t>
  </si>
  <si>
    <t>-189559624</t>
  </si>
  <si>
    <t>19</t>
  </si>
  <si>
    <t>345754920.11</t>
  </si>
  <si>
    <t>strop - Žlab MERKUR 100/50 M2 galv.zinek včetně držáků</t>
  </si>
  <si>
    <t>1822742168</t>
  </si>
  <si>
    <t>20</t>
  </si>
  <si>
    <t>460600061</t>
  </si>
  <si>
    <t>Odvoz suti a vybouraných hmot</t>
  </si>
  <si>
    <t>t</t>
  </si>
  <si>
    <t>-1448293105</t>
  </si>
  <si>
    <t>460680502</t>
  </si>
  <si>
    <t>Vysekání rýh pro montáž trubek a kabelů ve zdivu betonovém hloubky do 3 cm a šířky do 5 cm</t>
  </si>
  <si>
    <t>286481528</t>
  </si>
  <si>
    <t>22</t>
  </si>
  <si>
    <t>460690041</t>
  </si>
  <si>
    <t>Osazení hmoždinek včetně vyvrtání otvoru ve stěnách betonových nebo kamenných průměru do 8 mm</t>
  </si>
  <si>
    <t>1950633635</t>
  </si>
  <si>
    <t>23</t>
  </si>
  <si>
    <t>562810840</t>
  </si>
  <si>
    <t>hmoždinka HL 8</t>
  </si>
  <si>
    <t>128</t>
  </si>
  <si>
    <t>725469998</t>
  </si>
  <si>
    <t>24</t>
  </si>
  <si>
    <t>210020312</t>
  </si>
  <si>
    <t>Montáž žlabů kovových typ Mars šířky do 500 mm bez víka</t>
  </si>
  <si>
    <t>CS ÚRS 2015 02</t>
  </si>
  <si>
    <t>-580290200</t>
  </si>
  <si>
    <t>25</t>
  </si>
  <si>
    <t>10.622.526</t>
  </si>
  <si>
    <t>Žlab drátěný 400x 50 včetně podpěr</t>
  </si>
  <si>
    <t>1513706840</t>
  </si>
  <si>
    <t>26</t>
  </si>
  <si>
    <t>PD</t>
  </si>
  <si>
    <t>Přesun dodávek</t>
  </si>
  <si>
    <t>%</t>
  </si>
  <si>
    <t>-1405960818</t>
  </si>
  <si>
    <t>27</t>
  </si>
  <si>
    <t>PM</t>
  </si>
  <si>
    <t>Přidružený materiál</t>
  </si>
  <si>
    <t>-1554492539</t>
  </si>
  <si>
    <t>28</t>
  </si>
  <si>
    <t>PPV</t>
  </si>
  <si>
    <t>Podíl přidružených výkonů</t>
  </si>
  <si>
    <t>-1760583561</t>
  </si>
  <si>
    <t>29</t>
  </si>
  <si>
    <t>ZV</t>
  </si>
  <si>
    <t>Zednické výpomoci</t>
  </si>
  <si>
    <t>1820878468</t>
  </si>
  <si>
    <t>30</t>
  </si>
  <si>
    <t>360020611.2</t>
  </si>
  <si>
    <t>Vyvrtání otvoru v betonovém zdivu do 450 mm, průměru 30 mm</t>
  </si>
  <si>
    <t>-755805835</t>
  </si>
  <si>
    <t>VRN</t>
  </si>
  <si>
    <t>Vedlejší rozpočtové náklady</t>
  </si>
  <si>
    <t>VRN1</t>
  </si>
  <si>
    <t>Průzkumné, geodetické a projektové práce</t>
  </si>
  <si>
    <t>31</t>
  </si>
  <si>
    <t>013254000</t>
  </si>
  <si>
    <t>Dokumentace skutečného provedení stavby</t>
  </si>
  <si>
    <t>1024</t>
  </si>
  <si>
    <t>-244233185</t>
  </si>
  <si>
    <t>VRN3</t>
  </si>
  <si>
    <t>Zařízení staveniště</t>
  </si>
  <si>
    <t>032603000</t>
  </si>
  <si>
    <t>Ostatní náklady - pronájem pojízdné hliníkové lešení s plošinou, 4,4 m</t>
  </si>
  <si>
    <t>kpl</t>
  </si>
  <si>
    <t>-878052150</t>
  </si>
  <si>
    <t>33</t>
  </si>
  <si>
    <t>032903000</t>
  </si>
  <si>
    <t>Náklady na provoz a údržbu vybavení staveniště</t>
  </si>
  <si>
    <t>452253007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</si>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</sst>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 locked="0"/>
    </xf>
    <xf numFmtId="49" fontId="32" fillId="0" borderId="27" xfId="0" applyNumberFormat="1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167" fontId="32" fillId="0" borderId="27" xfId="0" applyNumberFormat="1" applyFont="1" applyBorder="1" applyAlignment="1" applyProtection="1">
      <alignment vertical="center"/>
      <protection locked="0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8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4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85" t="s">
        <v>8</v>
      </c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313" t="s">
        <v>17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315" t="s">
        <v>20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312"/>
      <c r="BS7" s="21" t="s">
        <v>9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2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9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312"/>
      <c r="BS10" s="21" t="s">
        <v>9</v>
      </c>
    </row>
    <row r="11" spans="2:71" ht="18.4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5</v>
      </c>
      <c r="AO11" s="26"/>
      <c r="AP11" s="26"/>
      <c r="AQ11" s="28"/>
      <c r="BE11" s="312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9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12"/>
      <c r="BS13" s="21" t="s">
        <v>9</v>
      </c>
    </row>
    <row r="14" spans="2:71" ht="15">
      <c r="B14" s="25"/>
      <c r="C14" s="26"/>
      <c r="D14" s="26"/>
      <c r="E14" s="316" t="s">
        <v>31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12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2:71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312"/>
      <c r="BS16" s="21" t="s">
        <v>6</v>
      </c>
    </row>
    <row r="17" spans="2:71" ht="18.4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5</v>
      </c>
      <c r="AO17" s="26"/>
      <c r="AP17" s="26"/>
      <c r="AQ17" s="28"/>
      <c r="BE17" s="312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9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9</v>
      </c>
    </row>
    <row r="20" spans="2:71" ht="16.5" customHeight="1">
      <c r="B20" s="25"/>
      <c r="C20" s="26"/>
      <c r="D20" s="26"/>
      <c r="E20" s="318" t="s">
        <v>5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33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57" s="1" customFormat="1" ht="25.9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12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36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37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38</v>
      </c>
      <c r="AL25" s="321"/>
      <c r="AM25" s="321"/>
      <c r="AN25" s="321"/>
      <c r="AO25" s="321"/>
      <c r="AP25" s="39"/>
      <c r="AQ25" s="42"/>
      <c r="BE25" s="312"/>
    </row>
    <row r="26" spans="2:57" s="2" customFormat="1" ht="14.45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04">
        <v>0.21</v>
      </c>
      <c r="M26" s="305"/>
      <c r="N26" s="305"/>
      <c r="O26" s="305"/>
      <c r="P26" s="45"/>
      <c r="Q26" s="45"/>
      <c r="R26" s="45"/>
      <c r="S26" s="45"/>
      <c r="T26" s="45"/>
      <c r="U26" s="45"/>
      <c r="V26" s="45"/>
      <c r="W26" s="306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5"/>
      <c r="AG26" s="45"/>
      <c r="AH26" s="45"/>
      <c r="AI26" s="45"/>
      <c r="AJ26" s="45"/>
      <c r="AK26" s="306">
        <f>ROUND(AV51,2)</f>
        <v>0</v>
      </c>
      <c r="AL26" s="305"/>
      <c r="AM26" s="305"/>
      <c r="AN26" s="305"/>
      <c r="AO26" s="305"/>
      <c r="AP26" s="45"/>
      <c r="AQ26" s="47"/>
      <c r="BE26" s="312"/>
    </row>
    <row r="27" spans="2:57" s="2" customFormat="1" ht="14.45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04">
        <v>0.15</v>
      </c>
      <c r="M27" s="305"/>
      <c r="N27" s="305"/>
      <c r="O27" s="305"/>
      <c r="P27" s="45"/>
      <c r="Q27" s="45"/>
      <c r="R27" s="45"/>
      <c r="S27" s="45"/>
      <c r="T27" s="45"/>
      <c r="U27" s="45"/>
      <c r="V27" s="45"/>
      <c r="W27" s="306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5"/>
      <c r="AG27" s="45"/>
      <c r="AH27" s="45"/>
      <c r="AI27" s="45"/>
      <c r="AJ27" s="45"/>
      <c r="AK27" s="306">
        <f>ROUND(AW51,2)</f>
        <v>0</v>
      </c>
      <c r="AL27" s="305"/>
      <c r="AM27" s="305"/>
      <c r="AN27" s="305"/>
      <c r="AO27" s="305"/>
      <c r="AP27" s="45"/>
      <c r="AQ27" s="47"/>
      <c r="BE27" s="312"/>
    </row>
    <row r="28" spans="2:57" s="2" customFormat="1" ht="14.45" customHeight="1" hidden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04">
        <v>0.21</v>
      </c>
      <c r="M28" s="305"/>
      <c r="N28" s="305"/>
      <c r="O28" s="305"/>
      <c r="P28" s="45"/>
      <c r="Q28" s="45"/>
      <c r="R28" s="45"/>
      <c r="S28" s="45"/>
      <c r="T28" s="45"/>
      <c r="U28" s="45"/>
      <c r="V28" s="45"/>
      <c r="W28" s="306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5"/>
      <c r="AG28" s="45"/>
      <c r="AH28" s="45"/>
      <c r="AI28" s="45"/>
      <c r="AJ28" s="45"/>
      <c r="AK28" s="306">
        <v>0</v>
      </c>
      <c r="AL28" s="305"/>
      <c r="AM28" s="305"/>
      <c r="AN28" s="305"/>
      <c r="AO28" s="305"/>
      <c r="AP28" s="45"/>
      <c r="AQ28" s="47"/>
      <c r="BE28" s="312"/>
    </row>
    <row r="29" spans="2:57" s="2" customFormat="1" ht="14.45" customHeight="1" hidden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04">
        <v>0.15</v>
      </c>
      <c r="M29" s="305"/>
      <c r="N29" s="305"/>
      <c r="O29" s="305"/>
      <c r="P29" s="45"/>
      <c r="Q29" s="45"/>
      <c r="R29" s="45"/>
      <c r="S29" s="45"/>
      <c r="T29" s="45"/>
      <c r="U29" s="45"/>
      <c r="V29" s="45"/>
      <c r="W29" s="306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5"/>
      <c r="AG29" s="45"/>
      <c r="AH29" s="45"/>
      <c r="AI29" s="45"/>
      <c r="AJ29" s="45"/>
      <c r="AK29" s="306">
        <v>0</v>
      </c>
      <c r="AL29" s="305"/>
      <c r="AM29" s="305"/>
      <c r="AN29" s="305"/>
      <c r="AO29" s="305"/>
      <c r="AP29" s="45"/>
      <c r="AQ29" s="47"/>
      <c r="BE29" s="312"/>
    </row>
    <row r="30" spans="2:57" s="2" customFormat="1" ht="14.45" customHeight="1" hidden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04">
        <v>0</v>
      </c>
      <c r="M30" s="305"/>
      <c r="N30" s="305"/>
      <c r="O30" s="305"/>
      <c r="P30" s="45"/>
      <c r="Q30" s="45"/>
      <c r="R30" s="45"/>
      <c r="S30" s="45"/>
      <c r="T30" s="45"/>
      <c r="U30" s="45"/>
      <c r="V30" s="45"/>
      <c r="W30" s="306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5"/>
      <c r="AG30" s="45"/>
      <c r="AH30" s="45"/>
      <c r="AI30" s="45"/>
      <c r="AJ30" s="45"/>
      <c r="AK30" s="306">
        <v>0</v>
      </c>
      <c r="AL30" s="305"/>
      <c r="AM30" s="305"/>
      <c r="AN30" s="305"/>
      <c r="AO30" s="305"/>
      <c r="AP30" s="45"/>
      <c r="AQ30" s="47"/>
      <c r="BE30" s="312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57" s="1" customFormat="1" ht="25.9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07" t="s">
        <v>47</v>
      </c>
      <c r="Y32" s="308"/>
      <c r="Z32" s="308"/>
      <c r="AA32" s="308"/>
      <c r="AB32" s="308"/>
      <c r="AC32" s="50"/>
      <c r="AD32" s="50"/>
      <c r="AE32" s="50"/>
      <c r="AF32" s="50"/>
      <c r="AG32" s="50"/>
      <c r="AH32" s="50"/>
      <c r="AI32" s="50"/>
      <c r="AJ32" s="50"/>
      <c r="AK32" s="309">
        <f>SUM(AK23:AK30)</f>
        <v>0</v>
      </c>
      <c r="AL32" s="308"/>
      <c r="AM32" s="308"/>
      <c r="AN32" s="308"/>
      <c r="AO32" s="310"/>
      <c r="AP32" s="48"/>
      <c r="AQ32" s="52"/>
      <c r="BE32" s="312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5" customHeight="1">
      <c r="B39" s="38"/>
      <c r="C39" s="58" t="s">
        <v>48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9"/>
      <c r="C41" s="60" t="s">
        <v>16</v>
      </c>
      <c r="L41" s="3" t="str">
        <f>K5</f>
        <v>25/1/2020</v>
      </c>
      <c r="AR41" s="59"/>
    </row>
    <row r="42" spans="2:44" s="4" customFormat="1" ht="36.95" customHeight="1">
      <c r="B42" s="61"/>
      <c r="C42" s="62" t="s">
        <v>19</v>
      </c>
      <c r="L42" s="292" t="str">
        <f>K6</f>
        <v>Blok G slaboproudá elektroinstalace</v>
      </c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R42" s="61"/>
    </row>
    <row r="43" spans="2:44" s="1" customFormat="1" ht="6.95" customHeight="1">
      <c r="B43" s="38"/>
      <c r="AR43" s="38"/>
    </row>
    <row r="44" spans="2:44" s="1" customFormat="1" ht="15">
      <c r="B44" s="38"/>
      <c r="C44" s="60" t="s">
        <v>23</v>
      </c>
      <c r="L44" s="63" t="str">
        <f>IF(K8="","",K8)</f>
        <v xml:space="preserve"> </v>
      </c>
      <c r="AI44" s="60" t="s">
        <v>25</v>
      </c>
      <c r="AM44" s="294" t="str">
        <f>IF(AN8="","",AN8)</f>
        <v>30. 4. 2020</v>
      </c>
      <c r="AN44" s="294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60" t="s">
        <v>27</v>
      </c>
      <c r="L46" s="3" t="str">
        <f>IF(E11="","",E11)</f>
        <v xml:space="preserve"> </v>
      </c>
      <c r="AI46" s="60" t="s">
        <v>32</v>
      </c>
      <c r="AM46" s="295" t="str">
        <f>IF(E17="","",E17)</f>
        <v xml:space="preserve"> </v>
      </c>
      <c r="AN46" s="295"/>
      <c r="AO46" s="295"/>
      <c r="AP46" s="295"/>
      <c r="AR46" s="38"/>
      <c r="AS46" s="296" t="s">
        <v>49</v>
      </c>
      <c r="AT46" s="297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38"/>
      <c r="C47" s="60" t="s">
        <v>30</v>
      </c>
      <c r="L47" s="3" t="str">
        <f>IF(E14="Vyplň údaj","",E14)</f>
        <v/>
      </c>
      <c r="AR47" s="38"/>
      <c r="AS47" s="298"/>
      <c r="AT47" s="299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9" customHeight="1">
      <c r="B48" s="38"/>
      <c r="AR48" s="38"/>
      <c r="AS48" s="298"/>
      <c r="AT48" s="299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00" t="s">
        <v>50</v>
      </c>
      <c r="D49" s="301"/>
      <c r="E49" s="301"/>
      <c r="F49" s="301"/>
      <c r="G49" s="301"/>
      <c r="H49" s="68"/>
      <c r="I49" s="302" t="s">
        <v>51</v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3" t="s">
        <v>52</v>
      </c>
      <c r="AH49" s="301"/>
      <c r="AI49" s="301"/>
      <c r="AJ49" s="301"/>
      <c r="AK49" s="301"/>
      <c r="AL49" s="301"/>
      <c r="AM49" s="301"/>
      <c r="AN49" s="302" t="s">
        <v>53</v>
      </c>
      <c r="AO49" s="301"/>
      <c r="AP49" s="301"/>
      <c r="AQ49" s="69" t="s">
        <v>54</v>
      </c>
      <c r="AR49" s="38"/>
      <c r="AS49" s="70" t="s">
        <v>55</v>
      </c>
      <c r="AT49" s="71" t="s">
        <v>56</v>
      </c>
      <c r="AU49" s="71" t="s">
        <v>57</v>
      </c>
      <c r="AV49" s="71" t="s">
        <v>58</v>
      </c>
      <c r="AW49" s="71" t="s">
        <v>59</v>
      </c>
      <c r="AX49" s="71" t="s">
        <v>60</v>
      </c>
      <c r="AY49" s="71" t="s">
        <v>61</v>
      </c>
      <c r="AZ49" s="71" t="s">
        <v>62</v>
      </c>
      <c r="BA49" s="71" t="s">
        <v>63</v>
      </c>
      <c r="BB49" s="71" t="s">
        <v>64</v>
      </c>
      <c r="BC49" s="71" t="s">
        <v>65</v>
      </c>
      <c r="BD49" s="72" t="s">
        <v>66</v>
      </c>
    </row>
    <row r="50" spans="2:56" s="1" customFormat="1" ht="10.9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1"/>
      <c r="C51" s="74" t="s">
        <v>67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290">
        <f>ROUND(AG52,2)</f>
        <v>0</v>
      </c>
      <c r="AH51" s="290"/>
      <c r="AI51" s="290"/>
      <c r="AJ51" s="290"/>
      <c r="AK51" s="290"/>
      <c r="AL51" s="290"/>
      <c r="AM51" s="290"/>
      <c r="AN51" s="291">
        <f>SUM(AG51,AT51)</f>
        <v>0</v>
      </c>
      <c r="AO51" s="291"/>
      <c r="AP51" s="291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68</v>
      </c>
      <c r="BT51" s="62" t="s">
        <v>69</v>
      </c>
      <c r="BV51" s="62" t="s">
        <v>70</v>
      </c>
      <c r="BW51" s="62" t="s">
        <v>7</v>
      </c>
      <c r="BX51" s="62" t="s">
        <v>71</v>
      </c>
      <c r="CL51" s="62" t="s">
        <v>5</v>
      </c>
    </row>
    <row r="52" spans="1:90" s="5" customFormat="1" ht="31.5" customHeight="1">
      <c r="A52" s="81" t="s">
        <v>72</v>
      </c>
      <c r="B52" s="82"/>
      <c r="C52" s="83"/>
      <c r="D52" s="289" t="s">
        <v>17</v>
      </c>
      <c r="E52" s="289"/>
      <c r="F52" s="289"/>
      <c r="G52" s="289"/>
      <c r="H52" s="289"/>
      <c r="I52" s="84"/>
      <c r="J52" s="289" t="s">
        <v>20</v>
      </c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7">
        <f>'25-1-2020 - Blok G slabop...'!J25</f>
        <v>0</v>
      </c>
      <c r="AH52" s="288"/>
      <c r="AI52" s="288"/>
      <c r="AJ52" s="288"/>
      <c r="AK52" s="288"/>
      <c r="AL52" s="288"/>
      <c r="AM52" s="288"/>
      <c r="AN52" s="287">
        <f>SUM(AG52,AT52)</f>
        <v>0</v>
      </c>
      <c r="AO52" s="288"/>
      <c r="AP52" s="288"/>
      <c r="AQ52" s="85" t="s">
        <v>73</v>
      </c>
      <c r="AR52" s="82"/>
      <c r="AS52" s="86">
        <v>0</v>
      </c>
      <c r="AT52" s="87">
        <f>ROUND(SUM(AV52:AW52),2)</f>
        <v>0</v>
      </c>
      <c r="AU52" s="88">
        <f>'25-1-2020 - Blok G slabop...'!P79</f>
        <v>0</v>
      </c>
      <c r="AV52" s="87">
        <f>'25-1-2020 - Blok G slabop...'!J28</f>
        <v>0</v>
      </c>
      <c r="AW52" s="87">
        <f>'25-1-2020 - Blok G slabop...'!J29</f>
        <v>0</v>
      </c>
      <c r="AX52" s="87">
        <f>'25-1-2020 - Blok G slabop...'!J30</f>
        <v>0</v>
      </c>
      <c r="AY52" s="87">
        <f>'25-1-2020 - Blok G slabop...'!J31</f>
        <v>0</v>
      </c>
      <c r="AZ52" s="87">
        <f>'25-1-2020 - Blok G slabop...'!F28</f>
        <v>0</v>
      </c>
      <c r="BA52" s="87">
        <f>'25-1-2020 - Blok G slabop...'!F29</f>
        <v>0</v>
      </c>
      <c r="BB52" s="87">
        <f>'25-1-2020 - Blok G slabop...'!F30</f>
        <v>0</v>
      </c>
      <c r="BC52" s="87">
        <f>'25-1-2020 - Blok G slabop...'!F31</f>
        <v>0</v>
      </c>
      <c r="BD52" s="89">
        <f>'25-1-2020 - Blok G slabop...'!F32</f>
        <v>0</v>
      </c>
      <c r="BT52" s="90" t="s">
        <v>74</v>
      </c>
      <c r="BU52" s="90" t="s">
        <v>75</v>
      </c>
      <c r="BV52" s="90" t="s">
        <v>70</v>
      </c>
      <c r="BW52" s="90" t="s">
        <v>7</v>
      </c>
      <c r="BX52" s="90" t="s">
        <v>71</v>
      </c>
      <c r="CL52" s="90" t="s">
        <v>5</v>
      </c>
    </row>
    <row r="53" spans="2:44" s="1" customFormat="1" ht="30" customHeight="1">
      <c r="B53" s="38"/>
      <c r="AR53" s="3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25-1-2020 - Blok G slabo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tabSelected="1" workbookViewId="0" topLeftCell="A1">
      <pane ySplit="1" topLeftCell="A102" activePane="bottomLeft" state="frozen"/>
      <selection pane="bottomLeft" activeCell="H110" sqref="H1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2"/>
      <c r="C1" s="92"/>
      <c r="D1" s="93" t="s">
        <v>1</v>
      </c>
      <c r="E1" s="92"/>
      <c r="F1" s="94" t="s">
        <v>76</v>
      </c>
      <c r="G1" s="322" t="s">
        <v>77</v>
      </c>
      <c r="H1" s="322"/>
      <c r="I1" s="95"/>
      <c r="J1" s="94" t="s">
        <v>78</v>
      </c>
      <c r="K1" s="93" t="s">
        <v>79</v>
      </c>
      <c r="L1" s="94" t="s">
        <v>80</v>
      </c>
      <c r="M1" s="94"/>
      <c r="N1" s="94"/>
      <c r="O1" s="94"/>
      <c r="P1" s="94"/>
      <c r="Q1" s="94"/>
      <c r="R1" s="94"/>
      <c r="S1" s="94"/>
      <c r="T1" s="9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85" t="s">
        <v>8</v>
      </c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96"/>
      <c r="J3" s="23"/>
      <c r="K3" s="24"/>
      <c r="AT3" s="21" t="s">
        <v>81</v>
      </c>
    </row>
    <row r="4" spans="2:46" ht="36.95" customHeight="1">
      <c r="B4" s="25"/>
      <c r="C4" s="26"/>
      <c r="D4" s="27" t="s">
        <v>82</v>
      </c>
      <c r="E4" s="26"/>
      <c r="F4" s="26"/>
      <c r="G4" s="26"/>
      <c r="H4" s="26"/>
      <c r="I4" s="97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97"/>
      <c r="J5" s="26"/>
      <c r="K5" s="28"/>
    </row>
    <row r="6" spans="2:11" s="1" customFormat="1" ht="15">
      <c r="B6" s="38"/>
      <c r="C6" s="39"/>
      <c r="D6" s="34" t="s">
        <v>19</v>
      </c>
      <c r="E6" s="39"/>
      <c r="F6" s="39"/>
      <c r="G6" s="39"/>
      <c r="H6" s="39"/>
      <c r="I6" s="98"/>
      <c r="J6" s="39"/>
      <c r="K6" s="42"/>
    </row>
    <row r="7" spans="2:11" s="1" customFormat="1" ht="36.95" customHeight="1">
      <c r="B7" s="38"/>
      <c r="C7" s="39"/>
      <c r="D7" s="39"/>
      <c r="E7" s="323" t="s">
        <v>20</v>
      </c>
      <c r="F7" s="324"/>
      <c r="G7" s="324"/>
      <c r="H7" s="324"/>
      <c r="I7" s="98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98"/>
      <c r="J8" s="39"/>
      <c r="K8" s="42"/>
    </row>
    <row r="9" spans="2:11" s="1" customFormat="1" ht="14.45" customHeight="1">
      <c r="B9" s="38"/>
      <c r="C9" s="39"/>
      <c r="D9" s="34" t="s">
        <v>21</v>
      </c>
      <c r="E9" s="39"/>
      <c r="F9" s="32" t="s">
        <v>5</v>
      </c>
      <c r="G9" s="39"/>
      <c r="H9" s="39"/>
      <c r="I9" s="99" t="s">
        <v>22</v>
      </c>
      <c r="J9" s="32" t="s">
        <v>5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99" t="s">
        <v>25</v>
      </c>
      <c r="J10" s="100" t="str">
        <f>'Rekapitulace stavby'!AN8</f>
        <v>30. 4. 2020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98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99" t="s">
        <v>28</v>
      </c>
      <c r="J12" s="32" t="str">
        <f>IF('Rekapitulace stavby'!AN10="","",'Rekapitulace stavby'!AN10)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99" t="s">
        <v>29</v>
      </c>
      <c r="J13" s="32" t="str">
        <f>IF('Rekapitulace stavby'!AN11="","",'Rekapitulace stavby'!AN11)</f>
        <v/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98"/>
      <c r="J14" s="39"/>
      <c r="K14" s="42"/>
    </row>
    <row r="15" spans="2:11" s="1" customFormat="1" ht="14.45" customHeight="1">
      <c r="B15" s="38"/>
      <c r="C15" s="39"/>
      <c r="D15" s="34" t="s">
        <v>30</v>
      </c>
      <c r="E15" s="39"/>
      <c r="F15" s="39"/>
      <c r="G15" s="39"/>
      <c r="H15" s="39"/>
      <c r="I15" s="99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99" t="s">
        <v>29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98"/>
      <c r="J17" s="39"/>
      <c r="K17" s="42"/>
    </row>
    <row r="18" spans="2:11" s="1" customFormat="1" ht="14.45" customHeight="1">
      <c r="B18" s="38"/>
      <c r="C18" s="39"/>
      <c r="D18" s="34" t="s">
        <v>32</v>
      </c>
      <c r="E18" s="39"/>
      <c r="F18" s="39"/>
      <c r="G18" s="39"/>
      <c r="H18" s="39"/>
      <c r="I18" s="99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99" t="s">
        <v>29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98"/>
      <c r="J20" s="39"/>
      <c r="K20" s="42"/>
    </row>
    <row r="21" spans="2:11" s="1" customFormat="1" ht="14.45" customHeight="1">
      <c r="B21" s="38"/>
      <c r="C21" s="39"/>
      <c r="D21" s="34" t="s">
        <v>34</v>
      </c>
      <c r="E21" s="39"/>
      <c r="F21" s="39"/>
      <c r="G21" s="39"/>
      <c r="H21" s="39"/>
      <c r="I21" s="98"/>
      <c r="J21" s="39"/>
      <c r="K21" s="42"/>
    </row>
    <row r="22" spans="2:11" s="6" customFormat="1" ht="16.5" customHeight="1">
      <c r="B22" s="101"/>
      <c r="C22" s="102"/>
      <c r="D22" s="102"/>
      <c r="E22" s="318" t="s">
        <v>5</v>
      </c>
      <c r="F22" s="318"/>
      <c r="G22" s="318"/>
      <c r="H22" s="318"/>
      <c r="I22" s="103"/>
      <c r="J22" s="102"/>
      <c r="K22" s="104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98"/>
      <c r="J23" s="39"/>
      <c r="K23" s="42"/>
    </row>
    <row r="24" spans="2:11" s="1" customFormat="1" ht="6.95" customHeight="1">
      <c r="B24" s="38"/>
      <c r="C24" s="39"/>
      <c r="D24" s="65"/>
      <c r="E24" s="65"/>
      <c r="F24" s="65"/>
      <c r="G24" s="65"/>
      <c r="H24" s="65"/>
      <c r="I24" s="105"/>
      <c r="J24" s="65"/>
      <c r="K24" s="106"/>
    </row>
    <row r="25" spans="2:11" s="1" customFormat="1" ht="25.35" customHeight="1">
      <c r="B25" s="38"/>
      <c r="C25" s="39"/>
      <c r="D25" s="107" t="s">
        <v>35</v>
      </c>
      <c r="E25" s="39"/>
      <c r="F25" s="39"/>
      <c r="G25" s="39"/>
      <c r="H25" s="39"/>
      <c r="I25" s="98"/>
      <c r="J25" s="108">
        <f>ROUND(J79,2)</f>
        <v>0</v>
      </c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05"/>
      <c r="J26" s="65"/>
      <c r="K26" s="106"/>
    </row>
    <row r="27" spans="2:11" s="1" customFormat="1" ht="14.45" customHeight="1">
      <c r="B27" s="38"/>
      <c r="C27" s="39"/>
      <c r="D27" s="39"/>
      <c r="E27" s="39"/>
      <c r="F27" s="43" t="s">
        <v>37</v>
      </c>
      <c r="G27" s="39"/>
      <c r="H27" s="39"/>
      <c r="I27" s="109" t="s">
        <v>36</v>
      </c>
      <c r="J27" s="43" t="s">
        <v>38</v>
      </c>
      <c r="K27" s="42"/>
    </row>
    <row r="28" spans="2:11" s="1" customFormat="1" ht="14.45" customHeight="1">
      <c r="B28" s="38"/>
      <c r="C28" s="39"/>
      <c r="D28" s="46" t="s">
        <v>39</v>
      </c>
      <c r="E28" s="46" t="s">
        <v>40</v>
      </c>
      <c r="F28" s="110">
        <f>ROUND(SUM(BE79:BE124),2)</f>
        <v>0</v>
      </c>
      <c r="G28" s="39"/>
      <c r="H28" s="39"/>
      <c r="I28" s="111">
        <v>0.21</v>
      </c>
      <c r="J28" s="110">
        <f>ROUND(ROUND((SUM(BE79:BE124)),2)*I28,2)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41</v>
      </c>
      <c r="F29" s="110">
        <f>ROUND(SUM(BF79:BF124),2)</f>
        <v>0</v>
      </c>
      <c r="G29" s="39"/>
      <c r="H29" s="39"/>
      <c r="I29" s="111">
        <v>0.15</v>
      </c>
      <c r="J29" s="110">
        <f>ROUND(ROUND((SUM(BF79:BF124)),2)*I29,2)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42</v>
      </c>
      <c r="F30" s="110">
        <f>ROUND(SUM(BG79:BG124),2)</f>
        <v>0</v>
      </c>
      <c r="G30" s="39"/>
      <c r="H30" s="39"/>
      <c r="I30" s="111">
        <v>0.21</v>
      </c>
      <c r="J30" s="110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43</v>
      </c>
      <c r="F31" s="110">
        <f>ROUND(SUM(BH79:BH124),2)</f>
        <v>0</v>
      </c>
      <c r="G31" s="39"/>
      <c r="H31" s="39"/>
      <c r="I31" s="111">
        <v>0.15</v>
      </c>
      <c r="J31" s="110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0">
        <f>ROUND(SUM(BI79:BI124),2)</f>
        <v>0</v>
      </c>
      <c r="G32" s="39"/>
      <c r="H32" s="39"/>
      <c r="I32" s="111">
        <v>0</v>
      </c>
      <c r="J32" s="110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98"/>
      <c r="J33" s="39"/>
      <c r="K33" s="42"/>
    </row>
    <row r="34" spans="2:11" s="1" customFormat="1" ht="25.35" customHeight="1">
      <c r="B34" s="38"/>
      <c r="C34" s="112"/>
      <c r="D34" s="113" t="s">
        <v>45</v>
      </c>
      <c r="E34" s="68"/>
      <c r="F34" s="68"/>
      <c r="G34" s="114" t="s">
        <v>46</v>
      </c>
      <c r="H34" s="115" t="s">
        <v>47</v>
      </c>
      <c r="I34" s="116"/>
      <c r="J34" s="117">
        <f>SUM(J25:J32)</f>
        <v>0</v>
      </c>
      <c r="K34" s="118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19"/>
      <c r="J35" s="54"/>
      <c r="K35" s="55"/>
    </row>
    <row r="39" spans="2:11" s="1" customFormat="1" ht="6.95" customHeight="1">
      <c r="B39" s="56"/>
      <c r="C39" s="57"/>
      <c r="D39" s="57"/>
      <c r="E39" s="57"/>
      <c r="F39" s="57"/>
      <c r="G39" s="57"/>
      <c r="H39" s="57"/>
      <c r="I39" s="120"/>
      <c r="J39" s="57"/>
      <c r="K39" s="121"/>
    </row>
    <row r="40" spans="2:11" s="1" customFormat="1" ht="36.95" customHeight="1">
      <c r="B40" s="38"/>
      <c r="C40" s="27" t="s">
        <v>83</v>
      </c>
      <c r="D40" s="39"/>
      <c r="E40" s="39"/>
      <c r="F40" s="39"/>
      <c r="G40" s="39"/>
      <c r="H40" s="39"/>
      <c r="I40" s="98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98"/>
      <c r="J41" s="39"/>
      <c r="K41" s="42"/>
    </row>
    <row r="42" spans="2:11" s="1" customFormat="1" ht="14.45" customHeight="1">
      <c r="B42" s="38"/>
      <c r="C42" s="34" t="s">
        <v>19</v>
      </c>
      <c r="D42" s="39"/>
      <c r="E42" s="39"/>
      <c r="F42" s="39"/>
      <c r="G42" s="39"/>
      <c r="H42" s="39"/>
      <c r="I42" s="98"/>
      <c r="J42" s="39"/>
      <c r="K42" s="42"/>
    </row>
    <row r="43" spans="2:11" s="1" customFormat="1" ht="17.25" customHeight="1">
      <c r="B43" s="38"/>
      <c r="C43" s="39"/>
      <c r="D43" s="39"/>
      <c r="E43" s="323" t="str">
        <f>E7</f>
        <v>Blok G slaboproudá elektroinstalace</v>
      </c>
      <c r="F43" s="324"/>
      <c r="G43" s="324"/>
      <c r="H43" s="324"/>
      <c r="I43" s="98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98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 xml:space="preserve"> </v>
      </c>
      <c r="G45" s="39"/>
      <c r="H45" s="39"/>
      <c r="I45" s="99" t="s">
        <v>25</v>
      </c>
      <c r="J45" s="100" t="str">
        <f>IF(J10="","",J10)</f>
        <v>30. 4. 2020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98"/>
      <c r="J46" s="39"/>
      <c r="K46" s="42"/>
    </row>
    <row r="47" spans="2:11" s="1" customFormat="1" ht="15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99" t="s">
        <v>32</v>
      </c>
      <c r="J47" s="318" t="str">
        <f>E19</f>
        <v xml:space="preserve"> </v>
      </c>
      <c r="K47" s="42"/>
    </row>
    <row r="48" spans="2:11" s="1" customFormat="1" ht="14.45" customHeight="1">
      <c r="B48" s="38"/>
      <c r="C48" s="34" t="s">
        <v>30</v>
      </c>
      <c r="D48" s="39"/>
      <c r="E48" s="39"/>
      <c r="F48" s="32" t="str">
        <f>IF(E16="","",E16)</f>
        <v/>
      </c>
      <c r="G48" s="39"/>
      <c r="H48" s="39"/>
      <c r="I48" s="98"/>
      <c r="J48" s="325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98"/>
      <c r="J49" s="39"/>
      <c r="K49" s="42"/>
    </row>
    <row r="50" spans="2:11" s="1" customFormat="1" ht="29.25" customHeight="1">
      <c r="B50" s="38"/>
      <c r="C50" s="122" t="s">
        <v>84</v>
      </c>
      <c r="D50" s="112"/>
      <c r="E50" s="112"/>
      <c r="F50" s="112"/>
      <c r="G50" s="112"/>
      <c r="H50" s="112"/>
      <c r="I50" s="123"/>
      <c r="J50" s="124" t="s">
        <v>85</v>
      </c>
      <c r="K50" s="125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98"/>
      <c r="J51" s="39"/>
      <c r="K51" s="42"/>
    </row>
    <row r="52" spans="2:47" s="1" customFormat="1" ht="29.25" customHeight="1">
      <c r="B52" s="38"/>
      <c r="C52" s="126" t="s">
        <v>86</v>
      </c>
      <c r="D52" s="39"/>
      <c r="E52" s="39"/>
      <c r="F52" s="39"/>
      <c r="G52" s="39"/>
      <c r="H52" s="39"/>
      <c r="I52" s="98"/>
      <c r="J52" s="108">
        <f>J79</f>
        <v>0</v>
      </c>
      <c r="K52" s="42"/>
      <c r="AU52" s="21" t="s">
        <v>87</v>
      </c>
    </row>
    <row r="53" spans="2:11" s="7" customFormat="1" ht="24.95" customHeight="1">
      <c r="B53" s="127"/>
      <c r="C53" s="128"/>
      <c r="D53" s="129" t="s">
        <v>88</v>
      </c>
      <c r="E53" s="130"/>
      <c r="F53" s="130"/>
      <c r="G53" s="130"/>
      <c r="H53" s="130"/>
      <c r="I53" s="131"/>
      <c r="J53" s="132">
        <f>J80</f>
        <v>0</v>
      </c>
      <c r="K53" s="133"/>
    </row>
    <row r="54" spans="2:11" s="8" customFormat="1" ht="19.9" customHeight="1">
      <c r="B54" s="134"/>
      <c r="C54" s="135"/>
      <c r="D54" s="136" t="s">
        <v>89</v>
      </c>
      <c r="E54" s="137"/>
      <c r="F54" s="137"/>
      <c r="G54" s="137"/>
      <c r="H54" s="137"/>
      <c r="I54" s="138"/>
      <c r="J54" s="139">
        <f>J81</f>
        <v>0</v>
      </c>
      <c r="K54" s="140"/>
    </row>
    <row r="55" spans="2:11" s="7" customFormat="1" ht="24.95" customHeight="1">
      <c r="B55" s="127"/>
      <c r="C55" s="128"/>
      <c r="D55" s="129" t="s">
        <v>90</v>
      </c>
      <c r="E55" s="130"/>
      <c r="F55" s="130"/>
      <c r="G55" s="130"/>
      <c r="H55" s="130"/>
      <c r="I55" s="131"/>
      <c r="J55" s="132">
        <f>J84</f>
        <v>0</v>
      </c>
      <c r="K55" s="133"/>
    </row>
    <row r="56" spans="2:11" s="8" customFormat="1" ht="19.9" customHeight="1">
      <c r="B56" s="134"/>
      <c r="C56" s="135"/>
      <c r="D56" s="136" t="s">
        <v>91</v>
      </c>
      <c r="E56" s="137"/>
      <c r="F56" s="137"/>
      <c r="G56" s="137"/>
      <c r="H56" s="137"/>
      <c r="I56" s="138"/>
      <c r="J56" s="139">
        <f>J85</f>
        <v>0</v>
      </c>
      <c r="K56" s="140"/>
    </row>
    <row r="57" spans="2:11" s="8" customFormat="1" ht="14.85" customHeight="1">
      <c r="B57" s="134"/>
      <c r="C57" s="135"/>
      <c r="D57" s="136" t="s">
        <v>92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21.75" customHeight="1">
      <c r="B58" s="134"/>
      <c r="C58" s="135"/>
      <c r="D58" s="136" t="s">
        <v>93</v>
      </c>
      <c r="E58" s="137"/>
      <c r="F58" s="137"/>
      <c r="G58" s="137"/>
      <c r="H58" s="137"/>
      <c r="I58" s="138"/>
      <c r="J58" s="139">
        <f>J87</f>
        <v>0</v>
      </c>
      <c r="K58" s="140"/>
    </row>
    <row r="59" spans="2:11" s="7" customFormat="1" ht="24.95" customHeight="1">
      <c r="B59" s="127"/>
      <c r="C59" s="128"/>
      <c r="D59" s="129" t="s">
        <v>94</v>
      </c>
      <c r="E59" s="130"/>
      <c r="F59" s="130"/>
      <c r="G59" s="130"/>
      <c r="H59" s="130"/>
      <c r="I59" s="131"/>
      <c r="J59" s="132">
        <f>J119</f>
        <v>0</v>
      </c>
      <c r="K59" s="133"/>
    </row>
    <row r="60" spans="2:11" s="8" customFormat="1" ht="19.9" customHeight="1">
      <c r="B60" s="134"/>
      <c r="C60" s="135"/>
      <c r="D60" s="136" t="s">
        <v>95</v>
      </c>
      <c r="E60" s="137"/>
      <c r="F60" s="137"/>
      <c r="G60" s="137"/>
      <c r="H60" s="137"/>
      <c r="I60" s="138"/>
      <c r="J60" s="139">
        <f>J120</f>
        <v>0</v>
      </c>
      <c r="K60" s="140"/>
    </row>
    <row r="61" spans="2:11" s="8" customFormat="1" ht="19.9" customHeight="1">
      <c r="B61" s="134"/>
      <c r="C61" s="135"/>
      <c r="D61" s="136" t="s">
        <v>96</v>
      </c>
      <c r="E61" s="137"/>
      <c r="F61" s="137"/>
      <c r="G61" s="137"/>
      <c r="H61" s="137"/>
      <c r="I61" s="138"/>
      <c r="J61" s="139">
        <f>J122</f>
        <v>0</v>
      </c>
      <c r="K61" s="140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98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19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20"/>
      <c r="J67" s="57"/>
      <c r="K67" s="57"/>
      <c r="L67" s="38"/>
    </row>
    <row r="68" spans="2:12" s="1" customFormat="1" ht="36.95" customHeight="1">
      <c r="B68" s="38"/>
      <c r="C68" s="58" t="s">
        <v>97</v>
      </c>
      <c r="L68" s="38"/>
    </row>
    <row r="69" spans="2:12" s="1" customFormat="1" ht="6.95" customHeight="1">
      <c r="B69" s="38"/>
      <c r="L69" s="38"/>
    </row>
    <row r="70" spans="2:12" s="1" customFormat="1" ht="14.45" customHeight="1">
      <c r="B70" s="38"/>
      <c r="C70" s="60" t="s">
        <v>19</v>
      </c>
      <c r="L70" s="38"/>
    </row>
    <row r="71" spans="2:12" s="1" customFormat="1" ht="17.25" customHeight="1">
      <c r="B71" s="38"/>
      <c r="E71" s="292" t="str">
        <f>E7</f>
        <v>Blok G slaboproudá elektroinstalace</v>
      </c>
      <c r="F71" s="326"/>
      <c r="G71" s="326"/>
      <c r="H71" s="326"/>
      <c r="L71" s="38"/>
    </row>
    <row r="72" spans="2:12" s="1" customFormat="1" ht="6.95" customHeight="1">
      <c r="B72" s="38"/>
      <c r="L72" s="38"/>
    </row>
    <row r="73" spans="2:12" s="1" customFormat="1" ht="18" customHeight="1">
      <c r="B73" s="38"/>
      <c r="C73" s="60" t="s">
        <v>23</v>
      </c>
      <c r="F73" s="141" t="str">
        <f>F10</f>
        <v xml:space="preserve"> </v>
      </c>
      <c r="I73" s="142" t="s">
        <v>25</v>
      </c>
      <c r="J73" s="64" t="str">
        <f>IF(J10="","",J10)</f>
        <v>30. 4. 2020</v>
      </c>
      <c r="L73" s="38"/>
    </row>
    <row r="74" spans="2:12" s="1" customFormat="1" ht="6.95" customHeight="1">
      <c r="B74" s="38"/>
      <c r="L74" s="38"/>
    </row>
    <row r="75" spans="2:12" s="1" customFormat="1" ht="15">
      <c r="B75" s="38"/>
      <c r="C75" s="60" t="s">
        <v>27</v>
      </c>
      <c r="F75" s="141" t="str">
        <f>E13</f>
        <v xml:space="preserve"> </v>
      </c>
      <c r="I75" s="142" t="s">
        <v>32</v>
      </c>
      <c r="J75" s="141" t="str">
        <f>E19</f>
        <v xml:space="preserve"> </v>
      </c>
      <c r="L75" s="38"/>
    </row>
    <row r="76" spans="2:12" s="1" customFormat="1" ht="14.45" customHeight="1">
      <c r="B76" s="38"/>
      <c r="C76" s="60" t="s">
        <v>30</v>
      </c>
      <c r="F76" s="141" t="str">
        <f>IF(E16="","",E16)</f>
        <v/>
      </c>
      <c r="L76" s="38"/>
    </row>
    <row r="77" spans="2:12" s="1" customFormat="1" ht="10.35" customHeight="1">
      <c r="B77" s="38"/>
      <c r="L77" s="38"/>
    </row>
    <row r="78" spans="2:20" s="9" customFormat="1" ht="29.25" customHeight="1">
      <c r="B78" s="143"/>
      <c r="C78" s="144" t="s">
        <v>98</v>
      </c>
      <c r="D78" s="145" t="s">
        <v>54</v>
      </c>
      <c r="E78" s="145" t="s">
        <v>50</v>
      </c>
      <c r="F78" s="145" t="s">
        <v>99</v>
      </c>
      <c r="G78" s="145" t="s">
        <v>100</v>
      </c>
      <c r="H78" s="145" t="s">
        <v>101</v>
      </c>
      <c r="I78" s="146" t="s">
        <v>102</v>
      </c>
      <c r="J78" s="145" t="s">
        <v>85</v>
      </c>
      <c r="K78" s="147" t="s">
        <v>103</v>
      </c>
      <c r="L78" s="143"/>
      <c r="M78" s="70" t="s">
        <v>104</v>
      </c>
      <c r="N78" s="71" t="s">
        <v>39</v>
      </c>
      <c r="O78" s="71" t="s">
        <v>105</v>
      </c>
      <c r="P78" s="71" t="s">
        <v>106</v>
      </c>
      <c r="Q78" s="71" t="s">
        <v>107</v>
      </c>
      <c r="R78" s="71" t="s">
        <v>108</v>
      </c>
      <c r="S78" s="71" t="s">
        <v>109</v>
      </c>
      <c r="T78" s="72" t="s">
        <v>110</v>
      </c>
    </row>
    <row r="79" spans="2:63" s="1" customFormat="1" ht="29.25" customHeight="1">
      <c r="B79" s="38"/>
      <c r="C79" s="74" t="s">
        <v>86</v>
      </c>
      <c r="J79" s="148">
        <f>BK79</f>
        <v>0</v>
      </c>
      <c r="L79" s="38"/>
      <c r="M79" s="73"/>
      <c r="N79" s="65"/>
      <c r="O79" s="65"/>
      <c r="P79" s="149">
        <f>P80+P84+P119</f>
        <v>0</v>
      </c>
      <c r="Q79" s="65"/>
      <c r="R79" s="149">
        <f>R80+R84+R119</f>
        <v>4.6272</v>
      </c>
      <c r="S79" s="65"/>
      <c r="T79" s="150">
        <f>T80+T84+T119</f>
        <v>0.5750000000000001</v>
      </c>
      <c r="AT79" s="21" t="s">
        <v>68</v>
      </c>
      <c r="AU79" s="21" t="s">
        <v>87</v>
      </c>
      <c r="BK79" s="151">
        <f>BK80+BK84+BK119</f>
        <v>0</v>
      </c>
    </row>
    <row r="80" spans="2:63" s="10" customFormat="1" ht="37.35" customHeight="1">
      <c r="B80" s="152"/>
      <c r="D80" s="153" t="s">
        <v>68</v>
      </c>
      <c r="E80" s="154" t="s">
        <v>111</v>
      </c>
      <c r="F80" s="154" t="s">
        <v>112</v>
      </c>
      <c r="I80" s="155"/>
      <c r="J80" s="156">
        <f>BK80</f>
        <v>0</v>
      </c>
      <c r="L80" s="152"/>
      <c r="M80" s="157"/>
      <c r="N80" s="158"/>
      <c r="O80" s="158"/>
      <c r="P80" s="159">
        <f>P81</f>
        <v>0</v>
      </c>
      <c r="Q80" s="158"/>
      <c r="R80" s="159">
        <f>R81</f>
        <v>0</v>
      </c>
      <c r="S80" s="158"/>
      <c r="T80" s="160">
        <f>T81</f>
        <v>0.5750000000000001</v>
      </c>
      <c r="AR80" s="153" t="s">
        <v>81</v>
      </c>
      <c r="AT80" s="161" t="s">
        <v>68</v>
      </c>
      <c r="AU80" s="161" t="s">
        <v>69</v>
      </c>
      <c r="AY80" s="153" t="s">
        <v>113</v>
      </c>
      <c r="BK80" s="162">
        <f>BK81</f>
        <v>0</v>
      </c>
    </row>
    <row r="81" spans="2:63" s="10" customFormat="1" ht="19.9" customHeight="1">
      <c r="B81" s="152"/>
      <c r="D81" s="153" t="s">
        <v>68</v>
      </c>
      <c r="E81" s="163" t="s">
        <v>114</v>
      </c>
      <c r="F81" s="163" t="s">
        <v>115</v>
      </c>
      <c r="I81" s="155"/>
      <c r="J81" s="164">
        <f>BK81</f>
        <v>0</v>
      </c>
      <c r="L81" s="152"/>
      <c r="M81" s="157"/>
      <c r="N81" s="158"/>
      <c r="O81" s="158"/>
      <c r="P81" s="159">
        <f>SUM(P82:P83)</f>
        <v>0</v>
      </c>
      <c r="Q81" s="158"/>
      <c r="R81" s="159">
        <f>SUM(R82:R83)</f>
        <v>0</v>
      </c>
      <c r="S81" s="158"/>
      <c r="T81" s="160">
        <f>SUM(T82:T83)</f>
        <v>0.5750000000000001</v>
      </c>
      <c r="AR81" s="153" t="s">
        <v>81</v>
      </c>
      <c r="AT81" s="161" t="s">
        <v>68</v>
      </c>
      <c r="AU81" s="161" t="s">
        <v>74</v>
      </c>
      <c r="AY81" s="153" t="s">
        <v>113</v>
      </c>
      <c r="BK81" s="162">
        <f>SUM(BK82:BK83)</f>
        <v>0</v>
      </c>
    </row>
    <row r="82" spans="2:65" s="1" customFormat="1" ht="16.5" customHeight="1">
      <c r="B82" s="165"/>
      <c r="C82" s="166" t="s">
        <v>74</v>
      </c>
      <c r="D82" s="166" t="s">
        <v>116</v>
      </c>
      <c r="E82" s="167" t="s">
        <v>117</v>
      </c>
      <c r="F82" s="168" t="s">
        <v>118</v>
      </c>
      <c r="G82" s="169" t="s">
        <v>119</v>
      </c>
      <c r="H82" s="170">
        <v>115</v>
      </c>
      <c r="I82" s="171"/>
      <c r="J82" s="172">
        <f>ROUND(I82*H82,2)</f>
        <v>0</v>
      </c>
      <c r="K82" s="168" t="s">
        <v>5</v>
      </c>
      <c r="L82" s="38"/>
      <c r="M82" s="173" t="s">
        <v>5</v>
      </c>
      <c r="N82" s="174" t="s">
        <v>40</v>
      </c>
      <c r="O82" s="39"/>
      <c r="P82" s="175">
        <f>O82*H82</f>
        <v>0</v>
      </c>
      <c r="Q82" s="175">
        <v>0</v>
      </c>
      <c r="R82" s="175">
        <f>Q82*H82</f>
        <v>0</v>
      </c>
      <c r="S82" s="175">
        <v>0.0025</v>
      </c>
      <c r="T82" s="176">
        <f>S82*H82</f>
        <v>0.28750000000000003</v>
      </c>
      <c r="AR82" s="21" t="s">
        <v>120</v>
      </c>
      <c r="AT82" s="21" t="s">
        <v>116</v>
      </c>
      <c r="AU82" s="21" t="s">
        <v>81</v>
      </c>
      <c r="AY82" s="21" t="s">
        <v>113</v>
      </c>
      <c r="BE82" s="177">
        <f>IF(N82="základní",J82,0)</f>
        <v>0</v>
      </c>
      <c r="BF82" s="177">
        <f>IF(N82="snížená",J82,0)</f>
        <v>0</v>
      </c>
      <c r="BG82" s="177">
        <f>IF(N82="zákl. přenesená",J82,0)</f>
        <v>0</v>
      </c>
      <c r="BH82" s="177">
        <f>IF(N82="sníž. přenesená",J82,0)</f>
        <v>0</v>
      </c>
      <c r="BI82" s="177">
        <f>IF(N82="nulová",J82,0)</f>
        <v>0</v>
      </c>
      <c r="BJ82" s="21" t="s">
        <v>74</v>
      </c>
      <c r="BK82" s="177">
        <f>ROUND(I82*H82,2)</f>
        <v>0</v>
      </c>
      <c r="BL82" s="21" t="s">
        <v>120</v>
      </c>
      <c r="BM82" s="21" t="s">
        <v>121</v>
      </c>
    </row>
    <row r="83" spans="2:65" s="1" customFormat="1" ht="16.5" customHeight="1">
      <c r="B83" s="165"/>
      <c r="C83" s="166" t="s">
        <v>81</v>
      </c>
      <c r="D83" s="166" t="s">
        <v>116</v>
      </c>
      <c r="E83" s="167" t="s">
        <v>122</v>
      </c>
      <c r="F83" s="168" t="s">
        <v>123</v>
      </c>
      <c r="G83" s="169" t="s">
        <v>119</v>
      </c>
      <c r="H83" s="170">
        <v>115</v>
      </c>
      <c r="I83" s="171"/>
      <c r="J83" s="172">
        <f>ROUND(I83*H83,2)</f>
        <v>0</v>
      </c>
      <c r="K83" s="168" t="s">
        <v>5</v>
      </c>
      <c r="L83" s="38"/>
      <c r="M83" s="173" t="s">
        <v>5</v>
      </c>
      <c r="N83" s="174" t="s">
        <v>40</v>
      </c>
      <c r="O83" s="39"/>
      <c r="P83" s="175">
        <f>O83*H83</f>
        <v>0</v>
      </c>
      <c r="Q83" s="175">
        <v>0</v>
      </c>
      <c r="R83" s="175">
        <f>Q83*H83</f>
        <v>0</v>
      </c>
      <c r="S83" s="175">
        <v>0.0025</v>
      </c>
      <c r="T83" s="176">
        <f>S83*H83</f>
        <v>0.28750000000000003</v>
      </c>
      <c r="AR83" s="21" t="s">
        <v>120</v>
      </c>
      <c r="AT83" s="21" t="s">
        <v>116</v>
      </c>
      <c r="AU83" s="21" t="s">
        <v>81</v>
      </c>
      <c r="AY83" s="21" t="s">
        <v>113</v>
      </c>
      <c r="BE83" s="177">
        <f>IF(N83="základní",J83,0)</f>
        <v>0</v>
      </c>
      <c r="BF83" s="177">
        <f>IF(N83="snížená",J83,0)</f>
        <v>0</v>
      </c>
      <c r="BG83" s="177">
        <f>IF(N83="zákl. přenesená",J83,0)</f>
        <v>0</v>
      </c>
      <c r="BH83" s="177">
        <f>IF(N83="sníž. přenesená",J83,0)</f>
        <v>0</v>
      </c>
      <c r="BI83" s="177">
        <f>IF(N83="nulová",J83,0)</f>
        <v>0</v>
      </c>
      <c r="BJ83" s="21" t="s">
        <v>74</v>
      </c>
      <c r="BK83" s="177">
        <f>ROUND(I83*H83,2)</f>
        <v>0</v>
      </c>
      <c r="BL83" s="21" t="s">
        <v>120</v>
      </c>
      <c r="BM83" s="21" t="s">
        <v>124</v>
      </c>
    </row>
    <row r="84" spans="2:63" s="10" customFormat="1" ht="37.35" customHeight="1">
      <c r="B84" s="152"/>
      <c r="D84" s="153" t="s">
        <v>68</v>
      </c>
      <c r="E84" s="154" t="s">
        <v>125</v>
      </c>
      <c r="F84" s="154" t="s">
        <v>126</v>
      </c>
      <c r="I84" s="155"/>
      <c r="J84" s="156">
        <f>BK84</f>
        <v>0</v>
      </c>
      <c r="L84" s="152"/>
      <c r="M84" s="157"/>
      <c r="N84" s="158"/>
      <c r="O84" s="158"/>
      <c r="P84" s="159">
        <f>P85</f>
        <v>0</v>
      </c>
      <c r="Q84" s="158"/>
      <c r="R84" s="159">
        <f>R85</f>
        <v>4.6272</v>
      </c>
      <c r="S84" s="158"/>
      <c r="T84" s="160">
        <f>T85</f>
        <v>0</v>
      </c>
      <c r="AR84" s="153" t="s">
        <v>127</v>
      </c>
      <c r="AT84" s="161" t="s">
        <v>68</v>
      </c>
      <c r="AU84" s="161" t="s">
        <v>69</v>
      </c>
      <c r="AY84" s="153" t="s">
        <v>113</v>
      </c>
      <c r="BK84" s="162">
        <f>BK85</f>
        <v>0</v>
      </c>
    </row>
    <row r="85" spans="2:63" s="10" customFormat="1" ht="19.9" customHeight="1">
      <c r="B85" s="152"/>
      <c r="D85" s="153" t="s">
        <v>68</v>
      </c>
      <c r="E85" s="163" t="s">
        <v>128</v>
      </c>
      <c r="F85" s="163" t="s">
        <v>129</v>
      </c>
      <c r="I85" s="155"/>
      <c r="J85" s="164">
        <f>BK85</f>
        <v>0</v>
      </c>
      <c r="L85" s="152"/>
      <c r="M85" s="157"/>
      <c r="N85" s="158"/>
      <c r="O85" s="158"/>
      <c r="P85" s="159">
        <f>P86</f>
        <v>0</v>
      </c>
      <c r="Q85" s="158"/>
      <c r="R85" s="159">
        <f>R86</f>
        <v>4.6272</v>
      </c>
      <c r="S85" s="158"/>
      <c r="T85" s="160">
        <f>T86</f>
        <v>0</v>
      </c>
      <c r="AR85" s="153" t="s">
        <v>127</v>
      </c>
      <c r="AT85" s="161" t="s">
        <v>68</v>
      </c>
      <c r="AU85" s="161" t="s">
        <v>74</v>
      </c>
      <c r="AY85" s="153" t="s">
        <v>113</v>
      </c>
      <c r="BK85" s="162">
        <f>BK86</f>
        <v>0</v>
      </c>
    </row>
    <row r="86" spans="2:63" s="10" customFormat="1" ht="14.85" customHeight="1">
      <c r="B86" s="152"/>
      <c r="D86" s="153" t="s">
        <v>68</v>
      </c>
      <c r="E86" s="163" t="s">
        <v>130</v>
      </c>
      <c r="F86" s="163" t="s">
        <v>131</v>
      </c>
      <c r="I86" s="155"/>
      <c r="J86" s="164">
        <f>BK86</f>
        <v>0</v>
      </c>
      <c r="L86" s="152"/>
      <c r="M86" s="157"/>
      <c r="N86" s="158"/>
      <c r="O86" s="158"/>
      <c r="P86" s="159">
        <f>P87</f>
        <v>0</v>
      </c>
      <c r="Q86" s="158"/>
      <c r="R86" s="159">
        <f>R87</f>
        <v>4.6272</v>
      </c>
      <c r="S86" s="158"/>
      <c r="T86" s="160">
        <f>T87</f>
        <v>0</v>
      </c>
      <c r="AR86" s="153" t="s">
        <v>81</v>
      </c>
      <c r="AT86" s="161" t="s">
        <v>68</v>
      </c>
      <c r="AU86" s="161" t="s">
        <v>81</v>
      </c>
      <c r="AY86" s="153" t="s">
        <v>113</v>
      </c>
      <c r="BK86" s="162">
        <f>BK87</f>
        <v>0</v>
      </c>
    </row>
    <row r="87" spans="2:63" s="11" customFormat="1" ht="14.45" customHeight="1">
      <c r="B87" s="178"/>
      <c r="D87" s="179" t="s">
        <v>68</v>
      </c>
      <c r="E87" s="179" t="s">
        <v>132</v>
      </c>
      <c r="F87" s="179" t="s">
        <v>133</v>
      </c>
      <c r="I87" s="180"/>
      <c r="J87" s="181">
        <f>BK87</f>
        <v>0</v>
      </c>
      <c r="L87" s="178"/>
      <c r="M87" s="182"/>
      <c r="N87" s="183"/>
      <c r="O87" s="183"/>
      <c r="P87" s="184">
        <f>SUM(P88:P118)</f>
        <v>0</v>
      </c>
      <c r="Q87" s="183"/>
      <c r="R87" s="184">
        <f>SUM(R88:R118)</f>
        <v>4.6272</v>
      </c>
      <c r="S87" s="183"/>
      <c r="T87" s="185">
        <f>SUM(T88:T118)</f>
        <v>0</v>
      </c>
      <c r="AR87" s="179" t="s">
        <v>127</v>
      </c>
      <c r="AT87" s="186" t="s">
        <v>68</v>
      </c>
      <c r="AU87" s="186" t="s">
        <v>127</v>
      </c>
      <c r="AY87" s="179" t="s">
        <v>113</v>
      </c>
      <c r="BK87" s="187">
        <f>SUM(BK88:BK118)</f>
        <v>0</v>
      </c>
    </row>
    <row r="88" spans="2:65" s="1" customFormat="1" ht="16.5" customHeight="1">
      <c r="B88" s="165"/>
      <c r="C88" s="166" t="s">
        <v>127</v>
      </c>
      <c r="D88" s="166" t="s">
        <v>116</v>
      </c>
      <c r="E88" s="167" t="s">
        <v>134</v>
      </c>
      <c r="F88" s="168" t="s">
        <v>135</v>
      </c>
      <c r="G88" s="169" t="s">
        <v>136</v>
      </c>
      <c r="H88" s="170">
        <v>8</v>
      </c>
      <c r="I88" s="171"/>
      <c r="J88" s="172">
        <f aca="true" t="shared" si="0" ref="J88:J100">ROUND(I88*H88,2)</f>
        <v>0</v>
      </c>
      <c r="K88" s="168" t="s">
        <v>137</v>
      </c>
      <c r="L88" s="38"/>
      <c r="M88" s="173" t="s">
        <v>5</v>
      </c>
      <c r="N88" s="174" t="s">
        <v>40</v>
      </c>
      <c r="O88" s="39"/>
      <c r="P88" s="175">
        <f aca="true" t="shared" si="1" ref="P88:P100">O88*H88</f>
        <v>0</v>
      </c>
      <c r="Q88" s="175">
        <v>0</v>
      </c>
      <c r="R88" s="175">
        <f aca="true" t="shared" si="2" ref="R88:R100">Q88*H88</f>
        <v>0</v>
      </c>
      <c r="S88" s="175">
        <v>0</v>
      </c>
      <c r="T88" s="176">
        <f aca="true" t="shared" si="3" ref="T88:T100">S88*H88</f>
        <v>0</v>
      </c>
      <c r="AR88" s="21" t="s">
        <v>120</v>
      </c>
      <c r="AT88" s="21" t="s">
        <v>116</v>
      </c>
      <c r="AU88" s="21" t="s">
        <v>138</v>
      </c>
      <c r="AY88" s="21" t="s">
        <v>113</v>
      </c>
      <c r="BE88" s="177">
        <f aca="true" t="shared" si="4" ref="BE88:BE100">IF(N88="základní",J88,0)</f>
        <v>0</v>
      </c>
      <c r="BF88" s="177">
        <f aca="true" t="shared" si="5" ref="BF88:BF100">IF(N88="snížená",J88,0)</f>
        <v>0</v>
      </c>
      <c r="BG88" s="177">
        <f aca="true" t="shared" si="6" ref="BG88:BG100">IF(N88="zákl. přenesená",J88,0)</f>
        <v>0</v>
      </c>
      <c r="BH88" s="177">
        <f aca="true" t="shared" si="7" ref="BH88:BH100">IF(N88="sníž. přenesená",J88,0)</f>
        <v>0</v>
      </c>
      <c r="BI88" s="177">
        <f aca="true" t="shared" si="8" ref="BI88:BI100">IF(N88="nulová",J88,0)</f>
        <v>0</v>
      </c>
      <c r="BJ88" s="21" t="s">
        <v>74</v>
      </c>
      <c r="BK88" s="177">
        <f aca="true" t="shared" si="9" ref="BK88:BK100">ROUND(I88*H88,2)</f>
        <v>0</v>
      </c>
      <c r="BL88" s="21" t="s">
        <v>120</v>
      </c>
      <c r="BM88" s="21" t="s">
        <v>139</v>
      </c>
    </row>
    <row r="89" spans="2:65" s="1" customFormat="1" ht="16.5" customHeight="1">
      <c r="B89" s="165"/>
      <c r="C89" s="188" t="s">
        <v>138</v>
      </c>
      <c r="D89" s="188" t="s">
        <v>125</v>
      </c>
      <c r="E89" s="189" t="s">
        <v>140</v>
      </c>
      <c r="F89" s="190" t="s">
        <v>141</v>
      </c>
      <c r="G89" s="191" t="s">
        <v>142</v>
      </c>
      <c r="H89" s="192">
        <v>8</v>
      </c>
      <c r="I89" s="193"/>
      <c r="J89" s="194">
        <f t="shared" si="0"/>
        <v>0</v>
      </c>
      <c r="K89" s="190" t="s">
        <v>5</v>
      </c>
      <c r="L89" s="195"/>
      <c r="M89" s="196" t="s">
        <v>5</v>
      </c>
      <c r="N89" s="197" t="s">
        <v>40</v>
      </c>
      <c r="O89" s="39"/>
      <c r="P89" s="175">
        <f t="shared" si="1"/>
        <v>0</v>
      </c>
      <c r="Q89" s="175">
        <v>0</v>
      </c>
      <c r="R89" s="175">
        <f t="shared" si="2"/>
        <v>0</v>
      </c>
      <c r="S89" s="175">
        <v>0</v>
      </c>
      <c r="T89" s="176">
        <f t="shared" si="3"/>
        <v>0</v>
      </c>
      <c r="AR89" s="21" t="s">
        <v>143</v>
      </c>
      <c r="AT89" s="21" t="s">
        <v>125</v>
      </c>
      <c r="AU89" s="21" t="s">
        <v>138</v>
      </c>
      <c r="AY89" s="21" t="s">
        <v>113</v>
      </c>
      <c r="BE89" s="177">
        <f t="shared" si="4"/>
        <v>0</v>
      </c>
      <c r="BF89" s="177">
        <f t="shared" si="5"/>
        <v>0</v>
      </c>
      <c r="BG89" s="177">
        <f t="shared" si="6"/>
        <v>0</v>
      </c>
      <c r="BH89" s="177">
        <f t="shared" si="7"/>
        <v>0</v>
      </c>
      <c r="BI89" s="177">
        <f t="shared" si="8"/>
        <v>0</v>
      </c>
      <c r="BJ89" s="21" t="s">
        <v>74</v>
      </c>
      <c r="BK89" s="177">
        <f t="shared" si="9"/>
        <v>0</v>
      </c>
      <c r="BL89" s="21" t="s">
        <v>120</v>
      </c>
      <c r="BM89" s="21" t="s">
        <v>144</v>
      </c>
    </row>
    <row r="90" spans="2:65" s="1" customFormat="1" ht="16.5" customHeight="1">
      <c r="B90" s="165"/>
      <c r="C90" s="188" t="s">
        <v>145</v>
      </c>
      <c r="D90" s="188" t="s">
        <v>125</v>
      </c>
      <c r="E90" s="189" t="s">
        <v>146</v>
      </c>
      <c r="F90" s="190" t="s">
        <v>147</v>
      </c>
      <c r="G90" s="191" t="s">
        <v>142</v>
      </c>
      <c r="H90" s="192">
        <v>8</v>
      </c>
      <c r="I90" s="193"/>
      <c r="J90" s="194">
        <f t="shared" si="0"/>
        <v>0</v>
      </c>
      <c r="K90" s="190" t="s">
        <v>5</v>
      </c>
      <c r="L90" s="195"/>
      <c r="M90" s="196" t="s">
        <v>5</v>
      </c>
      <c r="N90" s="197" t="s">
        <v>40</v>
      </c>
      <c r="O90" s="39"/>
      <c r="P90" s="175">
        <f t="shared" si="1"/>
        <v>0</v>
      </c>
      <c r="Q90" s="175">
        <v>0</v>
      </c>
      <c r="R90" s="175">
        <f t="shared" si="2"/>
        <v>0</v>
      </c>
      <c r="S90" s="175">
        <v>0</v>
      </c>
      <c r="T90" s="176">
        <f t="shared" si="3"/>
        <v>0</v>
      </c>
      <c r="AR90" s="21" t="s">
        <v>148</v>
      </c>
      <c r="AT90" s="21" t="s">
        <v>125</v>
      </c>
      <c r="AU90" s="21" t="s">
        <v>138</v>
      </c>
      <c r="AY90" s="21" t="s">
        <v>113</v>
      </c>
      <c r="BE90" s="177">
        <f t="shared" si="4"/>
        <v>0</v>
      </c>
      <c r="BF90" s="177">
        <f t="shared" si="5"/>
        <v>0</v>
      </c>
      <c r="BG90" s="177">
        <f t="shared" si="6"/>
        <v>0</v>
      </c>
      <c r="BH90" s="177">
        <f t="shared" si="7"/>
        <v>0</v>
      </c>
      <c r="BI90" s="177">
        <f t="shared" si="8"/>
        <v>0</v>
      </c>
      <c r="BJ90" s="21" t="s">
        <v>74</v>
      </c>
      <c r="BK90" s="177">
        <f t="shared" si="9"/>
        <v>0</v>
      </c>
      <c r="BL90" s="21" t="s">
        <v>149</v>
      </c>
      <c r="BM90" s="21" t="s">
        <v>150</v>
      </c>
    </row>
    <row r="91" spans="2:65" s="1" customFormat="1" ht="16.5" customHeight="1">
      <c r="B91" s="165"/>
      <c r="C91" s="166" t="s">
        <v>151</v>
      </c>
      <c r="D91" s="166" t="s">
        <v>116</v>
      </c>
      <c r="E91" s="167" t="s">
        <v>152</v>
      </c>
      <c r="F91" s="168" t="s">
        <v>153</v>
      </c>
      <c r="G91" s="169" t="s">
        <v>136</v>
      </c>
      <c r="H91" s="170">
        <v>8</v>
      </c>
      <c r="I91" s="171"/>
      <c r="J91" s="172">
        <f t="shared" si="0"/>
        <v>0</v>
      </c>
      <c r="K91" s="168" t="s">
        <v>137</v>
      </c>
      <c r="L91" s="38"/>
      <c r="M91" s="173" t="s">
        <v>5</v>
      </c>
      <c r="N91" s="174" t="s">
        <v>40</v>
      </c>
      <c r="O91" s="39"/>
      <c r="P91" s="175">
        <f t="shared" si="1"/>
        <v>0</v>
      </c>
      <c r="Q91" s="175">
        <v>0</v>
      </c>
      <c r="R91" s="175">
        <f t="shared" si="2"/>
        <v>0</v>
      </c>
      <c r="S91" s="175">
        <v>0</v>
      </c>
      <c r="T91" s="176">
        <f t="shared" si="3"/>
        <v>0</v>
      </c>
      <c r="AR91" s="21" t="s">
        <v>120</v>
      </c>
      <c r="AT91" s="21" t="s">
        <v>116</v>
      </c>
      <c r="AU91" s="21" t="s">
        <v>138</v>
      </c>
      <c r="AY91" s="21" t="s">
        <v>113</v>
      </c>
      <c r="BE91" s="177">
        <f t="shared" si="4"/>
        <v>0</v>
      </c>
      <c r="BF91" s="177">
        <f t="shared" si="5"/>
        <v>0</v>
      </c>
      <c r="BG91" s="177">
        <f t="shared" si="6"/>
        <v>0</v>
      </c>
      <c r="BH91" s="177">
        <f t="shared" si="7"/>
        <v>0</v>
      </c>
      <c r="BI91" s="177">
        <f t="shared" si="8"/>
        <v>0</v>
      </c>
      <c r="BJ91" s="21" t="s">
        <v>74</v>
      </c>
      <c r="BK91" s="177">
        <f t="shared" si="9"/>
        <v>0</v>
      </c>
      <c r="BL91" s="21" t="s">
        <v>120</v>
      </c>
      <c r="BM91" s="21" t="s">
        <v>154</v>
      </c>
    </row>
    <row r="92" spans="2:65" s="1" customFormat="1" ht="16.5" customHeight="1">
      <c r="B92" s="165"/>
      <c r="C92" s="166" t="s">
        <v>155</v>
      </c>
      <c r="D92" s="166" t="s">
        <v>116</v>
      </c>
      <c r="E92" s="167" t="s">
        <v>156</v>
      </c>
      <c r="F92" s="168" t="s">
        <v>157</v>
      </c>
      <c r="G92" s="169" t="s">
        <v>136</v>
      </c>
      <c r="H92" s="170">
        <v>188</v>
      </c>
      <c r="I92" s="171"/>
      <c r="J92" s="172">
        <f t="shared" si="0"/>
        <v>0</v>
      </c>
      <c r="K92" s="168" t="s">
        <v>137</v>
      </c>
      <c r="L92" s="38"/>
      <c r="M92" s="173" t="s">
        <v>5</v>
      </c>
      <c r="N92" s="174" t="s">
        <v>40</v>
      </c>
      <c r="O92" s="39"/>
      <c r="P92" s="175">
        <f t="shared" si="1"/>
        <v>0</v>
      </c>
      <c r="Q92" s="175">
        <v>0</v>
      </c>
      <c r="R92" s="175">
        <f t="shared" si="2"/>
        <v>0</v>
      </c>
      <c r="S92" s="175">
        <v>0</v>
      </c>
      <c r="T92" s="176">
        <f t="shared" si="3"/>
        <v>0</v>
      </c>
      <c r="AR92" s="21" t="s">
        <v>120</v>
      </c>
      <c r="AT92" s="21" t="s">
        <v>116</v>
      </c>
      <c r="AU92" s="21" t="s">
        <v>138</v>
      </c>
      <c r="AY92" s="21" t="s">
        <v>113</v>
      </c>
      <c r="BE92" s="177">
        <f t="shared" si="4"/>
        <v>0</v>
      </c>
      <c r="BF92" s="177">
        <f t="shared" si="5"/>
        <v>0</v>
      </c>
      <c r="BG92" s="177">
        <f t="shared" si="6"/>
        <v>0</v>
      </c>
      <c r="BH92" s="177">
        <f t="shared" si="7"/>
        <v>0</v>
      </c>
      <c r="BI92" s="177">
        <f t="shared" si="8"/>
        <v>0</v>
      </c>
      <c r="BJ92" s="21" t="s">
        <v>74</v>
      </c>
      <c r="BK92" s="177">
        <f t="shared" si="9"/>
        <v>0</v>
      </c>
      <c r="BL92" s="21" t="s">
        <v>120</v>
      </c>
      <c r="BM92" s="21" t="s">
        <v>158</v>
      </c>
    </row>
    <row r="93" spans="2:65" s="1" customFormat="1" ht="16.5" customHeight="1">
      <c r="B93" s="165"/>
      <c r="C93" s="188" t="s">
        <v>159</v>
      </c>
      <c r="D93" s="188" t="s">
        <v>125</v>
      </c>
      <c r="E93" s="189" t="s">
        <v>160</v>
      </c>
      <c r="F93" s="190" t="s">
        <v>161</v>
      </c>
      <c r="G93" s="191" t="s">
        <v>142</v>
      </c>
      <c r="H93" s="192">
        <v>188</v>
      </c>
      <c r="I93" s="193"/>
      <c r="J93" s="194">
        <f t="shared" si="0"/>
        <v>0</v>
      </c>
      <c r="K93" s="190" t="s">
        <v>5</v>
      </c>
      <c r="L93" s="195"/>
      <c r="M93" s="196" t="s">
        <v>5</v>
      </c>
      <c r="N93" s="197" t="s">
        <v>40</v>
      </c>
      <c r="O93" s="39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21" t="s">
        <v>148</v>
      </c>
      <c r="AT93" s="21" t="s">
        <v>125</v>
      </c>
      <c r="AU93" s="21" t="s">
        <v>138</v>
      </c>
      <c r="AY93" s="21" t="s">
        <v>113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21" t="s">
        <v>74</v>
      </c>
      <c r="BK93" s="177">
        <f t="shared" si="9"/>
        <v>0</v>
      </c>
      <c r="BL93" s="21" t="s">
        <v>149</v>
      </c>
      <c r="BM93" s="21" t="s">
        <v>162</v>
      </c>
    </row>
    <row r="94" spans="2:65" s="1" customFormat="1" ht="16.5" customHeight="1">
      <c r="B94" s="165"/>
      <c r="C94" s="166" t="s">
        <v>163</v>
      </c>
      <c r="D94" s="166" t="s">
        <v>116</v>
      </c>
      <c r="E94" s="167" t="s">
        <v>164</v>
      </c>
      <c r="F94" s="168" t="s">
        <v>165</v>
      </c>
      <c r="G94" s="169" t="s">
        <v>119</v>
      </c>
      <c r="H94" s="170">
        <v>8577</v>
      </c>
      <c r="I94" s="171"/>
      <c r="J94" s="172">
        <f t="shared" si="0"/>
        <v>0</v>
      </c>
      <c r="K94" s="168" t="s">
        <v>5</v>
      </c>
      <c r="L94" s="38"/>
      <c r="M94" s="173" t="s">
        <v>5</v>
      </c>
      <c r="N94" s="174" t="s">
        <v>40</v>
      </c>
      <c r="O94" s="39"/>
      <c r="P94" s="175">
        <f t="shared" si="1"/>
        <v>0</v>
      </c>
      <c r="Q94" s="175">
        <v>0</v>
      </c>
      <c r="R94" s="175">
        <f t="shared" si="2"/>
        <v>0</v>
      </c>
      <c r="S94" s="175">
        <v>0</v>
      </c>
      <c r="T94" s="176">
        <f t="shared" si="3"/>
        <v>0</v>
      </c>
      <c r="AR94" s="21" t="s">
        <v>149</v>
      </c>
      <c r="AT94" s="21" t="s">
        <v>116</v>
      </c>
      <c r="AU94" s="21" t="s">
        <v>138</v>
      </c>
      <c r="AY94" s="21" t="s">
        <v>113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21" t="s">
        <v>74</v>
      </c>
      <c r="BK94" s="177">
        <f t="shared" si="9"/>
        <v>0</v>
      </c>
      <c r="BL94" s="21" t="s">
        <v>149</v>
      </c>
      <c r="BM94" s="21" t="s">
        <v>166</v>
      </c>
    </row>
    <row r="95" spans="2:65" s="1" customFormat="1" ht="16.5" customHeight="1">
      <c r="B95" s="165"/>
      <c r="C95" s="188" t="s">
        <v>167</v>
      </c>
      <c r="D95" s="188" t="s">
        <v>125</v>
      </c>
      <c r="E95" s="189" t="s">
        <v>168</v>
      </c>
      <c r="F95" s="190" t="s">
        <v>169</v>
      </c>
      <c r="G95" s="191" t="s">
        <v>125</v>
      </c>
      <c r="H95" s="192">
        <v>8577</v>
      </c>
      <c r="I95" s="193"/>
      <c r="J95" s="194">
        <f t="shared" si="0"/>
        <v>0</v>
      </c>
      <c r="K95" s="190" t="s">
        <v>5</v>
      </c>
      <c r="L95" s="195"/>
      <c r="M95" s="196" t="s">
        <v>5</v>
      </c>
      <c r="N95" s="197" t="s">
        <v>40</v>
      </c>
      <c r="O95" s="39"/>
      <c r="P95" s="175">
        <f t="shared" si="1"/>
        <v>0</v>
      </c>
      <c r="Q95" s="175">
        <v>0</v>
      </c>
      <c r="R95" s="175">
        <f t="shared" si="2"/>
        <v>0</v>
      </c>
      <c r="S95" s="175">
        <v>0</v>
      </c>
      <c r="T95" s="176">
        <f t="shared" si="3"/>
        <v>0</v>
      </c>
      <c r="AR95" s="21" t="s">
        <v>148</v>
      </c>
      <c r="AT95" s="21" t="s">
        <v>125</v>
      </c>
      <c r="AU95" s="21" t="s">
        <v>138</v>
      </c>
      <c r="AY95" s="21" t="s">
        <v>113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21" t="s">
        <v>74</v>
      </c>
      <c r="BK95" s="177">
        <f t="shared" si="9"/>
        <v>0</v>
      </c>
      <c r="BL95" s="21" t="s">
        <v>149</v>
      </c>
      <c r="BM95" s="21" t="s">
        <v>170</v>
      </c>
    </row>
    <row r="96" spans="2:65" s="1" customFormat="1" ht="16.5" customHeight="1">
      <c r="B96" s="165"/>
      <c r="C96" s="166" t="s">
        <v>171</v>
      </c>
      <c r="D96" s="166" t="s">
        <v>116</v>
      </c>
      <c r="E96" s="167" t="s">
        <v>172</v>
      </c>
      <c r="F96" s="168" t="s">
        <v>173</v>
      </c>
      <c r="G96" s="169" t="s">
        <v>136</v>
      </c>
      <c r="H96" s="170">
        <v>188</v>
      </c>
      <c r="I96" s="171"/>
      <c r="J96" s="172">
        <f t="shared" si="0"/>
        <v>0</v>
      </c>
      <c r="K96" s="168" t="s">
        <v>137</v>
      </c>
      <c r="L96" s="38"/>
      <c r="M96" s="173" t="s">
        <v>5</v>
      </c>
      <c r="N96" s="174" t="s">
        <v>40</v>
      </c>
      <c r="O96" s="39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21" t="s">
        <v>120</v>
      </c>
      <c r="AT96" s="21" t="s">
        <v>116</v>
      </c>
      <c r="AU96" s="21" t="s">
        <v>138</v>
      </c>
      <c r="AY96" s="21" t="s">
        <v>113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21" t="s">
        <v>74</v>
      </c>
      <c r="BK96" s="177">
        <f t="shared" si="9"/>
        <v>0</v>
      </c>
      <c r="BL96" s="21" t="s">
        <v>120</v>
      </c>
      <c r="BM96" s="21" t="s">
        <v>174</v>
      </c>
    </row>
    <row r="97" spans="2:65" s="1" customFormat="1" ht="16.5" customHeight="1">
      <c r="B97" s="165"/>
      <c r="C97" s="166" t="s">
        <v>175</v>
      </c>
      <c r="D97" s="166" t="s">
        <v>116</v>
      </c>
      <c r="E97" s="167" t="s">
        <v>176</v>
      </c>
      <c r="F97" s="168" t="s">
        <v>177</v>
      </c>
      <c r="G97" s="169" t="s">
        <v>136</v>
      </c>
      <c r="H97" s="170">
        <v>376</v>
      </c>
      <c r="I97" s="171"/>
      <c r="J97" s="172">
        <f t="shared" si="0"/>
        <v>0</v>
      </c>
      <c r="K97" s="168" t="s">
        <v>137</v>
      </c>
      <c r="L97" s="38"/>
      <c r="M97" s="173" t="s">
        <v>5</v>
      </c>
      <c r="N97" s="174" t="s">
        <v>40</v>
      </c>
      <c r="O97" s="39"/>
      <c r="P97" s="175">
        <f t="shared" si="1"/>
        <v>0</v>
      </c>
      <c r="Q97" s="175">
        <v>0</v>
      </c>
      <c r="R97" s="175">
        <f t="shared" si="2"/>
        <v>0</v>
      </c>
      <c r="S97" s="175">
        <v>0</v>
      </c>
      <c r="T97" s="176">
        <f t="shared" si="3"/>
        <v>0</v>
      </c>
      <c r="AR97" s="21" t="s">
        <v>120</v>
      </c>
      <c r="AT97" s="21" t="s">
        <v>116</v>
      </c>
      <c r="AU97" s="21" t="s">
        <v>138</v>
      </c>
      <c r="AY97" s="21" t="s">
        <v>113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21" t="s">
        <v>74</v>
      </c>
      <c r="BK97" s="177">
        <f t="shared" si="9"/>
        <v>0</v>
      </c>
      <c r="BL97" s="21" t="s">
        <v>120</v>
      </c>
      <c r="BM97" s="21" t="s">
        <v>178</v>
      </c>
    </row>
    <row r="98" spans="2:65" s="1" customFormat="1" ht="16.5" customHeight="1">
      <c r="B98" s="165"/>
      <c r="C98" s="188" t="s">
        <v>179</v>
      </c>
      <c r="D98" s="188" t="s">
        <v>125</v>
      </c>
      <c r="E98" s="189" t="s">
        <v>180</v>
      </c>
      <c r="F98" s="190" t="s">
        <v>181</v>
      </c>
      <c r="G98" s="191" t="s">
        <v>142</v>
      </c>
      <c r="H98" s="192">
        <v>376</v>
      </c>
      <c r="I98" s="193"/>
      <c r="J98" s="194">
        <f t="shared" si="0"/>
        <v>0</v>
      </c>
      <c r="K98" s="190" t="s">
        <v>5</v>
      </c>
      <c r="L98" s="195"/>
      <c r="M98" s="196" t="s">
        <v>5</v>
      </c>
      <c r="N98" s="197" t="s">
        <v>40</v>
      </c>
      <c r="O98" s="39"/>
      <c r="P98" s="175">
        <f t="shared" si="1"/>
        <v>0</v>
      </c>
      <c r="Q98" s="175">
        <v>0</v>
      </c>
      <c r="R98" s="175">
        <f t="shared" si="2"/>
        <v>0</v>
      </c>
      <c r="S98" s="175">
        <v>0</v>
      </c>
      <c r="T98" s="176">
        <f t="shared" si="3"/>
        <v>0</v>
      </c>
      <c r="AR98" s="21" t="s">
        <v>148</v>
      </c>
      <c r="AT98" s="21" t="s">
        <v>125</v>
      </c>
      <c r="AU98" s="21" t="s">
        <v>138</v>
      </c>
      <c r="AY98" s="21" t="s">
        <v>113</v>
      </c>
      <c r="BE98" s="177">
        <f t="shared" si="4"/>
        <v>0</v>
      </c>
      <c r="BF98" s="177">
        <f t="shared" si="5"/>
        <v>0</v>
      </c>
      <c r="BG98" s="177">
        <f t="shared" si="6"/>
        <v>0</v>
      </c>
      <c r="BH98" s="177">
        <f t="shared" si="7"/>
        <v>0</v>
      </c>
      <c r="BI98" s="177">
        <f t="shared" si="8"/>
        <v>0</v>
      </c>
      <c r="BJ98" s="21" t="s">
        <v>74</v>
      </c>
      <c r="BK98" s="177">
        <f t="shared" si="9"/>
        <v>0</v>
      </c>
      <c r="BL98" s="21" t="s">
        <v>149</v>
      </c>
      <c r="BM98" s="21" t="s">
        <v>182</v>
      </c>
    </row>
    <row r="99" spans="2:65" s="1" customFormat="1" ht="16.5" customHeight="1">
      <c r="B99" s="165"/>
      <c r="C99" s="166" t="s">
        <v>183</v>
      </c>
      <c r="D99" s="166" t="s">
        <v>116</v>
      </c>
      <c r="E99" s="167" t="s">
        <v>184</v>
      </c>
      <c r="F99" s="168" t="s">
        <v>185</v>
      </c>
      <c r="G99" s="169" t="s">
        <v>119</v>
      </c>
      <c r="H99" s="170">
        <v>58</v>
      </c>
      <c r="I99" s="171"/>
      <c r="J99" s="172">
        <f t="shared" si="0"/>
        <v>0</v>
      </c>
      <c r="K99" s="168" t="s">
        <v>137</v>
      </c>
      <c r="L99" s="38"/>
      <c r="M99" s="173" t="s">
        <v>5</v>
      </c>
      <c r="N99" s="174" t="s">
        <v>40</v>
      </c>
      <c r="O99" s="39"/>
      <c r="P99" s="175">
        <f t="shared" si="1"/>
        <v>0</v>
      </c>
      <c r="Q99" s="175">
        <v>0</v>
      </c>
      <c r="R99" s="175">
        <f t="shared" si="2"/>
        <v>0</v>
      </c>
      <c r="S99" s="175">
        <v>0</v>
      </c>
      <c r="T99" s="176">
        <f t="shared" si="3"/>
        <v>0</v>
      </c>
      <c r="AR99" s="21" t="s">
        <v>120</v>
      </c>
      <c r="AT99" s="21" t="s">
        <v>116</v>
      </c>
      <c r="AU99" s="21" t="s">
        <v>138</v>
      </c>
      <c r="AY99" s="21" t="s">
        <v>113</v>
      </c>
      <c r="BE99" s="177">
        <f t="shared" si="4"/>
        <v>0</v>
      </c>
      <c r="BF99" s="177">
        <f t="shared" si="5"/>
        <v>0</v>
      </c>
      <c r="BG99" s="177">
        <f t="shared" si="6"/>
        <v>0</v>
      </c>
      <c r="BH99" s="177">
        <f t="shared" si="7"/>
        <v>0</v>
      </c>
      <c r="BI99" s="177">
        <f t="shared" si="8"/>
        <v>0</v>
      </c>
      <c r="BJ99" s="21" t="s">
        <v>74</v>
      </c>
      <c r="BK99" s="177">
        <f t="shared" si="9"/>
        <v>0</v>
      </c>
      <c r="BL99" s="21" t="s">
        <v>120</v>
      </c>
      <c r="BM99" s="21" t="s">
        <v>186</v>
      </c>
    </row>
    <row r="100" spans="2:65" s="1" customFormat="1" ht="16.5" customHeight="1">
      <c r="B100" s="165"/>
      <c r="C100" s="188" t="s">
        <v>11</v>
      </c>
      <c r="D100" s="188" t="s">
        <v>125</v>
      </c>
      <c r="E100" s="189" t="s">
        <v>187</v>
      </c>
      <c r="F100" s="190" t="s">
        <v>188</v>
      </c>
      <c r="G100" s="191" t="s">
        <v>119</v>
      </c>
      <c r="H100" s="192">
        <v>58</v>
      </c>
      <c r="I100" s="193"/>
      <c r="J100" s="194">
        <f t="shared" si="0"/>
        <v>0</v>
      </c>
      <c r="K100" s="190" t="s">
        <v>5</v>
      </c>
      <c r="L100" s="195"/>
      <c r="M100" s="196" t="s">
        <v>5</v>
      </c>
      <c r="N100" s="197" t="s">
        <v>40</v>
      </c>
      <c r="O100" s="39"/>
      <c r="P100" s="175">
        <f t="shared" si="1"/>
        <v>0</v>
      </c>
      <c r="Q100" s="175">
        <v>0.001</v>
      </c>
      <c r="R100" s="175">
        <f t="shared" si="2"/>
        <v>0.058</v>
      </c>
      <c r="S100" s="175">
        <v>0</v>
      </c>
      <c r="T100" s="176">
        <f t="shared" si="3"/>
        <v>0</v>
      </c>
      <c r="AR100" s="21" t="s">
        <v>143</v>
      </c>
      <c r="AT100" s="21" t="s">
        <v>125</v>
      </c>
      <c r="AU100" s="21" t="s">
        <v>138</v>
      </c>
      <c r="AY100" s="21" t="s">
        <v>113</v>
      </c>
      <c r="BE100" s="177">
        <f t="shared" si="4"/>
        <v>0</v>
      </c>
      <c r="BF100" s="177">
        <f t="shared" si="5"/>
        <v>0</v>
      </c>
      <c r="BG100" s="177">
        <f t="shared" si="6"/>
        <v>0</v>
      </c>
      <c r="BH100" s="177">
        <f t="shared" si="7"/>
        <v>0</v>
      </c>
      <c r="BI100" s="177">
        <f t="shared" si="8"/>
        <v>0</v>
      </c>
      <c r="BJ100" s="21" t="s">
        <v>74</v>
      </c>
      <c r="BK100" s="177">
        <f t="shared" si="9"/>
        <v>0</v>
      </c>
      <c r="BL100" s="21" t="s">
        <v>120</v>
      </c>
      <c r="BM100" s="21" t="s">
        <v>189</v>
      </c>
    </row>
    <row r="101" spans="2:47" s="1" customFormat="1" ht="27">
      <c r="B101" s="38"/>
      <c r="D101" s="198" t="s">
        <v>190</v>
      </c>
      <c r="F101" s="199" t="s">
        <v>191</v>
      </c>
      <c r="I101" s="200"/>
      <c r="L101" s="38"/>
      <c r="M101" s="201"/>
      <c r="N101" s="39"/>
      <c r="O101" s="39"/>
      <c r="P101" s="39"/>
      <c r="Q101" s="39"/>
      <c r="R101" s="39"/>
      <c r="S101" s="39"/>
      <c r="T101" s="67"/>
      <c r="AT101" s="21" t="s">
        <v>190</v>
      </c>
      <c r="AU101" s="21" t="s">
        <v>138</v>
      </c>
    </row>
    <row r="102" spans="2:65" s="1" customFormat="1" ht="16.5" customHeight="1">
      <c r="B102" s="165"/>
      <c r="C102" s="166" t="s">
        <v>120</v>
      </c>
      <c r="D102" s="166" t="s">
        <v>116</v>
      </c>
      <c r="E102" s="167" t="s">
        <v>192</v>
      </c>
      <c r="F102" s="168" t="s">
        <v>193</v>
      </c>
      <c r="G102" s="169" t="s">
        <v>119</v>
      </c>
      <c r="H102" s="170">
        <v>545</v>
      </c>
      <c r="I102" s="171"/>
      <c r="J102" s="172">
        <f>ROUND(I102*H102,2)</f>
        <v>0</v>
      </c>
      <c r="K102" s="168" t="s">
        <v>194</v>
      </c>
      <c r="L102" s="38"/>
      <c r="M102" s="173" t="s">
        <v>5</v>
      </c>
      <c r="N102" s="174" t="s">
        <v>40</v>
      </c>
      <c r="O102" s="39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21" t="s">
        <v>120</v>
      </c>
      <c r="AT102" s="21" t="s">
        <v>116</v>
      </c>
      <c r="AU102" s="21" t="s">
        <v>138</v>
      </c>
      <c r="AY102" s="21" t="s">
        <v>113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21" t="s">
        <v>74</v>
      </c>
      <c r="BK102" s="177">
        <f>ROUND(I102*H102,2)</f>
        <v>0</v>
      </c>
      <c r="BL102" s="21" t="s">
        <v>120</v>
      </c>
      <c r="BM102" s="21" t="s">
        <v>195</v>
      </c>
    </row>
    <row r="103" spans="2:65" s="1" customFormat="1" ht="16.5" customHeight="1">
      <c r="B103" s="165"/>
      <c r="C103" s="188" t="s">
        <v>196</v>
      </c>
      <c r="D103" s="188" t="s">
        <v>125</v>
      </c>
      <c r="E103" s="189" t="s">
        <v>197</v>
      </c>
      <c r="F103" s="190" t="s">
        <v>198</v>
      </c>
      <c r="G103" s="191" t="s">
        <v>119</v>
      </c>
      <c r="H103" s="192">
        <v>545</v>
      </c>
      <c r="I103" s="193"/>
      <c r="J103" s="194">
        <f>ROUND(I103*H103,2)</f>
        <v>0</v>
      </c>
      <c r="K103" s="190" t="s">
        <v>194</v>
      </c>
      <c r="L103" s="195"/>
      <c r="M103" s="196" t="s">
        <v>5</v>
      </c>
      <c r="N103" s="197" t="s">
        <v>40</v>
      </c>
      <c r="O103" s="39"/>
      <c r="P103" s="175">
        <f>O103*H103</f>
        <v>0</v>
      </c>
      <c r="Q103" s="175">
        <v>0.0035</v>
      </c>
      <c r="R103" s="175">
        <f>Q103*H103</f>
        <v>1.9075</v>
      </c>
      <c r="S103" s="175">
        <v>0</v>
      </c>
      <c r="T103" s="176">
        <f>S103*H103</f>
        <v>0</v>
      </c>
      <c r="AR103" s="21" t="s">
        <v>143</v>
      </c>
      <c r="AT103" s="21" t="s">
        <v>125</v>
      </c>
      <c r="AU103" s="21" t="s">
        <v>138</v>
      </c>
      <c r="AY103" s="21" t="s">
        <v>113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21" t="s">
        <v>74</v>
      </c>
      <c r="BK103" s="177">
        <f>ROUND(I103*H103,2)</f>
        <v>0</v>
      </c>
      <c r="BL103" s="21" t="s">
        <v>120</v>
      </c>
      <c r="BM103" s="21" t="s">
        <v>199</v>
      </c>
    </row>
    <row r="104" spans="2:47" s="1" customFormat="1" ht="27">
      <c r="B104" s="38"/>
      <c r="D104" s="198" t="s">
        <v>190</v>
      </c>
      <c r="F104" s="199" t="s">
        <v>200</v>
      </c>
      <c r="I104" s="200"/>
      <c r="L104" s="38"/>
      <c r="M104" s="201"/>
      <c r="N104" s="39"/>
      <c r="O104" s="39"/>
      <c r="P104" s="39"/>
      <c r="Q104" s="39"/>
      <c r="R104" s="39"/>
      <c r="S104" s="39"/>
      <c r="T104" s="67"/>
      <c r="AT104" s="21" t="s">
        <v>190</v>
      </c>
      <c r="AU104" s="21" t="s">
        <v>138</v>
      </c>
    </row>
    <row r="105" spans="2:65" s="1" customFormat="1" ht="16.5" customHeight="1">
      <c r="B105" s="165"/>
      <c r="C105" s="166" t="s">
        <v>201</v>
      </c>
      <c r="D105" s="166" t="s">
        <v>116</v>
      </c>
      <c r="E105" s="167" t="s">
        <v>202</v>
      </c>
      <c r="F105" s="168" t="s">
        <v>203</v>
      </c>
      <c r="G105" s="169" t="s">
        <v>119</v>
      </c>
      <c r="H105" s="170">
        <v>51</v>
      </c>
      <c r="I105" s="171"/>
      <c r="J105" s="172">
        <f>ROUND(I105*H105,2)</f>
        <v>0</v>
      </c>
      <c r="K105" s="168" t="s">
        <v>5</v>
      </c>
      <c r="L105" s="38"/>
      <c r="M105" s="173" t="s">
        <v>5</v>
      </c>
      <c r="N105" s="174" t="s">
        <v>40</v>
      </c>
      <c r="O105" s="39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AR105" s="21" t="s">
        <v>120</v>
      </c>
      <c r="AT105" s="21" t="s">
        <v>116</v>
      </c>
      <c r="AU105" s="21" t="s">
        <v>138</v>
      </c>
      <c r="AY105" s="21" t="s">
        <v>113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21" t="s">
        <v>74</v>
      </c>
      <c r="BK105" s="177">
        <f>ROUND(I105*H105,2)</f>
        <v>0</v>
      </c>
      <c r="BL105" s="21" t="s">
        <v>120</v>
      </c>
      <c r="BM105" s="21" t="s">
        <v>204</v>
      </c>
    </row>
    <row r="106" spans="2:65" s="1" customFormat="1" ht="16.5" customHeight="1">
      <c r="B106" s="165"/>
      <c r="C106" s="188" t="s">
        <v>205</v>
      </c>
      <c r="D106" s="188" t="s">
        <v>125</v>
      </c>
      <c r="E106" s="189" t="s">
        <v>206</v>
      </c>
      <c r="F106" s="190" t="s">
        <v>207</v>
      </c>
      <c r="G106" s="191" t="s">
        <v>119</v>
      </c>
      <c r="H106" s="192">
        <v>51</v>
      </c>
      <c r="I106" s="193"/>
      <c r="J106" s="194">
        <f>ROUND(I106*H106,2)</f>
        <v>0</v>
      </c>
      <c r="K106" s="190" t="s">
        <v>5</v>
      </c>
      <c r="L106" s="195"/>
      <c r="M106" s="196" t="s">
        <v>5</v>
      </c>
      <c r="N106" s="197" t="s">
        <v>40</v>
      </c>
      <c r="O106" s="39"/>
      <c r="P106" s="175">
        <f>O106*H106</f>
        <v>0</v>
      </c>
      <c r="Q106" s="175">
        <v>0.0035</v>
      </c>
      <c r="R106" s="175">
        <f>Q106*H106</f>
        <v>0.1785</v>
      </c>
      <c r="S106" s="175">
        <v>0</v>
      </c>
      <c r="T106" s="176">
        <f>S106*H106</f>
        <v>0</v>
      </c>
      <c r="AR106" s="21" t="s">
        <v>143</v>
      </c>
      <c r="AT106" s="21" t="s">
        <v>125</v>
      </c>
      <c r="AU106" s="21" t="s">
        <v>138</v>
      </c>
      <c r="AY106" s="21" t="s">
        <v>113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21" t="s">
        <v>74</v>
      </c>
      <c r="BK106" s="177">
        <f>ROUND(I106*H106,2)</f>
        <v>0</v>
      </c>
      <c r="BL106" s="21" t="s">
        <v>120</v>
      </c>
      <c r="BM106" s="21" t="s">
        <v>208</v>
      </c>
    </row>
    <row r="107" spans="2:47" s="1" customFormat="1" ht="27">
      <c r="B107" s="38"/>
      <c r="D107" s="198" t="s">
        <v>190</v>
      </c>
      <c r="F107" s="199" t="s">
        <v>200</v>
      </c>
      <c r="I107" s="200"/>
      <c r="L107" s="38"/>
      <c r="M107" s="201"/>
      <c r="N107" s="39"/>
      <c r="O107" s="39"/>
      <c r="P107" s="39"/>
      <c r="Q107" s="39"/>
      <c r="R107" s="39"/>
      <c r="S107" s="39"/>
      <c r="T107" s="67"/>
      <c r="AT107" s="21" t="s">
        <v>190</v>
      </c>
      <c r="AU107" s="21" t="s">
        <v>138</v>
      </c>
    </row>
    <row r="108" spans="2:65" s="1" customFormat="1" ht="16.5" customHeight="1">
      <c r="B108" s="165"/>
      <c r="C108" s="166" t="s">
        <v>209</v>
      </c>
      <c r="D108" s="166" t="s">
        <v>116</v>
      </c>
      <c r="E108" s="167" t="s">
        <v>210</v>
      </c>
      <c r="F108" s="168" t="s">
        <v>211</v>
      </c>
      <c r="G108" s="169" t="s">
        <v>212</v>
      </c>
      <c r="H108" s="170">
        <v>1</v>
      </c>
      <c r="I108" s="171"/>
      <c r="J108" s="172">
        <f aca="true" t="shared" si="10" ref="J108:J118">ROUND(I108*H108,2)</f>
        <v>0</v>
      </c>
      <c r="K108" s="168" t="s">
        <v>194</v>
      </c>
      <c r="L108" s="38"/>
      <c r="M108" s="173" t="s">
        <v>5</v>
      </c>
      <c r="N108" s="174" t="s">
        <v>40</v>
      </c>
      <c r="O108" s="39"/>
      <c r="P108" s="175">
        <f aca="true" t="shared" si="11" ref="P108:P118">O108*H108</f>
        <v>0</v>
      </c>
      <c r="Q108" s="175">
        <v>0</v>
      </c>
      <c r="R108" s="175">
        <f aca="true" t="shared" si="12" ref="R108:R118">Q108*H108</f>
        <v>0</v>
      </c>
      <c r="S108" s="175">
        <v>0</v>
      </c>
      <c r="T108" s="176">
        <f aca="true" t="shared" si="13" ref="T108:T118">S108*H108</f>
        <v>0</v>
      </c>
      <c r="AR108" s="21" t="s">
        <v>149</v>
      </c>
      <c r="AT108" s="21" t="s">
        <v>116</v>
      </c>
      <c r="AU108" s="21" t="s">
        <v>138</v>
      </c>
      <c r="AY108" s="21" t="s">
        <v>113</v>
      </c>
      <c r="BE108" s="177">
        <f aca="true" t="shared" si="14" ref="BE108:BE118">IF(N108="základní",J108,0)</f>
        <v>0</v>
      </c>
      <c r="BF108" s="177">
        <f aca="true" t="shared" si="15" ref="BF108:BF118">IF(N108="snížená",J108,0)</f>
        <v>0</v>
      </c>
      <c r="BG108" s="177">
        <f aca="true" t="shared" si="16" ref="BG108:BG118">IF(N108="zákl. přenesená",J108,0)</f>
        <v>0</v>
      </c>
      <c r="BH108" s="177">
        <f aca="true" t="shared" si="17" ref="BH108:BH118">IF(N108="sníž. přenesená",J108,0)</f>
        <v>0</v>
      </c>
      <c r="BI108" s="177">
        <f aca="true" t="shared" si="18" ref="BI108:BI118">IF(N108="nulová",J108,0)</f>
        <v>0</v>
      </c>
      <c r="BJ108" s="21" t="s">
        <v>74</v>
      </c>
      <c r="BK108" s="177">
        <f aca="true" t="shared" si="19" ref="BK108:BK118">ROUND(I108*H108,2)</f>
        <v>0</v>
      </c>
      <c r="BL108" s="21" t="s">
        <v>149</v>
      </c>
      <c r="BM108" s="21" t="s">
        <v>213</v>
      </c>
    </row>
    <row r="109" spans="2:65" s="1" customFormat="1" ht="25.5" customHeight="1">
      <c r="B109" s="165"/>
      <c r="C109" s="166" t="s">
        <v>10</v>
      </c>
      <c r="D109" s="166" t="s">
        <v>116</v>
      </c>
      <c r="E109" s="167" t="s">
        <v>214</v>
      </c>
      <c r="F109" s="168" t="s">
        <v>215</v>
      </c>
      <c r="G109" s="169" t="s">
        <v>119</v>
      </c>
      <c r="H109" s="170">
        <v>245</v>
      </c>
      <c r="I109" s="171"/>
      <c r="J109" s="172">
        <f t="shared" si="10"/>
        <v>0</v>
      </c>
      <c r="K109" s="168" t="s">
        <v>137</v>
      </c>
      <c r="L109" s="38"/>
      <c r="M109" s="173" t="s">
        <v>5</v>
      </c>
      <c r="N109" s="174" t="s">
        <v>40</v>
      </c>
      <c r="O109" s="39"/>
      <c r="P109" s="175">
        <f t="shared" si="11"/>
        <v>0</v>
      </c>
      <c r="Q109" s="175">
        <v>0</v>
      </c>
      <c r="R109" s="175">
        <f t="shared" si="12"/>
        <v>0</v>
      </c>
      <c r="S109" s="175">
        <v>0</v>
      </c>
      <c r="T109" s="176">
        <f t="shared" si="13"/>
        <v>0</v>
      </c>
      <c r="AR109" s="21" t="s">
        <v>149</v>
      </c>
      <c r="AT109" s="21" t="s">
        <v>116</v>
      </c>
      <c r="AU109" s="21" t="s">
        <v>138</v>
      </c>
      <c r="AY109" s="21" t="s">
        <v>113</v>
      </c>
      <c r="BE109" s="177">
        <f t="shared" si="14"/>
        <v>0</v>
      </c>
      <c r="BF109" s="177">
        <f t="shared" si="15"/>
        <v>0</v>
      </c>
      <c r="BG109" s="177">
        <f t="shared" si="16"/>
        <v>0</v>
      </c>
      <c r="BH109" s="177">
        <f t="shared" si="17"/>
        <v>0</v>
      </c>
      <c r="BI109" s="177">
        <f t="shared" si="18"/>
        <v>0</v>
      </c>
      <c r="BJ109" s="21" t="s">
        <v>74</v>
      </c>
      <c r="BK109" s="177">
        <f t="shared" si="19"/>
        <v>0</v>
      </c>
      <c r="BL109" s="21" t="s">
        <v>149</v>
      </c>
      <c r="BM109" s="21" t="s">
        <v>216</v>
      </c>
    </row>
    <row r="110" spans="2:65" s="1" customFormat="1" ht="25.5" customHeight="1">
      <c r="B110" s="165"/>
      <c r="C110" s="166" t="s">
        <v>217</v>
      </c>
      <c r="D110" s="166" t="s">
        <v>116</v>
      </c>
      <c r="E110" s="167" t="s">
        <v>218</v>
      </c>
      <c r="F110" s="168" t="s">
        <v>219</v>
      </c>
      <c r="G110" s="169" t="s">
        <v>136</v>
      </c>
      <c r="H110" s="170">
        <v>1552</v>
      </c>
      <c r="I110" s="171"/>
      <c r="J110" s="172">
        <f t="shared" si="10"/>
        <v>0</v>
      </c>
      <c r="K110" s="168" t="s">
        <v>137</v>
      </c>
      <c r="L110" s="38"/>
      <c r="M110" s="173" t="s">
        <v>5</v>
      </c>
      <c r="N110" s="174" t="s">
        <v>40</v>
      </c>
      <c r="O110" s="39"/>
      <c r="P110" s="175">
        <f t="shared" si="11"/>
        <v>0</v>
      </c>
      <c r="Q110" s="175">
        <v>0</v>
      </c>
      <c r="R110" s="175">
        <f t="shared" si="12"/>
        <v>0</v>
      </c>
      <c r="S110" s="175">
        <v>0</v>
      </c>
      <c r="T110" s="176">
        <f t="shared" si="13"/>
        <v>0</v>
      </c>
      <c r="AR110" s="21" t="s">
        <v>149</v>
      </c>
      <c r="AT110" s="21" t="s">
        <v>116</v>
      </c>
      <c r="AU110" s="21" t="s">
        <v>138</v>
      </c>
      <c r="AY110" s="21" t="s">
        <v>113</v>
      </c>
      <c r="BE110" s="177">
        <f t="shared" si="14"/>
        <v>0</v>
      </c>
      <c r="BF110" s="177">
        <f t="shared" si="15"/>
        <v>0</v>
      </c>
      <c r="BG110" s="177">
        <f t="shared" si="16"/>
        <v>0</v>
      </c>
      <c r="BH110" s="177">
        <f t="shared" si="17"/>
        <v>0</v>
      </c>
      <c r="BI110" s="177">
        <f t="shared" si="18"/>
        <v>0</v>
      </c>
      <c r="BJ110" s="21" t="s">
        <v>74</v>
      </c>
      <c r="BK110" s="177">
        <f t="shared" si="19"/>
        <v>0</v>
      </c>
      <c r="BL110" s="21" t="s">
        <v>149</v>
      </c>
      <c r="BM110" s="21" t="s">
        <v>220</v>
      </c>
    </row>
    <row r="111" spans="2:65" s="1" customFormat="1" ht="16.5" customHeight="1">
      <c r="B111" s="165"/>
      <c r="C111" s="188" t="s">
        <v>221</v>
      </c>
      <c r="D111" s="188" t="s">
        <v>125</v>
      </c>
      <c r="E111" s="189" t="s">
        <v>222</v>
      </c>
      <c r="F111" s="190" t="s">
        <v>223</v>
      </c>
      <c r="G111" s="191" t="s">
        <v>136</v>
      </c>
      <c r="H111" s="192">
        <v>1552</v>
      </c>
      <c r="I111" s="193"/>
      <c r="J111" s="194">
        <f t="shared" si="10"/>
        <v>0</v>
      </c>
      <c r="K111" s="190" t="s">
        <v>137</v>
      </c>
      <c r="L111" s="195"/>
      <c r="M111" s="196" t="s">
        <v>5</v>
      </c>
      <c r="N111" s="197" t="s">
        <v>40</v>
      </c>
      <c r="O111" s="39"/>
      <c r="P111" s="175">
        <f t="shared" si="11"/>
        <v>0</v>
      </c>
      <c r="Q111" s="175">
        <v>0.0016</v>
      </c>
      <c r="R111" s="175">
        <f t="shared" si="12"/>
        <v>2.4832</v>
      </c>
      <c r="S111" s="175">
        <v>0</v>
      </c>
      <c r="T111" s="176">
        <f t="shared" si="13"/>
        <v>0</v>
      </c>
      <c r="AR111" s="21" t="s">
        <v>224</v>
      </c>
      <c r="AT111" s="21" t="s">
        <v>125</v>
      </c>
      <c r="AU111" s="21" t="s">
        <v>138</v>
      </c>
      <c r="AY111" s="21" t="s">
        <v>113</v>
      </c>
      <c r="BE111" s="177">
        <f t="shared" si="14"/>
        <v>0</v>
      </c>
      <c r="BF111" s="177">
        <f t="shared" si="15"/>
        <v>0</v>
      </c>
      <c r="BG111" s="177">
        <f t="shared" si="16"/>
        <v>0</v>
      </c>
      <c r="BH111" s="177">
        <f t="shared" si="17"/>
        <v>0</v>
      </c>
      <c r="BI111" s="177">
        <f t="shared" si="18"/>
        <v>0</v>
      </c>
      <c r="BJ111" s="21" t="s">
        <v>74</v>
      </c>
      <c r="BK111" s="177">
        <f t="shared" si="19"/>
        <v>0</v>
      </c>
      <c r="BL111" s="21" t="s">
        <v>224</v>
      </c>
      <c r="BM111" s="21" t="s">
        <v>225</v>
      </c>
    </row>
    <row r="112" spans="2:65" s="1" customFormat="1" ht="16.5" customHeight="1">
      <c r="B112" s="165"/>
      <c r="C112" s="166" t="s">
        <v>226</v>
      </c>
      <c r="D112" s="166" t="s">
        <v>116</v>
      </c>
      <c r="E112" s="167" t="s">
        <v>227</v>
      </c>
      <c r="F112" s="168" t="s">
        <v>228</v>
      </c>
      <c r="G112" s="169" t="s">
        <v>119</v>
      </c>
      <c r="H112" s="170">
        <v>4</v>
      </c>
      <c r="I112" s="171"/>
      <c r="J112" s="172">
        <f t="shared" si="10"/>
        <v>0</v>
      </c>
      <c r="K112" s="168" t="s">
        <v>229</v>
      </c>
      <c r="L112" s="38"/>
      <c r="M112" s="173" t="s">
        <v>5</v>
      </c>
      <c r="N112" s="174" t="s">
        <v>40</v>
      </c>
      <c r="O112" s="39"/>
      <c r="P112" s="175">
        <f t="shared" si="11"/>
        <v>0</v>
      </c>
      <c r="Q112" s="175">
        <v>0</v>
      </c>
      <c r="R112" s="175">
        <f t="shared" si="12"/>
        <v>0</v>
      </c>
      <c r="S112" s="175">
        <v>0</v>
      </c>
      <c r="T112" s="176">
        <f t="shared" si="13"/>
        <v>0</v>
      </c>
      <c r="AR112" s="21" t="s">
        <v>149</v>
      </c>
      <c r="AT112" s="21" t="s">
        <v>116</v>
      </c>
      <c r="AU112" s="21" t="s">
        <v>138</v>
      </c>
      <c r="AY112" s="21" t="s">
        <v>113</v>
      </c>
      <c r="BE112" s="177">
        <f t="shared" si="14"/>
        <v>0</v>
      </c>
      <c r="BF112" s="177">
        <f t="shared" si="15"/>
        <v>0</v>
      </c>
      <c r="BG112" s="177">
        <f t="shared" si="16"/>
        <v>0</v>
      </c>
      <c r="BH112" s="177">
        <f t="shared" si="17"/>
        <v>0</v>
      </c>
      <c r="BI112" s="177">
        <f t="shared" si="18"/>
        <v>0</v>
      </c>
      <c r="BJ112" s="21" t="s">
        <v>74</v>
      </c>
      <c r="BK112" s="177">
        <f t="shared" si="19"/>
        <v>0</v>
      </c>
      <c r="BL112" s="21" t="s">
        <v>149</v>
      </c>
      <c r="BM112" s="21" t="s">
        <v>230</v>
      </c>
    </row>
    <row r="113" spans="2:65" s="1" customFormat="1" ht="16.5" customHeight="1">
      <c r="B113" s="165"/>
      <c r="C113" s="188" t="s">
        <v>231</v>
      </c>
      <c r="D113" s="188" t="s">
        <v>125</v>
      </c>
      <c r="E113" s="189" t="s">
        <v>232</v>
      </c>
      <c r="F113" s="190" t="s">
        <v>233</v>
      </c>
      <c r="G113" s="191" t="s">
        <v>125</v>
      </c>
      <c r="H113" s="192">
        <v>4</v>
      </c>
      <c r="I113" s="193"/>
      <c r="J113" s="194">
        <f t="shared" si="10"/>
        <v>0</v>
      </c>
      <c r="K113" s="190" t="s">
        <v>5</v>
      </c>
      <c r="L113" s="195"/>
      <c r="M113" s="196" t="s">
        <v>5</v>
      </c>
      <c r="N113" s="197" t="s">
        <v>40</v>
      </c>
      <c r="O113" s="39"/>
      <c r="P113" s="175">
        <f t="shared" si="11"/>
        <v>0</v>
      </c>
      <c r="Q113" s="175">
        <v>0</v>
      </c>
      <c r="R113" s="175">
        <f t="shared" si="12"/>
        <v>0</v>
      </c>
      <c r="S113" s="175">
        <v>0</v>
      </c>
      <c r="T113" s="176">
        <f t="shared" si="13"/>
        <v>0</v>
      </c>
      <c r="AR113" s="21" t="s">
        <v>148</v>
      </c>
      <c r="AT113" s="21" t="s">
        <v>125</v>
      </c>
      <c r="AU113" s="21" t="s">
        <v>138</v>
      </c>
      <c r="AY113" s="21" t="s">
        <v>113</v>
      </c>
      <c r="BE113" s="177">
        <f t="shared" si="14"/>
        <v>0</v>
      </c>
      <c r="BF113" s="177">
        <f t="shared" si="15"/>
        <v>0</v>
      </c>
      <c r="BG113" s="177">
        <f t="shared" si="16"/>
        <v>0</v>
      </c>
      <c r="BH113" s="177">
        <f t="shared" si="17"/>
        <v>0</v>
      </c>
      <c r="BI113" s="177">
        <f t="shared" si="18"/>
        <v>0</v>
      </c>
      <c r="BJ113" s="21" t="s">
        <v>74</v>
      </c>
      <c r="BK113" s="177">
        <f t="shared" si="19"/>
        <v>0</v>
      </c>
      <c r="BL113" s="21" t="s">
        <v>149</v>
      </c>
      <c r="BM113" s="21" t="s">
        <v>234</v>
      </c>
    </row>
    <row r="114" spans="2:65" s="1" customFormat="1" ht="16.5" customHeight="1">
      <c r="B114" s="165"/>
      <c r="C114" s="166" t="s">
        <v>235</v>
      </c>
      <c r="D114" s="166" t="s">
        <v>116</v>
      </c>
      <c r="E114" s="167" t="s">
        <v>236</v>
      </c>
      <c r="F114" s="168" t="s">
        <v>237</v>
      </c>
      <c r="G114" s="169" t="s">
        <v>238</v>
      </c>
      <c r="H114" s="202"/>
      <c r="I114" s="171"/>
      <c r="J114" s="172">
        <f t="shared" si="10"/>
        <v>0</v>
      </c>
      <c r="K114" s="168" t="s">
        <v>5</v>
      </c>
      <c r="L114" s="38"/>
      <c r="M114" s="173" t="s">
        <v>5</v>
      </c>
      <c r="N114" s="174" t="s">
        <v>40</v>
      </c>
      <c r="O114" s="39"/>
      <c r="P114" s="175">
        <f t="shared" si="11"/>
        <v>0</v>
      </c>
      <c r="Q114" s="175">
        <v>0</v>
      </c>
      <c r="R114" s="175">
        <f t="shared" si="12"/>
        <v>0</v>
      </c>
      <c r="S114" s="175">
        <v>0</v>
      </c>
      <c r="T114" s="176">
        <f t="shared" si="13"/>
        <v>0</v>
      </c>
      <c r="AR114" s="21" t="s">
        <v>149</v>
      </c>
      <c r="AT114" s="21" t="s">
        <v>116</v>
      </c>
      <c r="AU114" s="21" t="s">
        <v>138</v>
      </c>
      <c r="AY114" s="21" t="s">
        <v>113</v>
      </c>
      <c r="BE114" s="177">
        <f t="shared" si="14"/>
        <v>0</v>
      </c>
      <c r="BF114" s="177">
        <f t="shared" si="15"/>
        <v>0</v>
      </c>
      <c r="BG114" s="177">
        <f t="shared" si="16"/>
        <v>0</v>
      </c>
      <c r="BH114" s="177">
        <f t="shared" si="17"/>
        <v>0</v>
      </c>
      <c r="BI114" s="177">
        <f t="shared" si="18"/>
        <v>0</v>
      </c>
      <c r="BJ114" s="21" t="s">
        <v>74</v>
      </c>
      <c r="BK114" s="177">
        <f t="shared" si="19"/>
        <v>0</v>
      </c>
      <c r="BL114" s="21" t="s">
        <v>149</v>
      </c>
      <c r="BM114" s="21" t="s">
        <v>239</v>
      </c>
    </row>
    <row r="115" spans="2:65" s="1" customFormat="1" ht="16.5" customHeight="1">
      <c r="B115" s="165"/>
      <c r="C115" s="166" t="s">
        <v>240</v>
      </c>
      <c r="D115" s="166" t="s">
        <v>116</v>
      </c>
      <c r="E115" s="167" t="s">
        <v>241</v>
      </c>
      <c r="F115" s="168" t="s">
        <v>242</v>
      </c>
      <c r="G115" s="169" t="s">
        <v>238</v>
      </c>
      <c r="H115" s="202"/>
      <c r="I115" s="171"/>
      <c r="J115" s="172">
        <f t="shared" si="10"/>
        <v>0</v>
      </c>
      <c r="K115" s="168" t="s">
        <v>5</v>
      </c>
      <c r="L115" s="38"/>
      <c r="M115" s="173" t="s">
        <v>5</v>
      </c>
      <c r="N115" s="174" t="s">
        <v>40</v>
      </c>
      <c r="O115" s="39"/>
      <c r="P115" s="175">
        <f t="shared" si="11"/>
        <v>0</v>
      </c>
      <c r="Q115" s="175">
        <v>0</v>
      </c>
      <c r="R115" s="175">
        <f t="shared" si="12"/>
        <v>0</v>
      </c>
      <c r="S115" s="175">
        <v>0</v>
      </c>
      <c r="T115" s="176">
        <f t="shared" si="13"/>
        <v>0</v>
      </c>
      <c r="AR115" s="21" t="s">
        <v>224</v>
      </c>
      <c r="AT115" s="21" t="s">
        <v>116</v>
      </c>
      <c r="AU115" s="21" t="s">
        <v>138</v>
      </c>
      <c r="AY115" s="21" t="s">
        <v>113</v>
      </c>
      <c r="BE115" s="177">
        <f t="shared" si="14"/>
        <v>0</v>
      </c>
      <c r="BF115" s="177">
        <f t="shared" si="15"/>
        <v>0</v>
      </c>
      <c r="BG115" s="177">
        <f t="shared" si="16"/>
        <v>0</v>
      </c>
      <c r="BH115" s="177">
        <f t="shared" si="17"/>
        <v>0</v>
      </c>
      <c r="BI115" s="177">
        <f t="shared" si="18"/>
        <v>0</v>
      </c>
      <c r="BJ115" s="21" t="s">
        <v>74</v>
      </c>
      <c r="BK115" s="177">
        <f t="shared" si="19"/>
        <v>0</v>
      </c>
      <c r="BL115" s="21" t="s">
        <v>224</v>
      </c>
      <c r="BM115" s="21" t="s">
        <v>243</v>
      </c>
    </row>
    <row r="116" spans="2:65" s="1" customFormat="1" ht="16.5" customHeight="1">
      <c r="B116" s="165"/>
      <c r="C116" s="166" t="s">
        <v>244</v>
      </c>
      <c r="D116" s="166" t="s">
        <v>116</v>
      </c>
      <c r="E116" s="167" t="s">
        <v>245</v>
      </c>
      <c r="F116" s="168" t="s">
        <v>246</v>
      </c>
      <c r="G116" s="169" t="s">
        <v>238</v>
      </c>
      <c r="H116" s="202"/>
      <c r="I116" s="171"/>
      <c r="J116" s="172">
        <f t="shared" si="10"/>
        <v>0</v>
      </c>
      <c r="K116" s="168" t="s">
        <v>5</v>
      </c>
      <c r="L116" s="38"/>
      <c r="M116" s="173" t="s">
        <v>5</v>
      </c>
      <c r="N116" s="174" t="s">
        <v>40</v>
      </c>
      <c r="O116" s="39"/>
      <c r="P116" s="175">
        <f t="shared" si="11"/>
        <v>0</v>
      </c>
      <c r="Q116" s="175">
        <v>0</v>
      </c>
      <c r="R116" s="175">
        <f t="shared" si="12"/>
        <v>0</v>
      </c>
      <c r="S116" s="175">
        <v>0</v>
      </c>
      <c r="T116" s="176">
        <f t="shared" si="13"/>
        <v>0</v>
      </c>
      <c r="AR116" s="21" t="s">
        <v>149</v>
      </c>
      <c r="AT116" s="21" t="s">
        <v>116</v>
      </c>
      <c r="AU116" s="21" t="s">
        <v>138</v>
      </c>
      <c r="AY116" s="21" t="s">
        <v>113</v>
      </c>
      <c r="BE116" s="177">
        <f t="shared" si="14"/>
        <v>0</v>
      </c>
      <c r="BF116" s="177">
        <f t="shared" si="15"/>
        <v>0</v>
      </c>
      <c r="BG116" s="177">
        <f t="shared" si="16"/>
        <v>0</v>
      </c>
      <c r="BH116" s="177">
        <f t="shared" si="17"/>
        <v>0</v>
      </c>
      <c r="BI116" s="177">
        <f t="shared" si="18"/>
        <v>0</v>
      </c>
      <c r="BJ116" s="21" t="s">
        <v>74</v>
      </c>
      <c r="BK116" s="177">
        <f t="shared" si="19"/>
        <v>0</v>
      </c>
      <c r="BL116" s="21" t="s">
        <v>149</v>
      </c>
      <c r="BM116" s="21" t="s">
        <v>247</v>
      </c>
    </row>
    <row r="117" spans="2:65" s="1" customFormat="1" ht="16.5" customHeight="1">
      <c r="B117" s="165"/>
      <c r="C117" s="166" t="s">
        <v>248</v>
      </c>
      <c r="D117" s="166" t="s">
        <v>116</v>
      </c>
      <c r="E117" s="167" t="s">
        <v>249</v>
      </c>
      <c r="F117" s="168" t="s">
        <v>250</v>
      </c>
      <c r="G117" s="169" t="s">
        <v>238</v>
      </c>
      <c r="H117" s="202"/>
      <c r="I117" s="171"/>
      <c r="J117" s="172">
        <f t="shared" si="10"/>
        <v>0</v>
      </c>
      <c r="K117" s="168" t="s">
        <v>5</v>
      </c>
      <c r="L117" s="38"/>
      <c r="M117" s="173" t="s">
        <v>5</v>
      </c>
      <c r="N117" s="174" t="s">
        <v>40</v>
      </c>
      <c r="O117" s="39"/>
      <c r="P117" s="175">
        <f t="shared" si="11"/>
        <v>0</v>
      </c>
      <c r="Q117" s="175">
        <v>0</v>
      </c>
      <c r="R117" s="175">
        <f t="shared" si="12"/>
        <v>0</v>
      </c>
      <c r="S117" s="175">
        <v>0</v>
      </c>
      <c r="T117" s="176">
        <f t="shared" si="13"/>
        <v>0</v>
      </c>
      <c r="AR117" s="21" t="s">
        <v>149</v>
      </c>
      <c r="AT117" s="21" t="s">
        <v>116</v>
      </c>
      <c r="AU117" s="21" t="s">
        <v>138</v>
      </c>
      <c r="AY117" s="21" t="s">
        <v>113</v>
      </c>
      <c r="BE117" s="177">
        <f t="shared" si="14"/>
        <v>0</v>
      </c>
      <c r="BF117" s="177">
        <f t="shared" si="15"/>
        <v>0</v>
      </c>
      <c r="BG117" s="177">
        <f t="shared" si="16"/>
        <v>0</v>
      </c>
      <c r="BH117" s="177">
        <f t="shared" si="17"/>
        <v>0</v>
      </c>
      <c r="BI117" s="177">
        <f t="shared" si="18"/>
        <v>0</v>
      </c>
      <c r="BJ117" s="21" t="s">
        <v>74</v>
      </c>
      <c r="BK117" s="177">
        <f t="shared" si="19"/>
        <v>0</v>
      </c>
      <c r="BL117" s="21" t="s">
        <v>149</v>
      </c>
      <c r="BM117" s="21" t="s">
        <v>251</v>
      </c>
    </row>
    <row r="118" spans="2:65" s="1" customFormat="1" ht="16.5" customHeight="1">
      <c r="B118" s="165"/>
      <c r="C118" s="166" t="s">
        <v>252</v>
      </c>
      <c r="D118" s="166" t="s">
        <v>116</v>
      </c>
      <c r="E118" s="167" t="s">
        <v>253</v>
      </c>
      <c r="F118" s="168" t="s">
        <v>254</v>
      </c>
      <c r="G118" s="169" t="s">
        <v>136</v>
      </c>
      <c r="H118" s="170">
        <v>188</v>
      </c>
      <c r="I118" s="171"/>
      <c r="J118" s="172">
        <f t="shared" si="10"/>
        <v>0</v>
      </c>
      <c r="K118" s="168" t="s">
        <v>194</v>
      </c>
      <c r="L118" s="38"/>
      <c r="M118" s="173" t="s">
        <v>5</v>
      </c>
      <c r="N118" s="174" t="s">
        <v>40</v>
      </c>
      <c r="O118" s="39"/>
      <c r="P118" s="175">
        <f t="shared" si="11"/>
        <v>0</v>
      </c>
      <c r="Q118" s="175">
        <v>0</v>
      </c>
      <c r="R118" s="175">
        <f t="shared" si="12"/>
        <v>0</v>
      </c>
      <c r="S118" s="175">
        <v>0</v>
      </c>
      <c r="T118" s="176">
        <f t="shared" si="13"/>
        <v>0</v>
      </c>
      <c r="AR118" s="21" t="s">
        <v>149</v>
      </c>
      <c r="AT118" s="21" t="s">
        <v>116</v>
      </c>
      <c r="AU118" s="21" t="s">
        <v>138</v>
      </c>
      <c r="AY118" s="21" t="s">
        <v>113</v>
      </c>
      <c r="BE118" s="177">
        <f t="shared" si="14"/>
        <v>0</v>
      </c>
      <c r="BF118" s="177">
        <f t="shared" si="15"/>
        <v>0</v>
      </c>
      <c r="BG118" s="177">
        <f t="shared" si="16"/>
        <v>0</v>
      </c>
      <c r="BH118" s="177">
        <f t="shared" si="17"/>
        <v>0</v>
      </c>
      <c r="BI118" s="177">
        <f t="shared" si="18"/>
        <v>0</v>
      </c>
      <c r="BJ118" s="21" t="s">
        <v>74</v>
      </c>
      <c r="BK118" s="177">
        <f t="shared" si="19"/>
        <v>0</v>
      </c>
      <c r="BL118" s="21" t="s">
        <v>149</v>
      </c>
      <c r="BM118" s="21" t="s">
        <v>255</v>
      </c>
    </row>
    <row r="119" spans="2:63" s="10" customFormat="1" ht="37.35" customHeight="1">
      <c r="B119" s="152"/>
      <c r="D119" s="153" t="s">
        <v>68</v>
      </c>
      <c r="E119" s="154" t="s">
        <v>256</v>
      </c>
      <c r="F119" s="154" t="s">
        <v>257</v>
      </c>
      <c r="I119" s="155"/>
      <c r="J119" s="156">
        <f>BK119</f>
        <v>0</v>
      </c>
      <c r="L119" s="152"/>
      <c r="M119" s="157"/>
      <c r="N119" s="158"/>
      <c r="O119" s="158"/>
      <c r="P119" s="159">
        <f>P120+P122</f>
        <v>0</v>
      </c>
      <c r="Q119" s="158"/>
      <c r="R119" s="159">
        <f>R120+R122</f>
        <v>0</v>
      </c>
      <c r="S119" s="158"/>
      <c r="T119" s="160">
        <f>T120+T122</f>
        <v>0</v>
      </c>
      <c r="AR119" s="153" t="s">
        <v>145</v>
      </c>
      <c r="AT119" s="161" t="s">
        <v>68</v>
      </c>
      <c r="AU119" s="161" t="s">
        <v>69</v>
      </c>
      <c r="AY119" s="153" t="s">
        <v>113</v>
      </c>
      <c r="BK119" s="162">
        <f>BK120+BK122</f>
        <v>0</v>
      </c>
    </row>
    <row r="120" spans="2:63" s="10" customFormat="1" ht="19.9" customHeight="1">
      <c r="B120" s="152"/>
      <c r="D120" s="153" t="s">
        <v>68</v>
      </c>
      <c r="E120" s="163" t="s">
        <v>258</v>
      </c>
      <c r="F120" s="163" t="s">
        <v>259</v>
      </c>
      <c r="I120" s="155"/>
      <c r="J120" s="164">
        <f>BK120</f>
        <v>0</v>
      </c>
      <c r="L120" s="152"/>
      <c r="M120" s="157"/>
      <c r="N120" s="158"/>
      <c r="O120" s="158"/>
      <c r="P120" s="159">
        <f>P121</f>
        <v>0</v>
      </c>
      <c r="Q120" s="158"/>
      <c r="R120" s="159">
        <f>R121</f>
        <v>0</v>
      </c>
      <c r="S120" s="158"/>
      <c r="T120" s="160">
        <f>T121</f>
        <v>0</v>
      </c>
      <c r="AR120" s="153" t="s">
        <v>145</v>
      </c>
      <c r="AT120" s="161" t="s">
        <v>68</v>
      </c>
      <c r="AU120" s="161" t="s">
        <v>74</v>
      </c>
      <c r="AY120" s="153" t="s">
        <v>113</v>
      </c>
      <c r="BK120" s="162">
        <f>BK121</f>
        <v>0</v>
      </c>
    </row>
    <row r="121" spans="2:65" s="1" customFormat="1" ht="16.5" customHeight="1">
      <c r="B121" s="165"/>
      <c r="C121" s="166" t="s">
        <v>260</v>
      </c>
      <c r="D121" s="166" t="s">
        <v>116</v>
      </c>
      <c r="E121" s="167" t="s">
        <v>261</v>
      </c>
      <c r="F121" s="168" t="s">
        <v>262</v>
      </c>
      <c r="G121" s="169" t="s">
        <v>142</v>
      </c>
      <c r="H121" s="170">
        <v>1</v>
      </c>
      <c r="I121" s="171"/>
      <c r="J121" s="172">
        <f>ROUND(I121*H121,2)</f>
        <v>0</v>
      </c>
      <c r="K121" s="168" t="s">
        <v>194</v>
      </c>
      <c r="L121" s="38"/>
      <c r="M121" s="173" t="s">
        <v>5</v>
      </c>
      <c r="N121" s="174" t="s">
        <v>40</v>
      </c>
      <c r="O121" s="39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21" t="s">
        <v>263</v>
      </c>
      <c r="AT121" s="21" t="s">
        <v>116</v>
      </c>
      <c r="AU121" s="21" t="s">
        <v>81</v>
      </c>
      <c r="AY121" s="21" t="s">
        <v>113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21" t="s">
        <v>74</v>
      </c>
      <c r="BK121" s="177">
        <f>ROUND(I121*H121,2)</f>
        <v>0</v>
      </c>
      <c r="BL121" s="21" t="s">
        <v>263</v>
      </c>
      <c r="BM121" s="21" t="s">
        <v>264</v>
      </c>
    </row>
    <row r="122" spans="2:63" s="10" customFormat="1" ht="29.85" customHeight="1">
      <c r="B122" s="152"/>
      <c r="D122" s="153" t="s">
        <v>68</v>
      </c>
      <c r="E122" s="163" t="s">
        <v>265</v>
      </c>
      <c r="F122" s="163" t="s">
        <v>266</v>
      </c>
      <c r="I122" s="155"/>
      <c r="J122" s="164">
        <f>BK122</f>
        <v>0</v>
      </c>
      <c r="L122" s="152"/>
      <c r="M122" s="157"/>
      <c r="N122" s="158"/>
      <c r="O122" s="158"/>
      <c r="P122" s="159">
        <f>SUM(P123:P124)</f>
        <v>0</v>
      </c>
      <c r="Q122" s="158"/>
      <c r="R122" s="159">
        <f>SUM(R123:R124)</f>
        <v>0</v>
      </c>
      <c r="S122" s="158"/>
      <c r="T122" s="160">
        <f>SUM(T123:T124)</f>
        <v>0</v>
      </c>
      <c r="AR122" s="153" t="s">
        <v>145</v>
      </c>
      <c r="AT122" s="161" t="s">
        <v>68</v>
      </c>
      <c r="AU122" s="161" t="s">
        <v>74</v>
      </c>
      <c r="AY122" s="153" t="s">
        <v>113</v>
      </c>
      <c r="BK122" s="162">
        <f>SUM(BK123:BK124)</f>
        <v>0</v>
      </c>
    </row>
    <row r="123" spans="2:65" s="1" customFormat="1" ht="16.5" customHeight="1">
      <c r="B123" s="165"/>
      <c r="C123" s="166" t="s">
        <v>143</v>
      </c>
      <c r="D123" s="166" t="s">
        <v>116</v>
      </c>
      <c r="E123" s="167" t="s">
        <v>267</v>
      </c>
      <c r="F123" s="168" t="s">
        <v>268</v>
      </c>
      <c r="G123" s="169" t="s">
        <v>269</v>
      </c>
      <c r="H123" s="170">
        <v>1</v>
      </c>
      <c r="I123" s="171"/>
      <c r="J123" s="172">
        <f>ROUND(I123*H123,2)</f>
        <v>0</v>
      </c>
      <c r="K123" s="168" t="s">
        <v>194</v>
      </c>
      <c r="L123" s="38"/>
      <c r="M123" s="173" t="s">
        <v>5</v>
      </c>
      <c r="N123" s="174" t="s">
        <v>40</v>
      </c>
      <c r="O123" s="39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21" t="s">
        <v>263</v>
      </c>
      <c r="AT123" s="21" t="s">
        <v>116</v>
      </c>
      <c r="AU123" s="21" t="s">
        <v>81</v>
      </c>
      <c r="AY123" s="21" t="s">
        <v>113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21" t="s">
        <v>74</v>
      </c>
      <c r="BK123" s="177">
        <f>ROUND(I123*H123,2)</f>
        <v>0</v>
      </c>
      <c r="BL123" s="21" t="s">
        <v>263</v>
      </c>
      <c r="BM123" s="21" t="s">
        <v>270</v>
      </c>
    </row>
    <row r="124" spans="2:65" s="1" customFormat="1" ht="16.5" customHeight="1">
      <c r="B124" s="165"/>
      <c r="C124" s="166" t="s">
        <v>271</v>
      </c>
      <c r="D124" s="166" t="s">
        <v>116</v>
      </c>
      <c r="E124" s="167" t="s">
        <v>272</v>
      </c>
      <c r="F124" s="168" t="s">
        <v>273</v>
      </c>
      <c r="G124" s="169" t="s">
        <v>142</v>
      </c>
      <c r="H124" s="170">
        <v>1</v>
      </c>
      <c r="I124" s="171"/>
      <c r="J124" s="172">
        <f>ROUND(I124*H124,2)</f>
        <v>0</v>
      </c>
      <c r="K124" s="168" t="s">
        <v>194</v>
      </c>
      <c r="L124" s="38"/>
      <c r="M124" s="173" t="s">
        <v>5</v>
      </c>
      <c r="N124" s="203" t="s">
        <v>40</v>
      </c>
      <c r="O124" s="204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AR124" s="21" t="s">
        <v>263</v>
      </c>
      <c r="AT124" s="21" t="s">
        <v>116</v>
      </c>
      <c r="AU124" s="21" t="s">
        <v>81</v>
      </c>
      <c r="AY124" s="21" t="s">
        <v>113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21" t="s">
        <v>74</v>
      </c>
      <c r="BK124" s="177">
        <f>ROUND(I124*H124,2)</f>
        <v>0</v>
      </c>
      <c r="BL124" s="21" t="s">
        <v>263</v>
      </c>
      <c r="BM124" s="21" t="s">
        <v>274</v>
      </c>
    </row>
    <row r="125" spans="2:12" s="1" customFormat="1" ht="6.95" customHeight="1">
      <c r="B125" s="53"/>
      <c r="C125" s="54"/>
      <c r="D125" s="54"/>
      <c r="E125" s="54"/>
      <c r="F125" s="54"/>
      <c r="G125" s="54"/>
      <c r="H125" s="54"/>
      <c r="I125" s="119"/>
      <c r="J125" s="54"/>
      <c r="K125" s="54"/>
      <c r="L125" s="38"/>
    </row>
  </sheetData>
  <autoFilter ref="C78:K124"/>
  <mergeCells count="7">
    <mergeCell ref="J47:J48"/>
    <mergeCell ref="E71:H7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7" customWidth="1"/>
    <col min="2" max="2" width="1.66796875" style="207" customWidth="1"/>
    <col min="3" max="4" width="5" style="207" customWidth="1"/>
    <col min="5" max="5" width="11.66015625" style="207" customWidth="1"/>
    <col min="6" max="6" width="9.16015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79687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2" customFormat="1" ht="45" customHeight="1">
      <c r="B3" s="211"/>
      <c r="C3" s="328" t="s">
        <v>275</v>
      </c>
      <c r="D3" s="328"/>
      <c r="E3" s="328"/>
      <c r="F3" s="328"/>
      <c r="G3" s="328"/>
      <c r="H3" s="328"/>
      <c r="I3" s="328"/>
      <c r="J3" s="328"/>
      <c r="K3" s="212"/>
    </row>
    <row r="4" spans="2:11" ht="25.5" customHeight="1">
      <c r="B4" s="213"/>
      <c r="C4" s="329" t="s">
        <v>276</v>
      </c>
      <c r="D4" s="329"/>
      <c r="E4" s="329"/>
      <c r="F4" s="329"/>
      <c r="G4" s="329"/>
      <c r="H4" s="329"/>
      <c r="I4" s="329"/>
      <c r="J4" s="329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27" t="s">
        <v>277</v>
      </c>
      <c r="D6" s="327"/>
      <c r="E6" s="327"/>
      <c r="F6" s="327"/>
      <c r="G6" s="327"/>
      <c r="H6" s="327"/>
      <c r="I6" s="327"/>
      <c r="J6" s="327"/>
      <c r="K6" s="214"/>
    </row>
    <row r="7" spans="2:11" ht="15" customHeight="1">
      <c r="B7" s="217"/>
      <c r="C7" s="327" t="s">
        <v>278</v>
      </c>
      <c r="D7" s="327"/>
      <c r="E7" s="327"/>
      <c r="F7" s="327"/>
      <c r="G7" s="327"/>
      <c r="H7" s="327"/>
      <c r="I7" s="327"/>
      <c r="J7" s="327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27" t="s">
        <v>279</v>
      </c>
      <c r="D9" s="327"/>
      <c r="E9" s="327"/>
      <c r="F9" s="327"/>
      <c r="G9" s="327"/>
      <c r="H9" s="327"/>
      <c r="I9" s="327"/>
      <c r="J9" s="327"/>
      <c r="K9" s="214"/>
    </row>
    <row r="10" spans="2:11" ht="15" customHeight="1">
      <c r="B10" s="217"/>
      <c r="C10" s="216"/>
      <c r="D10" s="327" t="s">
        <v>280</v>
      </c>
      <c r="E10" s="327"/>
      <c r="F10" s="327"/>
      <c r="G10" s="327"/>
      <c r="H10" s="327"/>
      <c r="I10" s="327"/>
      <c r="J10" s="327"/>
      <c r="K10" s="214"/>
    </row>
    <row r="11" spans="2:11" ht="15" customHeight="1">
      <c r="B11" s="217"/>
      <c r="C11" s="218"/>
      <c r="D11" s="327" t="s">
        <v>281</v>
      </c>
      <c r="E11" s="327"/>
      <c r="F11" s="327"/>
      <c r="G11" s="327"/>
      <c r="H11" s="327"/>
      <c r="I11" s="327"/>
      <c r="J11" s="327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327" t="s">
        <v>282</v>
      </c>
      <c r="E13" s="327"/>
      <c r="F13" s="327"/>
      <c r="G13" s="327"/>
      <c r="H13" s="327"/>
      <c r="I13" s="327"/>
      <c r="J13" s="327"/>
      <c r="K13" s="214"/>
    </row>
    <row r="14" spans="2:11" ht="15" customHeight="1">
      <c r="B14" s="217"/>
      <c r="C14" s="218"/>
      <c r="D14" s="327" t="s">
        <v>283</v>
      </c>
      <c r="E14" s="327"/>
      <c r="F14" s="327"/>
      <c r="G14" s="327"/>
      <c r="H14" s="327"/>
      <c r="I14" s="327"/>
      <c r="J14" s="327"/>
      <c r="K14" s="214"/>
    </row>
    <row r="15" spans="2:11" ht="15" customHeight="1">
      <c r="B15" s="217"/>
      <c r="C15" s="218"/>
      <c r="D15" s="327" t="s">
        <v>284</v>
      </c>
      <c r="E15" s="327"/>
      <c r="F15" s="327"/>
      <c r="G15" s="327"/>
      <c r="H15" s="327"/>
      <c r="I15" s="327"/>
      <c r="J15" s="327"/>
      <c r="K15" s="214"/>
    </row>
    <row r="16" spans="2:11" ht="15" customHeight="1">
      <c r="B16" s="217"/>
      <c r="C16" s="218"/>
      <c r="D16" s="218"/>
      <c r="E16" s="219" t="s">
        <v>73</v>
      </c>
      <c r="F16" s="327" t="s">
        <v>285</v>
      </c>
      <c r="G16" s="327"/>
      <c r="H16" s="327"/>
      <c r="I16" s="327"/>
      <c r="J16" s="327"/>
      <c r="K16" s="214"/>
    </row>
    <row r="17" spans="2:11" ht="15" customHeight="1">
      <c r="B17" s="217"/>
      <c r="C17" s="218"/>
      <c r="D17" s="218"/>
      <c r="E17" s="219" t="s">
        <v>286</v>
      </c>
      <c r="F17" s="327" t="s">
        <v>287</v>
      </c>
      <c r="G17" s="327"/>
      <c r="H17" s="327"/>
      <c r="I17" s="327"/>
      <c r="J17" s="327"/>
      <c r="K17" s="214"/>
    </row>
    <row r="18" spans="2:11" ht="15" customHeight="1">
      <c r="B18" s="217"/>
      <c r="C18" s="218"/>
      <c r="D18" s="218"/>
      <c r="E18" s="219" t="s">
        <v>288</v>
      </c>
      <c r="F18" s="327" t="s">
        <v>289</v>
      </c>
      <c r="G18" s="327"/>
      <c r="H18" s="327"/>
      <c r="I18" s="327"/>
      <c r="J18" s="327"/>
      <c r="K18" s="214"/>
    </row>
    <row r="19" spans="2:11" ht="15" customHeight="1">
      <c r="B19" s="217"/>
      <c r="C19" s="218"/>
      <c r="D19" s="218"/>
      <c r="E19" s="219" t="s">
        <v>290</v>
      </c>
      <c r="F19" s="327" t="s">
        <v>291</v>
      </c>
      <c r="G19" s="327"/>
      <c r="H19" s="327"/>
      <c r="I19" s="327"/>
      <c r="J19" s="327"/>
      <c r="K19" s="214"/>
    </row>
    <row r="20" spans="2:11" ht="15" customHeight="1">
      <c r="B20" s="217"/>
      <c r="C20" s="218"/>
      <c r="D20" s="218"/>
      <c r="E20" s="219" t="s">
        <v>292</v>
      </c>
      <c r="F20" s="327" t="s">
        <v>293</v>
      </c>
      <c r="G20" s="327"/>
      <c r="H20" s="327"/>
      <c r="I20" s="327"/>
      <c r="J20" s="327"/>
      <c r="K20" s="214"/>
    </row>
    <row r="21" spans="2:11" ht="15" customHeight="1">
      <c r="B21" s="217"/>
      <c r="C21" s="218"/>
      <c r="D21" s="218"/>
      <c r="E21" s="219" t="s">
        <v>294</v>
      </c>
      <c r="F21" s="327" t="s">
        <v>295</v>
      </c>
      <c r="G21" s="327"/>
      <c r="H21" s="327"/>
      <c r="I21" s="327"/>
      <c r="J21" s="327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327" t="s">
        <v>296</v>
      </c>
      <c r="D23" s="327"/>
      <c r="E23" s="327"/>
      <c r="F23" s="327"/>
      <c r="G23" s="327"/>
      <c r="H23" s="327"/>
      <c r="I23" s="327"/>
      <c r="J23" s="327"/>
      <c r="K23" s="214"/>
    </row>
    <row r="24" spans="2:11" ht="15" customHeight="1">
      <c r="B24" s="217"/>
      <c r="C24" s="327" t="s">
        <v>297</v>
      </c>
      <c r="D24" s="327"/>
      <c r="E24" s="327"/>
      <c r="F24" s="327"/>
      <c r="G24" s="327"/>
      <c r="H24" s="327"/>
      <c r="I24" s="327"/>
      <c r="J24" s="327"/>
      <c r="K24" s="214"/>
    </row>
    <row r="25" spans="2:11" ht="15" customHeight="1">
      <c r="B25" s="217"/>
      <c r="C25" s="216"/>
      <c r="D25" s="327" t="s">
        <v>298</v>
      </c>
      <c r="E25" s="327"/>
      <c r="F25" s="327"/>
      <c r="G25" s="327"/>
      <c r="H25" s="327"/>
      <c r="I25" s="327"/>
      <c r="J25" s="327"/>
      <c r="K25" s="214"/>
    </row>
    <row r="26" spans="2:11" ht="15" customHeight="1">
      <c r="B26" s="217"/>
      <c r="C26" s="218"/>
      <c r="D26" s="327" t="s">
        <v>299</v>
      </c>
      <c r="E26" s="327"/>
      <c r="F26" s="327"/>
      <c r="G26" s="327"/>
      <c r="H26" s="327"/>
      <c r="I26" s="327"/>
      <c r="J26" s="327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327" t="s">
        <v>300</v>
      </c>
      <c r="E28" s="327"/>
      <c r="F28" s="327"/>
      <c r="G28" s="327"/>
      <c r="H28" s="327"/>
      <c r="I28" s="327"/>
      <c r="J28" s="327"/>
      <c r="K28" s="214"/>
    </row>
    <row r="29" spans="2:11" ht="15" customHeight="1">
      <c r="B29" s="217"/>
      <c r="C29" s="218"/>
      <c r="D29" s="327" t="s">
        <v>301</v>
      </c>
      <c r="E29" s="327"/>
      <c r="F29" s="327"/>
      <c r="G29" s="327"/>
      <c r="H29" s="327"/>
      <c r="I29" s="327"/>
      <c r="J29" s="327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327" t="s">
        <v>302</v>
      </c>
      <c r="E31" s="327"/>
      <c r="F31" s="327"/>
      <c r="G31" s="327"/>
      <c r="H31" s="327"/>
      <c r="I31" s="327"/>
      <c r="J31" s="327"/>
      <c r="K31" s="214"/>
    </row>
    <row r="32" spans="2:11" ht="15" customHeight="1">
      <c r="B32" s="217"/>
      <c r="C32" s="218"/>
      <c r="D32" s="327" t="s">
        <v>303</v>
      </c>
      <c r="E32" s="327"/>
      <c r="F32" s="327"/>
      <c r="G32" s="327"/>
      <c r="H32" s="327"/>
      <c r="I32" s="327"/>
      <c r="J32" s="327"/>
      <c r="K32" s="214"/>
    </row>
    <row r="33" spans="2:11" ht="15" customHeight="1">
      <c r="B33" s="217"/>
      <c r="C33" s="218"/>
      <c r="D33" s="327" t="s">
        <v>304</v>
      </c>
      <c r="E33" s="327"/>
      <c r="F33" s="327"/>
      <c r="G33" s="327"/>
      <c r="H33" s="327"/>
      <c r="I33" s="327"/>
      <c r="J33" s="327"/>
      <c r="K33" s="214"/>
    </row>
    <row r="34" spans="2:11" ht="15" customHeight="1">
      <c r="B34" s="217"/>
      <c r="C34" s="218"/>
      <c r="D34" s="216"/>
      <c r="E34" s="220" t="s">
        <v>98</v>
      </c>
      <c r="F34" s="216"/>
      <c r="G34" s="327" t="s">
        <v>305</v>
      </c>
      <c r="H34" s="327"/>
      <c r="I34" s="327"/>
      <c r="J34" s="327"/>
      <c r="K34" s="214"/>
    </row>
    <row r="35" spans="2:11" ht="30.75" customHeight="1">
      <c r="B35" s="217"/>
      <c r="C35" s="218"/>
      <c r="D35" s="216"/>
      <c r="E35" s="220" t="s">
        <v>306</v>
      </c>
      <c r="F35" s="216"/>
      <c r="G35" s="327" t="s">
        <v>307</v>
      </c>
      <c r="H35" s="327"/>
      <c r="I35" s="327"/>
      <c r="J35" s="327"/>
      <c r="K35" s="214"/>
    </row>
    <row r="36" spans="2:11" ht="15" customHeight="1">
      <c r="B36" s="217"/>
      <c r="C36" s="218"/>
      <c r="D36" s="216"/>
      <c r="E36" s="220" t="s">
        <v>50</v>
      </c>
      <c r="F36" s="216"/>
      <c r="G36" s="327" t="s">
        <v>308</v>
      </c>
      <c r="H36" s="327"/>
      <c r="I36" s="327"/>
      <c r="J36" s="327"/>
      <c r="K36" s="214"/>
    </row>
    <row r="37" spans="2:11" ht="15" customHeight="1">
      <c r="B37" s="217"/>
      <c r="C37" s="218"/>
      <c r="D37" s="216"/>
      <c r="E37" s="220" t="s">
        <v>99</v>
      </c>
      <c r="F37" s="216"/>
      <c r="G37" s="327" t="s">
        <v>309</v>
      </c>
      <c r="H37" s="327"/>
      <c r="I37" s="327"/>
      <c r="J37" s="327"/>
      <c r="K37" s="214"/>
    </row>
    <row r="38" spans="2:11" ht="15" customHeight="1">
      <c r="B38" s="217"/>
      <c r="C38" s="218"/>
      <c r="D38" s="216"/>
      <c r="E38" s="220" t="s">
        <v>100</v>
      </c>
      <c r="F38" s="216"/>
      <c r="G38" s="327" t="s">
        <v>310</v>
      </c>
      <c r="H38" s="327"/>
      <c r="I38" s="327"/>
      <c r="J38" s="327"/>
      <c r="K38" s="214"/>
    </row>
    <row r="39" spans="2:11" ht="15" customHeight="1">
      <c r="B39" s="217"/>
      <c r="C39" s="218"/>
      <c r="D39" s="216"/>
      <c r="E39" s="220" t="s">
        <v>101</v>
      </c>
      <c r="F39" s="216"/>
      <c r="G39" s="327" t="s">
        <v>311</v>
      </c>
      <c r="H39" s="327"/>
      <c r="I39" s="327"/>
      <c r="J39" s="327"/>
      <c r="K39" s="214"/>
    </row>
    <row r="40" spans="2:11" ht="15" customHeight="1">
      <c r="B40" s="217"/>
      <c r="C40" s="218"/>
      <c r="D40" s="216"/>
      <c r="E40" s="220" t="s">
        <v>312</v>
      </c>
      <c r="F40" s="216"/>
      <c r="G40" s="327" t="s">
        <v>313</v>
      </c>
      <c r="H40" s="327"/>
      <c r="I40" s="327"/>
      <c r="J40" s="327"/>
      <c r="K40" s="214"/>
    </row>
    <row r="41" spans="2:11" ht="15" customHeight="1">
      <c r="B41" s="217"/>
      <c r="C41" s="218"/>
      <c r="D41" s="216"/>
      <c r="E41" s="220"/>
      <c r="F41" s="216"/>
      <c r="G41" s="327" t="s">
        <v>314</v>
      </c>
      <c r="H41" s="327"/>
      <c r="I41" s="327"/>
      <c r="J41" s="327"/>
      <c r="K41" s="214"/>
    </row>
    <row r="42" spans="2:11" ht="15" customHeight="1">
      <c r="B42" s="217"/>
      <c r="C42" s="218"/>
      <c r="D42" s="216"/>
      <c r="E42" s="220" t="s">
        <v>315</v>
      </c>
      <c r="F42" s="216"/>
      <c r="G42" s="327" t="s">
        <v>316</v>
      </c>
      <c r="H42" s="327"/>
      <c r="I42" s="327"/>
      <c r="J42" s="327"/>
      <c r="K42" s="214"/>
    </row>
    <row r="43" spans="2:11" ht="15" customHeight="1">
      <c r="B43" s="217"/>
      <c r="C43" s="218"/>
      <c r="D43" s="216"/>
      <c r="E43" s="220" t="s">
        <v>103</v>
      </c>
      <c r="F43" s="216"/>
      <c r="G43" s="327" t="s">
        <v>317</v>
      </c>
      <c r="H43" s="327"/>
      <c r="I43" s="327"/>
      <c r="J43" s="327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327" t="s">
        <v>318</v>
      </c>
      <c r="E45" s="327"/>
      <c r="F45" s="327"/>
      <c r="G45" s="327"/>
      <c r="H45" s="327"/>
      <c r="I45" s="327"/>
      <c r="J45" s="327"/>
      <c r="K45" s="214"/>
    </row>
    <row r="46" spans="2:11" ht="15" customHeight="1">
      <c r="B46" s="217"/>
      <c r="C46" s="218"/>
      <c r="D46" s="218"/>
      <c r="E46" s="327" t="s">
        <v>319</v>
      </c>
      <c r="F46" s="327"/>
      <c r="G46" s="327"/>
      <c r="H46" s="327"/>
      <c r="I46" s="327"/>
      <c r="J46" s="327"/>
      <c r="K46" s="214"/>
    </row>
    <row r="47" spans="2:11" ht="15" customHeight="1">
      <c r="B47" s="217"/>
      <c r="C47" s="218"/>
      <c r="D47" s="218"/>
      <c r="E47" s="327" t="s">
        <v>320</v>
      </c>
      <c r="F47" s="327"/>
      <c r="G47" s="327"/>
      <c r="H47" s="327"/>
      <c r="I47" s="327"/>
      <c r="J47" s="327"/>
      <c r="K47" s="214"/>
    </row>
    <row r="48" spans="2:11" ht="15" customHeight="1">
      <c r="B48" s="217"/>
      <c r="C48" s="218"/>
      <c r="D48" s="218"/>
      <c r="E48" s="327" t="s">
        <v>321</v>
      </c>
      <c r="F48" s="327"/>
      <c r="G48" s="327"/>
      <c r="H48" s="327"/>
      <c r="I48" s="327"/>
      <c r="J48" s="327"/>
      <c r="K48" s="214"/>
    </row>
    <row r="49" spans="2:11" ht="15" customHeight="1">
      <c r="B49" s="217"/>
      <c r="C49" s="218"/>
      <c r="D49" s="327" t="s">
        <v>322</v>
      </c>
      <c r="E49" s="327"/>
      <c r="F49" s="327"/>
      <c r="G49" s="327"/>
      <c r="H49" s="327"/>
      <c r="I49" s="327"/>
      <c r="J49" s="327"/>
      <c r="K49" s="214"/>
    </row>
    <row r="50" spans="2:11" ht="25.5" customHeight="1">
      <c r="B50" s="213"/>
      <c r="C50" s="329" t="s">
        <v>323</v>
      </c>
      <c r="D50" s="329"/>
      <c r="E50" s="329"/>
      <c r="F50" s="329"/>
      <c r="G50" s="329"/>
      <c r="H50" s="329"/>
      <c r="I50" s="329"/>
      <c r="J50" s="329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327" t="s">
        <v>324</v>
      </c>
      <c r="D52" s="327"/>
      <c r="E52" s="327"/>
      <c r="F52" s="327"/>
      <c r="G52" s="327"/>
      <c r="H52" s="327"/>
      <c r="I52" s="327"/>
      <c r="J52" s="327"/>
      <c r="K52" s="214"/>
    </row>
    <row r="53" spans="2:11" ht="15" customHeight="1">
      <c r="B53" s="213"/>
      <c r="C53" s="327" t="s">
        <v>325</v>
      </c>
      <c r="D53" s="327"/>
      <c r="E53" s="327"/>
      <c r="F53" s="327"/>
      <c r="G53" s="327"/>
      <c r="H53" s="327"/>
      <c r="I53" s="327"/>
      <c r="J53" s="327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327" t="s">
        <v>326</v>
      </c>
      <c r="D55" s="327"/>
      <c r="E55" s="327"/>
      <c r="F55" s="327"/>
      <c r="G55" s="327"/>
      <c r="H55" s="327"/>
      <c r="I55" s="327"/>
      <c r="J55" s="327"/>
      <c r="K55" s="214"/>
    </row>
    <row r="56" spans="2:11" ht="15" customHeight="1">
      <c r="B56" s="213"/>
      <c r="C56" s="218"/>
      <c r="D56" s="327" t="s">
        <v>327</v>
      </c>
      <c r="E56" s="327"/>
      <c r="F56" s="327"/>
      <c r="G56" s="327"/>
      <c r="H56" s="327"/>
      <c r="I56" s="327"/>
      <c r="J56" s="327"/>
      <c r="K56" s="214"/>
    </row>
    <row r="57" spans="2:11" ht="15" customHeight="1">
      <c r="B57" s="213"/>
      <c r="C57" s="218"/>
      <c r="D57" s="327" t="s">
        <v>328</v>
      </c>
      <c r="E57" s="327"/>
      <c r="F57" s="327"/>
      <c r="G57" s="327"/>
      <c r="H57" s="327"/>
      <c r="I57" s="327"/>
      <c r="J57" s="327"/>
      <c r="K57" s="214"/>
    </row>
    <row r="58" spans="2:11" ht="15" customHeight="1">
      <c r="B58" s="213"/>
      <c r="C58" s="218"/>
      <c r="D58" s="327" t="s">
        <v>329</v>
      </c>
      <c r="E58" s="327"/>
      <c r="F58" s="327"/>
      <c r="G58" s="327"/>
      <c r="H58" s="327"/>
      <c r="I58" s="327"/>
      <c r="J58" s="327"/>
      <c r="K58" s="214"/>
    </row>
    <row r="59" spans="2:11" ht="15" customHeight="1">
      <c r="B59" s="213"/>
      <c r="C59" s="218"/>
      <c r="D59" s="327" t="s">
        <v>330</v>
      </c>
      <c r="E59" s="327"/>
      <c r="F59" s="327"/>
      <c r="G59" s="327"/>
      <c r="H59" s="327"/>
      <c r="I59" s="327"/>
      <c r="J59" s="327"/>
      <c r="K59" s="214"/>
    </row>
    <row r="60" spans="2:11" ht="15" customHeight="1">
      <c r="B60" s="213"/>
      <c r="C60" s="218"/>
      <c r="D60" s="331" t="s">
        <v>331</v>
      </c>
      <c r="E60" s="331"/>
      <c r="F60" s="331"/>
      <c r="G60" s="331"/>
      <c r="H60" s="331"/>
      <c r="I60" s="331"/>
      <c r="J60" s="331"/>
      <c r="K60" s="214"/>
    </row>
    <row r="61" spans="2:11" ht="15" customHeight="1">
      <c r="B61" s="213"/>
      <c r="C61" s="218"/>
      <c r="D61" s="327" t="s">
        <v>332</v>
      </c>
      <c r="E61" s="327"/>
      <c r="F61" s="327"/>
      <c r="G61" s="327"/>
      <c r="H61" s="327"/>
      <c r="I61" s="327"/>
      <c r="J61" s="327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327" t="s">
        <v>333</v>
      </c>
      <c r="E63" s="327"/>
      <c r="F63" s="327"/>
      <c r="G63" s="327"/>
      <c r="H63" s="327"/>
      <c r="I63" s="327"/>
      <c r="J63" s="327"/>
      <c r="K63" s="214"/>
    </row>
    <row r="64" spans="2:11" ht="15" customHeight="1">
      <c r="B64" s="213"/>
      <c r="C64" s="218"/>
      <c r="D64" s="331" t="s">
        <v>334</v>
      </c>
      <c r="E64" s="331"/>
      <c r="F64" s="331"/>
      <c r="G64" s="331"/>
      <c r="H64" s="331"/>
      <c r="I64" s="331"/>
      <c r="J64" s="331"/>
      <c r="K64" s="214"/>
    </row>
    <row r="65" spans="2:11" ht="15" customHeight="1">
      <c r="B65" s="213"/>
      <c r="C65" s="218"/>
      <c r="D65" s="327" t="s">
        <v>335</v>
      </c>
      <c r="E65" s="327"/>
      <c r="F65" s="327"/>
      <c r="G65" s="327"/>
      <c r="H65" s="327"/>
      <c r="I65" s="327"/>
      <c r="J65" s="327"/>
      <c r="K65" s="214"/>
    </row>
    <row r="66" spans="2:11" ht="15" customHeight="1">
      <c r="B66" s="213"/>
      <c r="C66" s="218"/>
      <c r="D66" s="327" t="s">
        <v>336</v>
      </c>
      <c r="E66" s="327"/>
      <c r="F66" s="327"/>
      <c r="G66" s="327"/>
      <c r="H66" s="327"/>
      <c r="I66" s="327"/>
      <c r="J66" s="327"/>
      <c r="K66" s="214"/>
    </row>
    <row r="67" spans="2:11" ht="15" customHeight="1">
      <c r="B67" s="213"/>
      <c r="C67" s="218"/>
      <c r="D67" s="327" t="s">
        <v>337</v>
      </c>
      <c r="E67" s="327"/>
      <c r="F67" s="327"/>
      <c r="G67" s="327"/>
      <c r="H67" s="327"/>
      <c r="I67" s="327"/>
      <c r="J67" s="327"/>
      <c r="K67" s="214"/>
    </row>
    <row r="68" spans="2:11" ht="15" customHeight="1">
      <c r="B68" s="213"/>
      <c r="C68" s="218"/>
      <c r="D68" s="327" t="s">
        <v>338</v>
      </c>
      <c r="E68" s="327"/>
      <c r="F68" s="327"/>
      <c r="G68" s="327"/>
      <c r="H68" s="327"/>
      <c r="I68" s="327"/>
      <c r="J68" s="327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332" t="s">
        <v>80</v>
      </c>
      <c r="D73" s="332"/>
      <c r="E73" s="332"/>
      <c r="F73" s="332"/>
      <c r="G73" s="332"/>
      <c r="H73" s="332"/>
      <c r="I73" s="332"/>
      <c r="J73" s="332"/>
      <c r="K73" s="231"/>
    </row>
    <row r="74" spans="2:11" ht="17.25" customHeight="1">
      <c r="B74" s="230"/>
      <c r="C74" s="232" t="s">
        <v>339</v>
      </c>
      <c r="D74" s="232"/>
      <c r="E74" s="232"/>
      <c r="F74" s="232" t="s">
        <v>340</v>
      </c>
      <c r="G74" s="233"/>
      <c r="H74" s="232" t="s">
        <v>99</v>
      </c>
      <c r="I74" s="232" t="s">
        <v>54</v>
      </c>
      <c r="J74" s="232" t="s">
        <v>341</v>
      </c>
      <c r="K74" s="231"/>
    </row>
    <row r="75" spans="2:11" ht="17.25" customHeight="1">
      <c r="B75" s="230"/>
      <c r="C75" s="234" t="s">
        <v>342</v>
      </c>
      <c r="D75" s="234"/>
      <c r="E75" s="234"/>
      <c r="F75" s="235" t="s">
        <v>343</v>
      </c>
      <c r="G75" s="236"/>
      <c r="H75" s="234"/>
      <c r="I75" s="234"/>
      <c r="J75" s="234" t="s">
        <v>344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50</v>
      </c>
      <c r="D77" s="237"/>
      <c r="E77" s="237"/>
      <c r="F77" s="239" t="s">
        <v>345</v>
      </c>
      <c r="G77" s="238"/>
      <c r="H77" s="220" t="s">
        <v>346</v>
      </c>
      <c r="I77" s="220" t="s">
        <v>347</v>
      </c>
      <c r="J77" s="220">
        <v>20</v>
      </c>
      <c r="K77" s="231"/>
    </row>
    <row r="78" spans="2:11" ht="15" customHeight="1">
      <c r="B78" s="230"/>
      <c r="C78" s="220" t="s">
        <v>348</v>
      </c>
      <c r="D78" s="220"/>
      <c r="E78" s="220"/>
      <c r="F78" s="239" t="s">
        <v>345</v>
      </c>
      <c r="G78" s="238"/>
      <c r="H78" s="220" t="s">
        <v>349</v>
      </c>
      <c r="I78" s="220" t="s">
        <v>347</v>
      </c>
      <c r="J78" s="220">
        <v>120</v>
      </c>
      <c r="K78" s="231"/>
    </row>
    <row r="79" spans="2:11" ht="15" customHeight="1">
      <c r="B79" s="240"/>
      <c r="C79" s="220" t="s">
        <v>350</v>
      </c>
      <c r="D79" s="220"/>
      <c r="E79" s="220"/>
      <c r="F79" s="239" t="s">
        <v>351</v>
      </c>
      <c r="G79" s="238"/>
      <c r="H79" s="220" t="s">
        <v>352</v>
      </c>
      <c r="I79" s="220" t="s">
        <v>347</v>
      </c>
      <c r="J79" s="220">
        <v>50</v>
      </c>
      <c r="K79" s="231"/>
    </row>
    <row r="80" spans="2:11" ht="15" customHeight="1">
      <c r="B80" s="240"/>
      <c r="C80" s="220" t="s">
        <v>353</v>
      </c>
      <c r="D80" s="220"/>
      <c r="E80" s="220"/>
      <c r="F80" s="239" t="s">
        <v>345</v>
      </c>
      <c r="G80" s="238"/>
      <c r="H80" s="220" t="s">
        <v>354</v>
      </c>
      <c r="I80" s="220" t="s">
        <v>355</v>
      </c>
      <c r="J80" s="220"/>
      <c r="K80" s="231"/>
    </row>
    <row r="81" spans="2:11" ht="15" customHeight="1">
      <c r="B81" s="240"/>
      <c r="C81" s="241" t="s">
        <v>356</v>
      </c>
      <c r="D81" s="241"/>
      <c r="E81" s="241"/>
      <c r="F81" s="242" t="s">
        <v>351</v>
      </c>
      <c r="G81" s="241"/>
      <c r="H81" s="241" t="s">
        <v>357</v>
      </c>
      <c r="I81" s="241" t="s">
        <v>347</v>
      </c>
      <c r="J81" s="241">
        <v>15</v>
      </c>
      <c r="K81" s="231"/>
    </row>
    <row r="82" spans="2:11" ht="15" customHeight="1">
      <c r="B82" s="240"/>
      <c r="C82" s="241" t="s">
        <v>358</v>
      </c>
      <c r="D82" s="241"/>
      <c r="E82" s="241"/>
      <c r="F82" s="242" t="s">
        <v>351</v>
      </c>
      <c r="G82" s="241"/>
      <c r="H82" s="241" t="s">
        <v>359</v>
      </c>
      <c r="I82" s="241" t="s">
        <v>347</v>
      </c>
      <c r="J82" s="241">
        <v>15</v>
      </c>
      <c r="K82" s="231"/>
    </row>
    <row r="83" spans="2:11" ht="15" customHeight="1">
      <c r="B83" s="240"/>
      <c r="C83" s="241" t="s">
        <v>360</v>
      </c>
      <c r="D83" s="241"/>
      <c r="E83" s="241"/>
      <c r="F83" s="242" t="s">
        <v>351</v>
      </c>
      <c r="G83" s="241"/>
      <c r="H83" s="241" t="s">
        <v>361</v>
      </c>
      <c r="I83" s="241" t="s">
        <v>347</v>
      </c>
      <c r="J83" s="241">
        <v>20</v>
      </c>
      <c r="K83" s="231"/>
    </row>
    <row r="84" spans="2:11" ht="15" customHeight="1">
      <c r="B84" s="240"/>
      <c r="C84" s="241" t="s">
        <v>362</v>
      </c>
      <c r="D84" s="241"/>
      <c r="E84" s="241"/>
      <c r="F84" s="242" t="s">
        <v>351</v>
      </c>
      <c r="G84" s="241"/>
      <c r="H84" s="241" t="s">
        <v>363</v>
      </c>
      <c r="I84" s="241" t="s">
        <v>347</v>
      </c>
      <c r="J84" s="241">
        <v>20</v>
      </c>
      <c r="K84" s="231"/>
    </row>
    <row r="85" spans="2:11" ht="15" customHeight="1">
      <c r="B85" s="240"/>
      <c r="C85" s="220" t="s">
        <v>364</v>
      </c>
      <c r="D85" s="220"/>
      <c r="E85" s="220"/>
      <c r="F85" s="239" t="s">
        <v>351</v>
      </c>
      <c r="G85" s="238"/>
      <c r="H85" s="220" t="s">
        <v>365</v>
      </c>
      <c r="I85" s="220" t="s">
        <v>347</v>
      </c>
      <c r="J85" s="220">
        <v>50</v>
      </c>
      <c r="K85" s="231"/>
    </row>
    <row r="86" spans="2:11" ht="15" customHeight="1">
      <c r="B86" s="240"/>
      <c r="C86" s="220" t="s">
        <v>366</v>
      </c>
      <c r="D86" s="220"/>
      <c r="E86" s="220"/>
      <c r="F86" s="239" t="s">
        <v>351</v>
      </c>
      <c r="G86" s="238"/>
      <c r="H86" s="220" t="s">
        <v>367</v>
      </c>
      <c r="I86" s="220" t="s">
        <v>347</v>
      </c>
      <c r="J86" s="220">
        <v>20</v>
      </c>
      <c r="K86" s="231"/>
    </row>
    <row r="87" spans="2:11" ht="15" customHeight="1">
      <c r="B87" s="240"/>
      <c r="C87" s="220" t="s">
        <v>368</v>
      </c>
      <c r="D87" s="220"/>
      <c r="E87" s="220"/>
      <c r="F87" s="239" t="s">
        <v>351</v>
      </c>
      <c r="G87" s="238"/>
      <c r="H87" s="220" t="s">
        <v>369</v>
      </c>
      <c r="I87" s="220" t="s">
        <v>347</v>
      </c>
      <c r="J87" s="220">
        <v>20</v>
      </c>
      <c r="K87" s="231"/>
    </row>
    <row r="88" spans="2:11" ht="15" customHeight="1">
      <c r="B88" s="240"/>
      <c r="C88" s="220" t="s">
        <v>370</v>
      </c>
      <c r="D88" s="220"/>
      <c r="E88" s="220"/>
      <c r="F88" s="239" t="s">
        <v>351</v>
      </c>
      <c r="G88" s="238"/>
      <c r="H88" s="220" t="s">
        <v>371</v>
      </c>
      <c r="I88" s="220" t="s">
        <v>347</v>
      </c>
      <c r="J88" s="220">
        <v>50</v>
      </c>
      <c r="K88" s="231"/>
    </row>
    <row r="89" spans="2:11" ht="15" customHeight="1">
      <c r="B89" s="240"/>
      <c r="C89" s="220" t="s">
        <v>372</v>
      </c>
      <c r="D89" s="220"/>
      <c r="E89" s="220"/>
      <c r="F89" s="239" t="s">
        <v>351</v>
      </c>
      <c r="G89" s="238"/>
      <c r="H89" s="220" t="s">
        <v>372</v>
      </c>
      <c r="I89" s="220" t="s">
        <v>347</v>
      </c>
      <c r="J89" s="220">
        <v>50</v>
      </c>
      <c r="K89" s="231"/>
    </row>
    <row r="90" spans="2:11" ht="15" customHeight="1">
      <c r="B90" s="240"/>
      <c r="C90" s="220" t="s">
        <v>104</v>
      </c>
      <c r="D90" s="220"/>
      <c r="E90" s="220"/>
      <c r="F90" s="239" t="s">
        <v>351</v>
      </c>
      <c r="G90" s="238"/>
      <c r="H90" s="220" t="s">
        <v>373</v>
      </c>
      <c r="I90" s="220" t="s">
        <v>347</v>
      </c>
      <c r="J90" s="220">
        <v>255</v>
      </c>
      <c r="K90" s="231"/>
    </row>
    <row r="91" spans="2:11" ht="15" customHeight="1">
      <c r="B91" s="240"/>
      <c r="C91" s="220" t="s">
        <v>374</v>
      </c>
      <c r="D91" s="220"/>
      <c r="E91" s="220"/>
      <c r="F91" s="239" t="s">
        <v>345</v>
      </c>
      <c r="G91" s="238"/>
      <c r="H91" s="220" t="s">
        <v>375</v>
      </c>
      <c r="I91" s="220" t="s">
        <v>376</v>
      </c>
      <c r="J91" s="220"/>
      <c r="K91" s="231"/>
    </row>
    <row r="92" spans="2:11" ht="15" customHeight="1">
      <c r="B92" s="240"/>
      <c r="C92" s="220" t="s">
        <v>377</v>
      </c>
      <c r="D92" s="220"/>
      <c r="E92" s="220"/>
      <c r="F92" s="239" t="s">
        <v>345</v>
      </c>
      <c r="G92" s="238"/>
      <c r="H92" s="220" t="s">
        <v>378</v>
      </c>
      <c r="I92" s="220" t="s">
        <v>379</v>
      </c>
      <c r="J92" s="220"/>
      <c r="K92" s="231"/>
    </row>
    <row r="93" spans="2:11" ht="15" customHeight="1">
      <c r="B93" s="240"/>
      <c r="C93" s="220" t="s">
        <v>380</v>
      </c>
      <c r="D93" s="220"/>
      <c r="E93" s="220"/>
      <c r="F93" s="239" t="s">
        <v>345</v>
      </c>
      <c r="G93" s="238"/>
      <c r="H93" s="220" t="s">
        <v>380</v>
      </c>
      <c r="I93" s="220" t="s">
        <v>379</v>
      </c>
      <c r="J93" s="220"/>
      <c r="K93" s="231"/>
    </row>
    <row r="94" spans="2:11" ht="15" customHeight="1">
      <c r="B94" s="240"/>
      <c r="C94" s="220" t="s">
        <v>35</v>
      </c>
      <c r="D94" s="220"/>
      <c r="E94" s="220"/>
      <c r="F94" s="239" t="s">
        <v>345</v>
      </c>
      <c r="G94" s="238"/>
      <c r="H94" s="220" t="s">
        <v>381</v>
      </c>
      <c r="I94" s="220" t="s">
        <v>379</v>
      </c>
      <c r="J94" s="220"/>
      <c r="K94" s="231"/>
    </row>
    <row r="95" spans="2:11" ht="15" customHeight="1">
      <c r="B95" s="240"/>
      <c r="C95" s="220" t="s">
        <v>45</v>
      </c>
      <c r="D95" s="220"/>
      <c r="E95" s="220"/>
      <c r="F95" s="239" t="s">
        <v>345</v>
      </c>
      <c r="G95" s="238"/>
      <c r="H95" s="220" t="s">
        <v>382</v>
      </c>
      <c r="I95" s="220" t="s">
        <v>379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332" t="s">
        <v>383</v>
      </c>
      <c r="D100" s="332"/>
      <c r="E100" s="332"/>
      <c r="F100" s="332"/>
      <c r="G100" s="332"/>
      <c r="H100" s="332"/>
      <c r="I100" s="332"/>
      <c r="J100" s="332"/>
      <c r="K100" s="231"/>
    </row>
    <row r="101" spans="2:11" ht="17.25" customHeight="1">
      <c r="B101" s="230"/>
      <c r="C101" s="232" t="s">
        <v>339</v>
      </c>
      <c r="D101" s="232"/>
      <c r="E101" s="232"/>
      <c r="F101" s="232" t="s">
        <v>340</v>
      </c>
      <c r="G101" s="233"/>
      <c r="H101" s="232" t="s">
        <v>99</v>
      </c>
      <c r="I101" s="232" t="s">
        <v>54</v>
      </c>
      <c r="J101" s="232" t="s">
        <v>341</v>
      </c>
      <c r="K101" s="231"/>
    </row>
    <row r="102" spans="2:11" ht="17.25" customHeight="1">
      <c r="B102" s="230"/>
      <c r="C102" s="234" t="s">
        <v>342</v>
      </c>
      <c r="D102" s="234"/>
      <c r="E102" s="234"/>
      <c r="F102" s="235" t="s">
        <v>343</v>
      </c>
      <c r="G102" s="236"/>
      <c r="H102" s="234"/>
      <c r="I102" s="234"/>
      <c r="J102" s="234" t="s">
        <v>344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50</v>
      </c>
      <c r="D104" s="237"/>
      <c r="E104" s="237"/>
      <c r="F104" s="239" t="s">
        <v>345</v>
      </c>
      <c r="G104" s="248"/>
      <c r="H104" s="220" t="s">
        <v>384</v>
      </c>
      <c r="I104" s="220" t="s">
        <v>347</v>
      </c>
      <c r="J104" s="220">
        <v>20</v>
      </c>
      <c r="K104" s="231"/>
    </row>
    <row r="105" spans="2:11" ht="15" customHeight="1">
      <c r="B105" s="230"/>
      <c r="C105" s="220" t="s">
        <v>348</v>
      </c>
      <c r="D105" s="220"/>
      <c r="E105" s="220"/>
      <c r="F105" s="239" t="s">
        <v>345</v>
      </c>
      <c r="G105" s="220"/>
      <c r="H105" s="220" t="s">
        <v>384</v>
      </c>
      <c r="I105" s="220" t="s">
        <v>347</v>
      </c>
      <c r="J105" s="220">
        <v>120</v>
      </c>
      <c r="K105" s="231"/>
    </row>
    <row r="106" spans="2:11" ht="15" customHeight="1">
      <c r="B106" s="240"/>
      <c r="C106" s="220" t="s">
        <v>350</v>
      </c>
      <c r="D106" s="220"/>
      <c r="E106" s="220"/>
      <c r="F106" s="239" t="s">
        <v>351</v>
      </c>
      <c r="G106" s="220"/>
      <c r="H106" s="220" t="s">
        <v>384</v>
      </c>
      <c r="I106" s="220" t="s">
        <v>347</v>
      </c>
      <c r="J106" s="220">
        <v>50</v>
      </c>
      <c r="K106" s="231"/>
    </row>
    <row r="107" spans="2:11" ht="15" customHeight="1">
      <c r="B107" s="240"/>
      <c r="C107" s="220" t="s">
        <v>353</v>
      </c>
      <c r="D107" s="220"/>
      <c r="E107" s="220"/>
      <c r="F107" s="239" t="s">
        <v>345</v>
      </c>
      <c r="G107" s="220"/>
      <c r="H107" s="220" t="s">
        <v>384</v>
      </c>
      <c r="I107" s="220" t="s">
        <v>355</v>
      </c>
      <c r="J107" s="220"/>
      <c r="K107" s="231"/>
    </row>
    <row r="108" spans="2:11" ht="15" customHeight="1">
      <c r="B108" s="240"/>
      <c r="C108" s="220" t="s">
        <v>364</v>
      </c>
      <c r="D108" s="220"/>
      <c r="E108" s="220"/>
      <c r="F108" s="239" t="s">
        <v>351</v>
      </c>
      <c r="G108" s="220"/>
      <c r="H108" s="220" t="s">
        <v>384</v>
      </c>
      <c r="I108" s="220" t="s">
        <v>347</v>
      </c>
      <c r="J108" s="220">
        <v>50</v>
      </c>
      <c r="K108" s="231"/>
    </row>
    <row r="109" spans="2:11" ht="15" customHeight="1">
      <c r="B109" s="240"/>
      <c r="C109" s="220" t="s">
        <v>372</v>
      </c>
      <c r="D109" s="220"/>
      <c r="E109" s="220"/>
      <c r="F109" s="239" t="s">
        <v>351</v>
      </c>
      <c r="G109" s="220"/>
      <c r="H109" s="220" t="s">
        <v>384</v>
      </c>
      <c r="I109" s="220" t="s">
        <v>347</v>
      </c>
      <c r="J109" s="220">
        <v>50</v>
      </c>
      <c r="K109" s="231"/>
    </row>
    <row r="110" spans="2:11" ht="15" customHeight="1">
      <c r="B110" s="240"/>
      <c r="C110" s="220" t="s">
        <v>370</v>
      </c>
      <c r="D110" s="220"/>
      <c r="E110" s="220"/>
      <c r="F110" s="239" t="s">
        <v>351</v>
      </c>
      <c r="G110" s="220"/>
      <c r="H110" s="220" t="s">
        <v>384</v>
      </c>
      <c r="I110" s="220" t="s">
        <v>347</v>
      </c>
      <c r="J110" s="220">
        <v>50</v>
      </c>
      <c r="K110" s="231"/>
    </row>
    <row r="111" spans="2:11" ht="15" customHeight="1">
      <c r="B111" s="240"/>
      <c r="C111" s="220" t="s">
        <v>50</v>
      </c>
      <c r="D111" s="220"/>
      <c r="E111" s="220"/>
      <c r="F111" s="239" t="s">
        <v>345</v>
      </c>
      <c r="G111" s="220"/>
      <c r="H111" s="220" t="s">
        <v>385</v>
      </c>
      <c r="I111" s="220" t="s">
        <v>347</v>
      </c>
      <c r="J111" s="220">
        <v>20</v>
      </c>
      <c r="K111" s="231"/>
    </row>
    <row r="112" spans="2:11" ht="15" customHeight="1">
      <c r="B112" s="240"/>
      <c r="C112" s="220" t="s">
        <v>386</v>
      </c>
      <c r="D112" s="220"/>
      <c r="E112" s="220"/>
      <c r="F112" s="239" t="s">
        <v>345</v>
      </c>
      <c r="G112" s="220"/>
      <c r="H112" s="220" t="s">
        <v>387</v>
      </c>
      <c r="I112" s="220" t="s">
        <v>347</v>
      </c>
      <c r="J112" s="220">
        <v>120</v>
      </c>
      <c r="K112" s="231"/>
    </row>
    <row r="113" spans="2:11" ht="15" customHeight="1">
      <c r="B113" s="240"/>
      <c r="C113" s="220" t="s">
        <v>35</v>
      </c>
      <c r="D113" s="220"/>
      <c r="E113" s="220"/>
      <c r="F113" s="239" t="s">
        <v>345</v>
      </c>
      <c r="G113" s="220"/>
      <c r="H113" s="220" t="s">
        <v>388</v>
      </c>
      <c r="I113" s="220" t="s">
        <v>379</v>
      </c>
      <c r="J113" s="220"/>
      <c r="K113" s="231"/>
    </row>
    <row r="114" spans="2:11" ht="15" customHeight="1">
      <c r="B114" s="240"/>
      <c r="C114" s="220" t="s">
        <v>45</v>
      </c>
      <c r="D114" s="220"/>
      <c r="E114" s="220"/>
      <c r="F114" s="239" t="s">
        <v>345</v>
      </c>
      <c r="G114" s="220"/>
      <c r="H114" s="220" t="s">
        <v>389</v>
      </c>
      <c r="I114" s="220" t="s">
        <v>379</v>
      </c>
      <c r="J114" s="220"/>
      <c r="K114" s="231"/>
    </row>
    <row r="115" spans="2:11" ht="15" customHeight="1">
      <c r="B115" s="240"/>
      <c r="C115" s="220" t="s">
        <v>54</v>
      </c>
      <c r="D115" s="220"/>
      <c r="E115" s="220"/>
      <c r="F115" s="239" t="s">
        <v>345</v>
      </c>
      <c r="G115" s="220"/>
      <c r="H115" s="220" t="s">
        <v>390</v>
      </c>
      <c r="I115" s="220" t="s">
        <v>391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28" t="s">
        <v>392</v>
      </c>
      <c r="D120" s="328"/>
      <c r="E120" s="328"/>
      <c r="F120" s="328"/>
      <c r="G120" s="328"/>
      <c r="H120" s="328"/>
      <c r="I120" s="328"/>
      <c r="J120" s="328"/>
      <c r="K120" s="256"/>
    </row>
    <row r="121" spans="2:11" ht="17.25" customHeight="1">
      <c r="B121" s="257"/>
      <c r="C121" s="232" t="s">
        <v>339</v>
      </c>
      <c r="D121" s="232"/>
      <c r="E121" s="232"/>
      <c r="F121" s="232" t="s">
        <v>340</v>
      </c>
      <c r="G121" s="233"/>
      <c r="H121" s="232" t="s">
        <v>99</v>
      </c>
      <c r="I121" s="232" t="s">
        <v>54</v>
      </c>
      <c r="J121" s="232" t="s">
        <v>341</v>
      </c>
      <c r="K121" s="258"/>
    </row>
    <row r="122" spans="2:11" ht="17.25" customHeight="1">
      <c r="B122" s="257"/>
      <c r="C122" s="234" t="s">
        <v>342</v>
      </c>
      <c r="D122" s="234"/>
      <c r="E122" s="234"/>
      <c r="F122" s="235" t="s">
        <v>343</v>
      </c>
      <c r="G122" s="236"/>
      <c r="H122" s="234"/>
      <c r="I122" s="234"/>
      <c r="J122" s="234" t="s">
        <v>344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348</v>
      </c>
      <c r="D124" s="237"/>
      <c r="E124" s="237"/>
      <c r="F124" s="239" t="s">
        <v>345</v>
      </c>
      <c r="G124" s="220"/>
      <c r="H124" s="220" t="s">
        <v>384</v>
      </c>
      <c r="I124" s="220" t="s">
        <v>347</v>
      </c>
      <c r="J124" s="220">
        <v>120</v>
      </c>
      <c r="K124" s="261"/>
    </row>
    <row r="125" spans="2:11" ht="15" customHeight="1">
      <c r="B125" s="259"/>
      <c r="C125" s="220" t="s">
        <v>393</v>
      </c>
      <c r="D125" s="220"/>
      <c r="E125" s="220"/>
      <c r="F125" s="239" t="s">
        <v>345</v>
      </c>
      <c r="G125" s="220"/>
      <c r="H125" s="220" t="s">
        <v>394</v>
      </c>
      <c r="I125" s="220" t="s">
        <v>347</v>
      </c>
      <c r="J125" s="220" t="s">
        <v>395</v>
      </c>
      <c r="K125" s="261"/>
    </row>
    <row r="126" spans="2:11" ht="15" customHeight="1">
      <c r="B126" s="259"/>
      <c r="C126" s="220" t="s">
        <v>294</v>
      </c>
      <c r="D126" s="220"/>
      <c r="E126" s="220"/>
      <c r="F126" s="239" t="s">
        <v>345</v>
      </c>
      <c r="G126" s="220"/>
      <c r="H126" s="220" t="s">
        <v>396</v>
      </c>
      <c r="I126" s="220" t="s">
        <v>347</v>
      </c>
      <c r="J126" s="220" t="s">
        <v>395</v>
      </c>
      <c r="K126" s="261"/>
    </row>
    <row r="127" spans="2:11" ht="15" customHeight="1">
      <c r="B127" s="259"/>
      <c r="C127" s="220" t="s">
        <v>356</v>
      </c>
      <c r="D127" s="220"/>
      <c r="E127" s="220"/>
      <c r="F127" s="239" t="s">
        <v>351</v>
      </c>
      <c r="G127" s="220"/>
      <c r="H127" s="220" t="s">
        <v>357</v>
      </c>
      <c r="I127" s="220" t="s">
        <v>347</v>
      </c>
      <c r="J127" s="220">
        <v>15</v>
      </c>
      <c r="K127" s="261"/>
    </row>
    <row r="128" spans="2:11" ht="15" customHeight="1">
      <c r="B128" s="259"/>
      <c r="C128" s="241" t="s">
        <v>358</v>
      </c>
      <c r="D128" s="241"/>
      <c r="E128" s="241"/>
      <c r="F128" s="242" t="s">
        <v>351</v>
      </c>
      <c r="G128" s="241"/>
      <c r="H128" s="241" t="s">
        <v>359</v>
      </c>
      <c r="I128" s="241" t="s">
        <v>347</v>
      </c>
      <c r="J128" s="241">
        <v>15</v>
      </c>
      <c r="K128" s="261"/>
    </row>
    <row r="129" spans="2:11" ht="15" customHeight="1">
      <c r="B129" s="259"/>
      <c r="C129" s="241" t="s">
        <v>360</v>
      </c>
      <c r="D129" s="241"/>
      <c r="E129" s="241"/>
      <c r="F129" s="242" t="s">
        <v>351</v>
      </c>
      <c r="G129" s="241"/>
      <c r="H129" s="241" t="s">
        <v>361</v>
      </c>
      <c r="I129" s="241" t="s">
        <v>347</v>
      </c>
      <c r="J129" s="241">
        <v>20</v>
      </c>
      <c r="K129" s="261"/>
    </row>
    <row r="130" spans="2:11" ht="15" customHeight="1">
      <c r="B130" s="259"/>
      <c r="C130" s="241" t="s">
        <v>362</v>
      </c>
      <c r="D130" s="241"/>
      <c r="E130" s="241"/>
      <c r="F130" s="242" t="s">
        <v>351</v>
      </c>
      <c r="G130" s="241"/>
      <c r="H130" s="241" t="s">
        <v>363</v>
      </c>
      <c r="I130" s="241" t="s">
        <v>347</v>
      </c>
      <c r="J130" s="241">
        <v>20</v>
      </c>
      <c r="K130" s="261"/>
    </row>
    <row r="131" spans="2:11" ht="15" customHeight="1">
      <c r="B131" s="259"/>
      <c r="C131" s="220" t="s">
        <v>350</v>
      </c>
      <c r="D131" s="220"/>
      <c r="E131" s="220"/>
      <c r="F131" s="239" t="s">
        <v>351</v>
      </c>
      <c r="G131" s="220"/>
      <c r="H131" s="220" t="s">
        <v>384</v>
      </c>
      <c r="I131" s="220" t="s">
        <v>347</v>
      </c>
      <c r="J131" s="220">
        <v>50</v>
      </c>
      <c r="K131" s="261"/>
    </row>
    <row r="132" spans="2:11" ht="15" customHeight="1">
      <c r="B132" s="259"/>
      <c r="C132" s="220" t="s">
        <v>364</v>
      </c>
      <c r="D132" s="220"/>
      <c r="E132" s="220"/>
      <c r="F132" s="239" t="s">
        <v>351</v>
      </c>
      <c r="G132" s="220"/>
      <c r="H132" s="220" t="s">
        <v>384</v>
      </c>
      <c r="I132" s="220" t="s">
        <v>347</v>
      </c>
      <c r="J132" s="220">
        <v>50</v>
      </c>
      <c r="K132" s="261"/>
    </row>
    <row r="133" spans="2:11" ht="15" customHeight="1">
      <c r="B133" s="259"/>
      <c r="C133" s="220" t="s">
        <v>370</v>
      </c>
      <c r="D133" s="220"/>
      <c r="E133" s="220"/>
      <c r="F133" s="239" t="s">
        <v>351</v>
      </c>
      <c r="G133" s="220"/>
      <c r="H133" s="220" t="s">
        <v>384</v>
      </c>
      <c r="I133" s="220" t="s">
        <v>347</v>
      </c>
      <c r="J133" s="220">
        <v>50</v>
      </c>
      <c r="K133" s="261"/>
    </row>
    <row r="134" spans="2:11" ht="15" customHeight="1">
      <c r="B134" s="259"/>
      <c r="C134" s="220" t="s">
        <v>372</v>
      </c>
      <c r="D134" s="220"/>
      <c r="E134" s="220"/>
      <c r="F134" s="239" t="s">
        <v>351</v>
      </c>
      <c r="G134" s="220"/>
      <c r="H134" s="220" t="s">
        <v>384</v>
      </c>
      <c r="I134" s="220" t="s">
        <v>347</v>
      </c>
      <c r="J134" s="220">
        <v>50</v>
      </c>
      <c r="K134" s="261"/>
    </row>
    <row r="135" spans="2:11" ht="15" customHeight="1">
      <c r="B135" s="259"/>
      <c r="C135" s="220" t="s">
        <v>104</v>
      </c>
      <c r="D135" s="220"/>
      <c r="E135" s="220"/>
      <c r="F135" s="239" t="s">
        <v>351</v>
      </c>
      <c r="G135" s="220"/>
      <c r="H135" s="220" t="s">
        <v>397</v>
      </c>
      <c r="I135" s="220" t="s">
        <v>347</v>
      </c>
      <c r="J135" s="220">
        <v>255</v>
      </c>
      <c r="K135" s="261"/>
    </row>
    <row r="136" spans="2:11" ht="15" customHeight="1">
      <c r="B136" s="259"/>
      <c r="C136" s="220" t="s">
        <v>374</v>
      </c>
      <c r="D136" s="220"/>
      <c r="E136" s="220"/>
      <c r="F136" s="239" t="s">
        <v>345</v>
      </c>
      <c r="G136" s="220"/>
      <c r="H136" s="220" t="s">
        <v>398</v>
      </c>
      <c r="I136" s="220" t="s">
        <v>376</v>
      </c>
      <c r="J136" s="220"/>
      <c r="K136" s="261"/>
    </row>
    <row r="137" spans="2:11" ht="15" customHeight="1">
      <c r="B137" s="259"/>
      <c r="C137" s="220" t="s">
        <v>377</v>
      </c>
      <c r="D137" s="220"/>
      <c r="E137" s="220"/>
      <c r="F137" s="239" t="s">
        <v>345</v>
      </c>
      <c r="G137" s="220"/>
      <c r="H137" s="220" t="s">
        <v>399</v>
      </c>
      <c r="I137" s="220" t="s">
        <v>379</v>
      </c>
      <c r="J137" s="220"/>
      <c r="K137" s="261"/>
    </row>
    <row r="138" spans="2:11" ht="15" customHeight="1">
      <c r="B138" s="259"/>
      <c r="C138" s="220" t="s">
        <v>380</v>
      </c>
      <c r="D138" s="220"/>
      <c r="E138" s="220"/>
      <c r="F138" s="239" t="s">
        <v>345</v>
      </c>
      <c r="G138" s="220"/>
      <c r="H138" s="220" t="s">
        <v>380</v>
      </c>
      <c r="I138" s="220" t="s">
        <v>379</v>
      </c>
      <c r="J138" s="220"/>
      <c r="K138" s="261"/>
    </row>
    <row r="139" spans="2:11" ht="15" customHeight="1">
      <c r="B139" s="259"/>
      <c r="C139" s="220" t="s">
        <v>35</v>
      </c>
      <c r="D139" s="220"/>
      <c r="E139" s="220"/>
      <c r="F139" s="239" t="s">
        <v>345</v>
      </c>
      <c r="G139" s="220"/>
      <c r="H139" s="220" t="s">
        <v>400</v>
      </c>
      <c r="I139" s="220" t="s">
        <v>379</v>
      </c>
      <c r="J139" s="220"/>
      <c r="K139" s="261"/>
    </row>
    <row r="140" spans="2:11" ht="15" customHeight="1">
      <c r="B140" s="259"/>
      <c r="C140" s="220" t="s">
        <v>401</v>
      </c>
      <c r="D140" s="220"/>
      <c r="E140" s="220"/>
      <c r="F140" s="239" t="s">
        <v>345</v>
      </c>
      <c r="G140" s="220"/>
      <c r="H140" s="220" t="s">
        <v>402</v>
      </c>
      <c r="I140" s="220" t="s">
        <v>379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332" t="s">
        <v>403</v>
      </c>
      <c r="D145" s="332"/>
      <c r="E145" s="332"/>
      <c r="F145" s="332"/>
      <c r="G145" s="332"/>
      <c r="H145" s="332"/>
      <c r="I145" s="332"/>
      <c r="J145" s="332"/>
      <c r="K145" s="231"/>
    </row>
    <row r="146" spans="2:11" ht="17.25" customHeight="1">
      <c r="B146" s="230"/>
      <c r="C146" s="232" t="s">
        <v>339</v>
      </c>
      <c r="D146" s="232"/>
      <c r="E146" s="232"/>
      <c r="F146" s="232" t="s">
        <v>340</v>
      </c>
      <c r="G146" s="233"/>
      <c r="H146" s="232" t="s">
        <v>99</v>
      </c>
      <c r="I146" s="232" t="s">
        <v>54</v>
      </c>
      <c r="J146" s="232" t="s">
        <v>341</v>
      </c>
      <c r="K146" s="231"/>
    </row>
    <row r="147" spans="2:11" ht="17.25" customHeight="1">
      <c r="B147" s="230"/>
      <c r="C147" s="234" t="s">
        <v>342</v>
      </c>
      <c r="D147" s="234"/>
      <c r="E147" s="234"/>
      <c r="F147" s="235" t="s">
        <v>343</v>
      </c>
      <c r="G147" s="236"/>
      <c r="H147" s="234"/>
      <c r="I147" s="234"/>
      <c r="J147" s="234" t="s">
        <v>344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348</v>
      </c>
      <c r="D149" s="220"/>
      <c r="E149" s="220"/>
      <c r="F149" s="266" t="s">
        <v>345</v>
      </c>
      <c r="G149" s="220"/>
      <c r="H149" s="265" t="s">
        <v>384</v>
      </c>
      <c r="I149" s="265" t="s">
        <v>347</v>
      </c>
      <c r="J149" s="265">
        <v>120</v>
      </c>
      <c r="K149" s="261"/>
    </row>
    <row r="150" spans="2:11" ht="15" customHeight="1">
      <c r="B150" s="240"/>
      <c r="C150" s="265" t="s">
        <v>393</v>
      </c>
      <c r="D150" s="220"/>
      <c r="E150" s="220"/>
      <c r="F150" s="266" t="s">
        <v>345</v>
      </c>
      <c r="G150" s="220"/>
      <c r="H150" s="265" t="s">
        <v>404</v>
      </c>
      <c r="I150" s="265" t="s">
        <v>347</v>
      </c>
      <c r="J150" s="265" t="s">
        <v>395</v>
      </c>
      <c r="K150" s="261"/>
    </row>
    <row r="151" spans="2:11" ht="15" customHeight="1">
      <c r="B151" s="240"/>
      <c r="C151" s="265" t="s">
        <v>294</v>
      </c>
      <c r="D151" s="220"/>
      <c r="E151" s="220"/>
      <c r="F151" s="266" t="s">
        <v>345</v>
      </c>
      <c r="G151" s="220"/>
      <c r="H151" s="265" t="s">
        <v>405</v>
      </c>
      <c r="I151" s="265" t="s">
        <v>347</v>
      </c>
      <c r="J151" s="265" t="s">
        <v>395</v>
      </c>
      <c r="K151" s="261"/>
    </row>
    <row r="152" spans="2:11" ht="15" customHeight="1">
      <c r="B152" s="240"/>
      <c r="C152" s="265" t="s">
        <v>350</v>
      </c>
      <c r="D152" s="220"/>
      <c r="E152" s="220"/>
      <c r="F152" s="266" t="s">
        <v>351</v>
      </c>
      <c r="G152" s="220"/>
      <c r="H152" s="265" t="s">
        <v>384</v>
      </c>
      <c r="I152" s="265" t="s">
        <v>347</v>
      </c>
      <c r="J152" s="265">
        <v>50</v>
      </c>
      <c r="K152" s="261"/>
    </row>
    <row r="153" spans="2:11" ht="15" customHeight="1">
      <c r="B153" s="240"/>
      <c r="C153" s="265" t="s">
        <v>353</v>
      </c>
      <c r="D153" s="220"/>
      <c r="E153" s="220"/>
      <c r="F153" s="266" t="s">
        <v>345</v>
      </c>
      <c r="G153" s="220"/>
      <c r="H153" s="265" t="s">
        <v>384</v>
      </c>
      <c r="I153" s="265" t="s">
        <v>355</v>
      </c>
      <c r="J153" s="265"/>
      <c r="K153" s="261"/>
    </row>
    <row r="154" spans="2:11" ht="15" customHeight="1">
      <c r="B154" s="240"/>
      <c r="C154" s="265" t="s">
        <v>364</v>
      </c>
      <c r="D154" s="220"/>
      <c r="E154" s="220"/>
      <c r="F154" s="266" t="s">
        <v>351</v>
      </c>
      <c r="G154" s="220"/>
      <c r="H154" s="265" t="s">
        <v>384</v>
      </c>
      <c r="I154" s="265" t="s">
        <v>347</v>
      </c>
      <c r="J154" s="265">
        <v>50</v>
      </c>
      <c r="K154" s="261"/>
    </row>
    <row r="155" spans="2:11" ht="15" customHeight="1">
      <c r="B155" s="240"/>
      <c r="C155" s="265" t="s">
        <v>372</v>
      </c>
      <c r="D155" s="220"/>
      <c r="E155" s="220"/>
      <c r="F155" s="266" t="s">
        <v>351</v>
      </c>
      <c r="G155" s="220"/>
      <c r="H155" s="265" t="s">
        <v>384</v>
      </c>
      <c r="I155" s="265" t="s">
        <v>347</v>
      </c>
      <c r="J155" s="265">
        <v>50</v>
      </c>
      <c r="K155" s="261"/>
    </row>
    <row r="156" spans="2:11" ht="15" customHeight="1">
      <c r="B156" s="240"/>
      <c r="C156" s="265" t="s">
        <v>370</v>
      </c>
      <c r="D156" s="220"/>
      <c r="E156" s="220"/>
      <c r="F156" s="266" t="s">
        <v>351</v>
      </c>
      <c r="G156" s="220"/>
      <c r="H156" s="265" t="s">
        <v>384</v>
      </c>
      <c r="I156" s="265" t="s">
        <v>347</v>
      </c>
      <c r="J156" s="265">
        <v>50</v>
      </c>
      <c r="K156" s="261"/>
    </row>
    <row r="157" spans="2:11" ht="15" customHeight="1">
      <c r="B157" s="240"/>
      <c r="C157" s="265" t="s">
        <v>84</v>
      </c>
      <c r="D157" s="220"/>
      <c r="E157" s="220"/>
      <c r="F157" s="266" t="s">
        <v>345</v>
      </c>
      <c r="G157" s="220"/>
      <c r="H157" s="265" t="s">
        <v>406</v>
      </c>
      <c r="I157" s="265" t="s">
        <v>347</v>
      </c>
      <c r="J157" s="265" t="s">
        <v>407</v>
      </c>
      <c r="K157" s="261"/>
    </row>
    <row r="158" spans="2:11" ht="15" customHeight="1">
      <c r="B158" s="240"/>
      <c r="C158" s="265" t="s">
        <v>408</v>
      </c>
      <c r="D158" s="220"/>
      <c r="E158" s="220"/>
      <c r="F158" s="266" t="s">
        <v>345</v>
      </c>
      <c r="G158" s="220"/>
      <c r="H158" s="265" t="s">
        <v>409</v>
      </c>
      <c r="I158" s="265" t="s">
        <v>379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328" t="s">
        <v>410</v>
      </c>
      <c r="D163" s="328"/>
      <c r="E163" s="328"/>
      <c r="F163" s="328"/>
      <c r="G163" s="328"/>
      <c r="H163" s="328"/>
      <c r="I163" s="328"/>
      <c r="J163" s="328"/>
      <c r="K163" s="212"/>
    </row>
    <row r="164" spans="2:11" ht="17.25" customHeight="1">
      <c r="B164" s="211"/>
      <c r="C164" s="232" t="s">
        <v>339</v>
      </c>
      <c r="D164" s="232"/>
      <c r="E164" s="232"/>
      <c r="F164" s="232" t="s">
        <v>340</v>
      </c>
      <c r="G164" s="269"/>
      <c r="H164" s="270" t="s">
        <v>99</v>
      </c>
      <c r="I164" s="270" t="s">
        <v>54</v>
      </c>
      <c r="J164" s="232" t="s">
        <v>341</v>
      </c>
      <c r="K164" s="212"/>
    </row>
    <row r="165" spans="2:11" ht="17.25" customHeight="1">
      <c r="B165" s="213"/>
      <c r="C165" s="234" t="s">
        <v>342</v>
      </c>
      <c r="D165" s="234"/>
      <c r="E165" s="234"/>
      <c r="F165" s="235" t="s">
        <v>343</v>
      </c>
      <c r="G165" s="271"/>
      <c r="H165" s="272"/>
      <c r="I165" s="272"/>
      <c r="J165" s="234" t="s">
        <v>344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348</v>
      </c>
      <c r="D167" s="220"/>
      <c r="E167" s="220"/>
      <c r="F167" s="239" t="s">
        <v>345</v>
      </c>
      <c r="G167" s="220"/>
      <c r="H167" s="220" t="s">
        <v>384</v>
      </c>
      <c r="I167" s="220" t="s">
        <v>347</v>
      </c>
      <c r="J167" s="220">
        <v>120</v>
      </c>
      <c r="K167" s="261"/>
    </row>
    <row r="168" spans="2:11" ht="15" customHeight="1">
      <c r="B168" s="240"/>
      <c r="C168" s="220" t="s">
        <v>393</v>
      </c>
      <c r="D168" s="220"/>
      <c r="E168" s="220"/>
      <c r="F168" s="239" t="s">
        <v>345</v>
      </c>
      <c r="G168" s="220"/>
      <c r="H168" s="220" t="s">
        <v>394</v>
      </c>
      <c r="I168" s="220" t="s">
        <v>347</v>
      </c>
      <c r="J168" s="220" t="s">
        <v>395</v>
      </c>
      <c r="K168" s="261"/>
    </row>
    <row r="169" spans="2:11" ht="15" customHeight="1">
      <c r="B169" s="240"/>
      <c r="C169" s="220" t="s">
        <v>294</v>
      </c>
      <c r="D169" s="220"/>
      <c r="E169" s="220"/>
      <c r="F169" s="239" t="s">
        <v>345</v>
      </c>
      <c r="G169" s="220"/>
      <c r="H169" s="220" t="s">
        <v>411</v>
      </c>
      <c r="I169" s="220" t="s">
        <v>347</v>
      </c>
      <c r="J169" s="220" t="s">
        <v>395</v>
      </c>
      <c r="K169" s="261"/>
    </row>
    <row r="170" spans="2:11" ht="15" customHeight="1">
      <c r="B170" s="240"/>
      <c r="C170" s="220" t="s">
        <v>350</v>
      </c>
      <c r="D170" s="220"/>
      <c r="E170" s="220"/>
      <c r="F170" s="239" t="s">
        <v>351</v>
      </c>
      <c r="G170" s="220"/>
      <c r="H170" s="220" t="s">
        <v>411</v>
      </c>
      <c r="I170" s="220" t="s">
        <v>347</v>
      </c>
      <c r="J170" s="220">
        <v>50</v>
      </c>
      <c r="K170" s="261"/>
    </row>
    <row r="171" spans="2:11" ht="15" customHeight="1">
      <c r="B171" s="240"/>
      <c r="C171" s="220" t="s">
        <v>353</v>
      </c>
      <c r="D171" s="220"/>
      <c r="E171" s="220"/>
      <c r="F171" s="239" t="s">
        <v>345</v>
      </c>
      <c r="G171" s="220"/>
      <c r="H171" s="220" t="s">
        <v>411</v>
      </c>
      <c r="I171" s="220" t="s">
        <v>355</v>
      </c>
      <c r="J171" s="220"/>
      <c r="K171" s="261"/>
    </row>
    <row r="172" spans="2:11" ht="15" customHeight="1">
      <c r="B172" s="240"/>
      <c r="C172" s="220" t="s">
        <v>364</v>
      </c>
      <c r="D172" s="220"/>
      <c r="E172" s="220"/>
      <c r="F172" s="239" t="s">
        <v>351</v>
      </c>
      <c r="G172" s="220"/>
      <c r="H172" s="220" t="s">
        <v>411</v>
      </c>
      <c r="I172" s="220" t="s">
        <v>347</v>
      </c>
      <c r="J172" s="220">
        <v>50</v>
      </c>
      <c r="K172" s="261"/>
    </row>
    <row r="173" spans="2:11" ht="15" customHeight="1">
      <c r="B173" s="240"/>
      <c r="C173" s="220" t="s">
        <v>372</v>
      </c>
      <c r="D173" s="220"/>
      <c r="E173" s="220"/>
      <c r="F173" s="239" t="s">
        <v>351</v>
      </c>
      <c r="G173" s="220"/>
      <c r="H173" s="220" t="s">
        <v>411</v>
      </c>
      <c r="I173" s="220" t="s">
        <v>347</v>
      </c>
      <c r="J173" s="220">
        <v>50</v>
      </c>
      <c r="K173" s="261"/>
    </row>
    <row r="174" spans="2:11" ht="15" customHeight="1">
      <c r="B174" s="240"/>
      <c r="C174" s="220" t="s">
        <v>370</v>
      </c>
      <c r="D174" s="220"/>
      <c r="E174" s="220"/>
      <c r="F174" s="239" t="s">
        <v>351</v>
      </c>
      <c r="G174" s="220"/>
      <c r="H174" s="220" t="s">
        <v>411</v>
      </c>
      <c r="I174" s="220" t="s">
        <v>347</v>
      </c>
      <c r="J174" s="220">
        <v>50</v>
      </c>
      <c r="K174" s="261"/>
    </row>
    <row r="175" spans="2:11" ht="15" customHeight="1">
      <c r="B175" s="240"/>
      <c r="C175" s="220" t="s">
        <v>98</v>
      </c>
      <c r="D175" s="220"/>
      <c r="E175" s="220"/>
      <c r="F175" s="239" t="s">
        <v>345</v>
      </c>
      <c r="G175" s="220"/>
      <c r="H175" s="220" t="s">
        <v>412</v>
      </c>
      <c r="I175" s="220" t="s">
        <v>413</v>
      </c>
      <c r="J175" s="220"/>
      <c r="K175" s="261"/>
    </row>
    <row r="176" spans="2:11" ht="15" customHeight="1">
      <c r="B176" s="240"/>
      <c r="C176" s="220" t="s">
        <v>54</v>
      </c>
      <c r="D176" s="220"/>
      <c r="E176" s="220"/>
      <c r="F176" s="239" t="s">
        <v>345</v>
      </c>
      <c r="G176" s="220"/>
      <c r="H176" s="220" t="s">
        <v>414</v>
      </c>
      <c r="I176" s="220" t="s">
        <v>415</v>
      </c>
      <c r="J176" s="220">
        <v>1</v>
      </c>
      <c r="K176" s="261"/>
    </row>
    <row r="177" spans="2:11" ht="15" customHeight="1">
      <c r="B177" s="240"/>
      <c r="C177" s="220" t="s">
        <v>50</v>
      </c>
      <c r="D177" s="220"/>
      <c r="E177" s="220"/>
      <c r="F177" s="239" t="s">
        <v>345</v>
      </c>
      <c r="G177" s="220"/>
      <c r="H177" s="220" t="s">
        <v>416</v>
      </c>
      <c r="I177" s="220" t="s">
        <v>347</v>
      </c>
      <c r="J177" s="220">
        <v>20</v>
      </c>
      <c r="K177" s="261"/>
    </row>
    <row r="178" spans="2:11" ht="15" customHeight="1">
      <c r="B178" s="240"/>
      <c r="C178" s="220" t="s">
        <v>99</v>
      </c>
      <c r="D178" s="220"/>
      <c r="E178" s="220"/>
      <c r="F178" s="239" t="s">
        <v>345</v>
      </c>
      <c r="G178" s="220"/>
      <c r="H178" s="220" t="s">
        <v>417</v>
      </c>
      <c r="I178" s="220" t="s">
        <v>347</v>
      </c>
      <c r="J178" s="220">
        <v>255</v>
      </c>
      <c r="K178" s="261"/>
    </row>
    <row r="179" spans="2:11" ht="15" customHeight="1">
      <c r="B179" s="240"/>
      <c r="C179" s="220" t="s">
        <v>100</v>
      </c>
      <c r="D179" s="220"/>
      <c r="E179" s="220"/>
      <c r="F179" s="239" t="s">
        <v>345</v>
      </c>
      <c r="G179" s="220"/>
      <c r="H179" s="220" t="s">
        <v>310</v>
      </c>
      <c r="I179" s="220" t="s">
        <v>347</v>
      </c>
      <c r="J179" s="220">
        <v>10</v>
      </c>
      <c r="K179" s="261"/>
    </row>
    <row r="180" spans="2:11" ht="15" customHeight="1">
      <c r="B180" s="240"/>
      <c r="C180" s="220" t="s">
        <v>101</v>
      </c>
      <c r="D180" s="220"/>
      <c r="E180" s="220"/>
      <c r="F180" s="239" t="s">
        <v>345</v>
      </c>
      <c r="G180" s="220"/>
      <c r="H180" s="220" t="s">
        <v>418</v>
      </c>
      <c r="I180" s="220" t="s">
        <v>379</v>
      </c>
      <c r="J180" s="220"/>
      <c r="K180" s="261"/>
    </row>
    <row r="181" spans="2:11" ht="15" customHeight="1">
      <c r="B181" s="240"/>
      <c r="C181" s="220" t="s">
        <v>419</v>
      </c>
      <c r="D181" s="220"/>
      <c r="E181" s="220"/>
      <c r="F181" s="239" t="s">
        <v>345</v>
      </c>
      <c r="G181" s="220"/>
      <c r="H181" s="220" t="s">
        <v>420</v>
      </c>
      <c r="I181" s="220" t="s">
        <v>379</v>
      </c>
      <c r="J181" s="220"/>
      <c r="K181" s="261"/>
    </row>
    <row r="182" spans="2:11" ht="15" customHeight="1">
      <c r="B182" s="240"/>
      <c r="C182" s="220" t="s">
        <v>408</v>
      </c>
      <c r="D182" s="220"/>
      <c r="E182" s="220"/>
      <c r="F182" s="239" t="s">
        <v>345</v>
      </c>
      <c r="G182" s="220"/>
      <c r="H182" s="220" t="s">
        <v>421</v>
      </c>
      <c r="I182" s="220" t="s">
        <v>379</v>
      </c>
      <c r="J182" s="220"/>
      <c r="K182" s="261"/>
    </row>
    <row r="183" spans="2:11" ht="15" customHeight="1">
      <c r="B183" s="240"/>
      <c r="C183" s="220" t="s">
        <v>103</v>
      </c>
      <c r="D183" s="220"/>
      <c r="E183" s="220"/>
      <c r="F183" s="239" t="s">
        <v>351</v>
      </c>
      <c r="G183" s="220"/>
      <c r="H183" s="220" t="s">
        <v>422</v>
      </c>
      <c r="I183" s="220" t="s">
        <v>347</v>
      </c>
      <c r="J183" s="220">
        <v>50</v>
      </c>
      <c r="K183" s="261"/>
    </row>
    <row r="184" spans="2:11" ht="15" customHeight="1">
      <c r="B184" s="240"/>
      <c r="C184" s="220" t="s">
        <v>423</v>
      </c>
      <c r="D184" s="220"/>
      <c r="E184" s="220"/>
      <c r="F184" s="239" t="s">
        <v>351</v>
      </c>
      <c r="G184" s="220"/>
      <c r="H184" s="220" t="s">
        <v>424</v>
      </c>
      <c r="I184" s="220" t="s">
        <v>425</v>
      </c>
      <c r="J184" s="220"/>
      <c r="K184" s="261"/>
    </row>
    <row r="185" spans="2:11" ht="15" customHeight="1">
      <c r="B185" s="240"/>
      <c r="C185" s="220" t="s">
        <v>426</v>
      </c>
      <c r="D185" s="220"/>
      <c r="E185" s="220"/>
      <c r="F185" s="239" t="s">
        <v>351</v>
      </c>
      <c r="G185" s="220"/>
      <c r="H185" s="220" t="s">
        <v>427</v>
      </c>
      <c r="I185" s="220" t="s">
        <v>425</v>
      </c>
      <c r="J185" s="220"/>
      <c r="K185" s="261"/>
    </row>
    <row r="186" spans="2:11" ht="15" customHeight="1">
      <c r="B186" s="240"/>
      <c r="C186" s="220" t="s">
        <v>428</v>
      </c>
      <c r="D186" s="220"/>
      <c r="E186" s="220"/>
      <c r="F186" s="239" t="s">
        <v>351</v>
      </c>
      <c r="G186" s="220"/>
      <c r="H186" s="220" t="s">
        <v>429</v>
      </c>
      <c r="I186" s="220" t="s">
        <v>425</v>
      </c>
      <c r="J186" s="220"/>
      <c r="K186" s="261"/>
    </row>
    <row r="187" spans="2:11" ht="15" customHeight="1">
      <c r="B187" s="240"/>
      <c r="C187" s="273" t="s">
        <v>430</v>
      </c>
      <c r="D187" s="220"/>
      <c r="E187" s="220"/>
      <c r="F187" s="239" t="s">
        <v>351</v>
      </c>
      <c r="G187" s="220"/>
      <c r="H187" s="220" t="s">
        <v>431</v>
      </c>
      <c r="I187" s="220" t="s">
        <v>432</v>
      </c>
      <c r="J187" s="274" t="s">
        <v>433</v>
      </c>
      <c r="K187" s="261"/>
    </row>
    <row r="188" spans="2:11" ht="15" customHeight="1">
      <c r="B188" s="240"/>
      <c r="C188" s="225" t="s">
        <v>39</v>
      </c>
      <c r="D188" s="220"/>
      <c r="E188" s="220"/>
      <c r="F188" s="239" t="s">
        <v>345</v>
      </c>
      <c r="G188" s="220"/>
      <c r="H188" s="216" t="s">
        <v>434</v>
      </c>
      <c r="I188" s="220" t="s">
        <v>435</v>
      </c>
      <c r="J188" s="220"/>
      <c r="K188" s="261"/>
    </row>
    <row r="189" spans="2:11" ht="15" customHeight="1">
      <c r="B189" s="240"/>
      <c r="C189" s="225" t="s">
        <v>436</v>
      </c>
      <c r="D189" s="220"/>
      <c r="E189" s="220"/>
      <c r="F189" s="239" t="s">
        <v>345</v>
      </c>
      <c r="G189" s="220"/>
      <c r="H189" s="220" t="s">
        <v>437</v>
      </c>
      <c r="I189" s="220" t="s">
        <v>379</v>
      </c>
      <c r="J189" s="220"/>
      <c r="K189" s="261"/>
    </row>
    <row r="190" spans="2:11" ht="15" customHeight="1">
      <c r="B190" s="240"/>
      <c r="C190" s="225" t="s">
        <v>438</v>
      </c>
      <c r="D190" s="220"/>
      <c r="E190" s="220"/>
      <c r="F190" s="239" t="s">
        <v>345</v>
      </c>
      <c r="G190" s="220"/>
      <c r="H190" s="220" t="s">
        <v>439</v>
      </c>
      <c r="I190" s="220" t="s">
        <v>379</v>
      </c>
      <c r="J190" s="220"/>
      <c r="K190" s="261"/>
    </row>
    <row r="191" spans="2:11" ht="15" customHeight="1">
      <c r="B191" s="240"/>
      <c r="C191" s="225" t="s">
        <v>440</v>
      </c>
      <c r="D191" s="220"/>
      <c r="E191" s="220"/>
      <c r="F191" s="239" t="s">
        <v>351</v>
      </c>
      <c r="G191" s="220"/>
      <c r="H191" s="220" t="s">
        <v>441</v>
      </c>
      <c r="I191" s="220" t="s">
        <v>379</v>
      </c>
      <c r="J191" s="220"/>
      <c r="K191" s="261"/>
    </row>
    <row r="192" spans="2:11" ht="15" customHeight="1">
      <c r="B192" s="267"/>
      <c r="C192" s="275"/>
      <c r="D192" s="249"/>
      <c r="E192" s="249"/>
      <c r="F192" s="249"/>
      <c r="G192" s="249"/>
      <c r="H192" s="249"/>
      <c r="I192" s="249"/>
      <c r="J192" s="249"/>
      <c r="K192" s="268"/>
    </row>
    <row r="193" spans="2:11" ht="18.75" customHeight="1">
      <c r="B193" s="216"/>
      <c r="C193" s="220"/>
      <c r="D193" s="220"/>
      <c r="E193" s="220"/>
      <c r="F193" s="239"/>
      <c r="G193" s="220"/>
      <c r="H193" s="220"/>
      <c r="I193" s="220"/>
      <c r="J193" s="220"/>
      <c r="K193" s="216"/>
    </row>
    <row r="194" spans="2:11" ht="18.75" customHeight="1">
      <c r="B194" s="216"/>
      <c r="C194" s="220"/>
      <c r="D194" s="220"/>
      <c r="E194" s="220"/>
      <c r="F194" s="239"/>
      <c r="G194" s="220"/>
      <c r="H194" s="220"/>
      <c r="I194" s="220"/>
      <c r="J194" s="220"/>
      <c r="K194" s="216"/>
    </row>
    <row r="195" spans="2:11" ht="18.75" customHeight="1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2:11" ht="13.5">
      <c r="B196" s="208"/>
      <c r="C196" s="209"/>
      <c r="D196" s="209"/>
      <c r="E196" s="209"/>
      <c r="F196" s="209"/>
      <c r="G196" s="209"/>
      <c r="H196" s="209"/>
      <c r="I196" s="209"/>
      <c r="J196" s="209"/>
      <c r="K196" s="210"/>
    </row>
    <row r="197" spans="2:11" ht="21">
      <c r="B197" s="211"/>
      <c r="C197" s="328" t="s">
        <v>442</v>
      </c>
      <c r="D197" s="328"/>
      <c r="E197" s="328"/>
      <c r="F197" s="328"/>
      <c r="G197" s="328"/>
      <c r="H197" s="328"/>
      <c r="I197" s="328"/>
      <c r="J197" s="328"/>
      <c r="K197" s="212"/>
    </row>
    <row r="198" spans="2:11" ht="25.5" customHeight="1">
      <c r="B198" s="211"/>
      <c r="C198" s="276" t="s">
        <v>443</v>
      </c>
      <c r="D198" s="276"/>
      <c r="E198" s="276"/>
      <c r="F198" s="276" t="s">
        <v>444</v>
      </c>
      <c r="G198" s="277"/>
      <c r="H198" s="333" t="s">
        <v>445</v>
      </c>
      <c r="I198" s="333"/>
      <c r="J198" s="333"/>
      <c r="K198" s="212"/>
    </row>
    <row r="199" spans="2:11" ht="5.25" customHeight="1">
      <c r="B199" s="240"/>
      <c r="C199" s="237"/>
      <c r="D199" s="237"/>
      <c r="E199" s="237"/>
      <c r="F199" s="237"/>
      <c r="G199" s="220"/>
      <c r="H199" s="237"/>
      <c r="I199" s="237"/>
      <c r="J199" s="237"/>
      <c r="K199" s="261"/>
    </row>
    <row r="200" spans="2:11" ht="15" customHeight="1">
      <c r="B200" s="240"/>
      <c r="C200" s="220" t="s">
        <v>435</v>
      </c>
      <c r="D200" s="220"/>
      <c r="E200" s="220"/>
      <c r="F200" s="239" t="s">
        <v>40</v>
      </c>
      <c r="G200" s="220"/>
      <c r="H200" s="330" t="s">
        <v>446</v>
      </c>
      <c r="I200" s="330"/>
      <c r="J200" s="330"/>
      <c r="K200" s="261"/>
    </row>
    <row r="201" spans="2:11" ht="15" customHeight="1">
      <c r="B201" s="240"/>
      <c r="C201" s="246"/>
      <c r="D201" s="220"/>
      <c r="E201" s="220"/>
      <c r="F201" s="239" t="s">
        <v>41</v>
      </c>
      <c r="G201" s="220"/>
      <c r="H201" s="330" t="s">
        <v>447</v>
      </c>
      <c r="I201" s="330"/>
      <c r="J201" s="330"/>
      <c r="K201" s="261"/>
    </row>
    <row r="202" spans="2:11" ht="15" customHeight="1">
      <c r="B202" s="240"/>
      <c r="C202" s="246"/>
      <c r="D202" s="220"/>
      <c r="E202" s="220"/>
      <c r="F202" s="239" t="s">
        <v>44</v>
      </c>
      <c r="G202" s="220"/>
      <c r="H202" s="330" t="s">
        <v>448</v>
      </c>
      <c r="I202" s="330"/>
      <c r="J202" s="330"/>
      <c r="K202" s="261"/>
    </row>
    <row r="203" spans="2:11" ht="15" customHeight="1">
      <c r="B203" s="240"/>
      <c r="C203" s="220"/>
      <c r="D203" s="220"/>
      <c r="E203" s="220"/>
      <c r="F203" s="239" t="s">
        <v>42</v>
      </c>
      <c r="G203" s="220"/>
      <c r="H203" s="330" t="s">
        <v>449</v>
      </c>
      <c r="I203" s="330"/>
      <c r="J203" s="330"/>
      <c r="K203" s="261"/>
    </row>
    <row r="204" spans="2:11" ht="15" customHeight="1">
      <c r="B204" s="240"/>
      <c r="C204" s="220"/>
      <c r="D204" s="220"/>
      <c r="E204" s="220"/>
      <c r="F204" s="239" t="s">
        <v>43</v>
      </c>
      <c r="G204" s="220"/>
      <c r="H204" s="330" t="s">
        <v>450</v>
      </c>
      <c r="I204" s="330"/>
      <c r="J204" s="330"/>
      <c r="K204" s="261"/>
    </row>
    <row r="205" spans="2:11" ht="15" customHeight="1">
      <c r="B205" s="240"/>
      <c r="C205" s="220"/>
      <c r="D205" s="220"/>
      <c r="E205" s="220"/>
      <c r="F205" s="239"/>
      <c r="G205" s="220"/>
      <c r="H205" s="220"/>
      <c r="I205" s="220"/>
      <c r="J205" s="220"/>
      <c r="K205" s="261"/>
    </row>
    <row r="206" spans="2:11" ht="15" customHeight="1">
      <c r="B206" s="240"/>
      <c r="C206" s="220" t="s">
        <v>391</v>
      </c>
      <c r="D206" s="220"/>
      <c r="E206" s="220"/>
      <c r="F206" s="239" t="s">
        <v>73</v>
      </c>
      <c r="G206" s="220"/>
      <c r="H206" s="330" t="s">
        <v>451</v>
      </c>
      <c r="I206" s="330"/>
      <c r="J206" s="330"/>
      <c r="K206" s="261"/>
    </row>
    <row r="207" spans="2:11" ht="15" customHeight="1">
      <c r="B207" s="240"/>
      <c r="C207" s="246"/>
      <c r="D207" s="220"/>
      <c r="E207" s="220"/>
      <c r="F207" s="239" t="s">
        <v>288</v>
      </c>
      <c r="G207" s="220"/>
      <c r="H207" s="330" t="s">
        <v>289</v>
      </c>
      <c r="I207" s="330"/>
      <c r="J207" s="330"/>
      <c r="K207" s="261"/>
    </row>
    <row r="208" spans="2:11" ht="15" customHeight="1">
      <c r="B208" s="240"/>
      <c r="C208" s="220"/>
      <c r="D208" s="220"/>
      <c r="E208" s="220"/>
      <c r="F208" s="239" t="s">
        <v>286</v>
      </c>
      <c r="G208" s="220"/>
      <c r="H208" s="330" t="s">
        <v>452</v>
      </c>
      <c r="I208" s="330"/>
      <c r="J208" s="330"/>
      <c r="K208" s="261"/>
    </row>
    <row r="209" spans="2:11" ht="15" customHeight="1">
      <c r="B209" s="278"/>
      <c r="C209" s="246"/>
      <c r="D209" s="246"/>
      <c r="E209" s="246"/>
      <c r="F209" s="239" t="s">
        <v>290</v>
      </c>
      <c r="G209" s="225"/>
      <c r="H209" s="334" t="s">
        <v>291</v>
      </c>
      <c r="I209" s="334"/>
      <c r="J209" s="334"/>
      <c r="K209" s="279"/>
    </row>
    <row r="210" spans="2:11" ht="15" customHeight="1">
      <c r="B210" s="278"/>
      <c r="C210" s="246"/>
      <c r="D210" s="246"/>
      <c r="E210" s="246"/>
      <c r="F210" s="239" t="s">
        <v>292</v>
      </c>
      <c r="G210" s="225"/>
      <c r="H210" s="334" t="s">
        <v>453</v>
      </c>
      <c r="I210" s="334"/>
      <c r="J210" s="334"/>
      <c r="K210" s="279"/>
    </row>
    <row r="211" spans="2:11" ht="15" customHeight="1">
      <c r="B211" s="278"/>
      <c r="C211" s="246"/>
      <c r="D211" s="246"/>
      <c r="E211" s="246"/>
      <c r="F211" s="280"/>
      <c r="G211" s="225"/>
      <c r="H211" s="281"/>
      <c r="I211" s="281"/>
      <c r="J211" s="281"/>
      <c r="K211" s="279"/>
    </row>
    <row r="212" spans="2:11" ht="15" customHeight="1">
      <c r="B212" s="278"/>
      <c r="C212" s="220" t="s">
        <v>415</v>
      </c>
      <c r="D212" s="246"/>
      <c r="E212" s="246"/>
      <c r="F212" s="239">
        <v>1</v>
      </c>
      <c r="G212" s="225"/>
      <c r="H212" s="334" t="s">
        <v>454</v>
      </c>
      <c r="I212" s="334"/>
      <c r="J212" s="334"/>
      <c r="K212" s="279"/>
    </row>
    <row r="213" spans="2:11" ht="15" customHeight="1">
      <c r="B213" s="278"/>
      <c r="C213" s="246"/>
      <c r="D213" s="246"/>
      <c r="E213" s="246"/>
      <c r="F213" s="239">
        <v>2</v>
      </c>
      <c r="G213" s="225"/>
      <c r="H213" s="334" t="s">
        <v>455</v>
      </c>
      <c r="I213" s="334"/>
      <c r="J213" s="334"/>
      <c r="K213" s="279"/>
    </row>
    <row r="214" spans="2:11" ht="15" customHeight="1">
      <c r="B214" s="278"/>
      <c r="C214" s="246"/>
      <c r="D214" s="246"/>
      <c r="E214" s="246"/>
      <c r="F214" s="239">
        <v>3</v>
      </c>
      <c r="G214" s="225"/>
      <c r="H214" s="334" t="s">
        <v>456</v>
      </c>
      <c r="I214" s="334"/>
      <c r="J214" s="334"/>
      <c r="K214" s="279"/>
    </row>
    <row r="215" spans="2:11" ht="15" customHeight="1">
      <c r="B215" s="278"/>
      <c r="C215" s="246"/>
      <c r="D215" s="246"/>
      <c r="E215" s="246"/>
      <c r="F215" s="239">
        <v>4</v>
      </c>
      <c r="G215" s="225"/>
      <c r="H215" s="334" t="s">
        <v>457</v>
      </c>
      <c r="I215" s="334"/>
      <c r="J215" s="334"/>
      <c r="K215" s="279"/>
    </row>
    <row r="216" spans="2:11" ht="12.75" customHeight="1">
      <c r="B216" s="282"/>
      <c r="C216" s="283"/>
      <c r="D216" s="283"/>
      <c r="E216" s="283"/>
      <c r="F216" s="283"/>
      <c r="G216" s="283"/>
      <c r="H216" s="283"/>
      <c r="I216" s="283"/>
      <c r="J216" s="283"/>
      <c r="K216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Server-PC\Server</dc:creator>
  <cp:keywords/>
  <dc:description/>
  <cp:lastModifiedBy>ricm00</cp:lastModifiedBy>
  <cp:lastPrinted>2020-05-11T08:09:45Z</cp:lastPrinted>
  <dcterms:created xsi:type="dcterms:W3CDTF">2020-05-06T12:24:17Z</dcterms:created>
  <dcterms:modified xsi:type="dcterms:W3CDTF">2020-05-11T08:09:50Z</dcterms:modified>
  <cp:category/>
  <cp:version/>
  <cp:contentType/>
  <cp:contentStatus/>
</cp:coreProperties>
</file>