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 III. G - STAVBA\Rozpočty zadání - G stavba\"/>
    </mc:Choice>
  </mc:AlternateContent>
  <bookViews>
    <workbookView xWindow="29190" yWindow="1200" windowWidth="20145" windowHeight="12360" activeTab="7"/>
  </bookViews>
  <sheets>
    <sheet name="Rekapitulace stavby" sheetId="1" r:id="rId1"/>
    <sheet name="1 - Typ A1" sheetId="2" r:id="rId2"/>
    <sheet name="2 - Typ A2" sheetId="3" r:id="rId3"/>
    <sheet name="3 - Typ A3" sheetId="4" r:id="rId4"/>
    <sheet name="4 - Typ A4" sheetId="5" r:id="rId5"/>
    <sheet name="5 - Typ A5" sheetId="6" r:id="rId6"/>
    <sheet name="6 - Typ C" sheetId="7" r:id="rId7"/>
    <sheet name="VRN - Ostatní a vedlejší ..." sheetId="8" r:id="rId8"/>
    <sheet name="Pokyny pro vyplnění" sheetId="9" r:id="rId9"/>
  </sheets>
  <definedNames>
    <definedName name="_xlnm._FilterDatabase" localSheetId="1" hidden="1">'1 - Typ A1'!$C$96:$K$237</definedName>
    <definedName name="_xlnm._FilterDatabase" localSheetId="2" hidden="1">'2 - Typ A2'!$C$96:$K$237</definedName>
    <definedName name="_xlnm._FilterDatabase" localSheetId="3" hidden="1">'3 - Typ A3'!$C$96:$K$237</definedName>
    <definedName name="_xlnm._FilterDatabase" localSheetId="4" hidden="1">'4 - Typ A4'!$C$96:$K$237</definedName>
    <definedName name="_xlnm._FilterDatabase" localSheetId="5" hidden="1">'5 - Typ A5'!$C$96:$K$237</definedName>
    <definedName name="_xlnm._FilterDatabase" localSheetId="6" hidden="1">'6 - Typ C'!$C$96:$K$237</definedName>
    <definedName name="_xlnm._FilterDatabase" localSheetId="7" hidden="1">'VRN - Ostatní a vedlejší ...'!$C$79:$K$84</definedName>
    <definedName name="_xlnm.Print_Titles" localSheetId="1">'1 - Typ A1'!$96:$96</definedName>
    <definedName name="_xlnm.Print_Titles" localSheetId="2">'2 - Typ A2'!$96:$96</definedName>
    <definedName name="_xlnm.Print_Titles" localSheetId="3">'3 - Typ A3'!$96:$96</definedName>
    <definedName name="_xlnm.Print_Titles" localSheetId="4">'4 - Typ A4'!$96:$96</definedName>
    <definedName name="_xlnm.Print_Titles" localSheetId="5">'5 - Typ A5'!$96:$96</definedName>
    <definedName name="_xlnm.Print_Titles" localSheetId="6">'6 - Typ C'!$96:$96</definedName>
    <definedName name="_xlnm.Print_Titles" localSheetId="0">'Rekapitulace stavby'!$52:$52</definedName>
    <definedName name="_xlnm.Print_Titles" localSheetId="7">'VRN - Ostatní a vedlejší ...'!$79:$79</definedName>
    <definedName name="_xlnm.Print_Area" localSheetId="1">'1 - Typ A1'!$C$4:$J$39,'1 - Typ A1'!$C$45:$J$78,'1 - Typ A1'!$C$84:$K$237</definedName>
    <definedName name="_xlnm.Print_Area" localSheetId="2">'2 - Typ A2'!$C$4:$J$39,'2 - Typ A2'!$C$45:$J$78,'2 - Typ A2'!$C$84:$K$237</definedName>
    <definedName name="_xlnm.Print_Area" localSheetId="3">'3 - Typ A3'!$C$4:$J$39,'3 - Typ A3'!$C$45:$J$78,'3 - Typ A3'!$C$84:$K$237</definedName>
    <definedName name="_xlnm.Print_Area" localSheetId="4">'4 - Typ A4'!$C$4:$J$39,'4 - Typ A4'!$C$45:$J$78,'4 - Typ A4'!$C$84:$K$237</definedName>
    <definedName name="_xlnm.Print_Area" localSheetId="5">'5 - Typ A5'!$C$4:$J$39,'5 - Typ A5'!$C$45:$J$78,'5 - Typ A5'!$C$84:$K$237</definedName>
    <definedName name="_xlnm.Print_Area" localSheetId="6">'6 - Typ C'!$C$4:$J$39,'6 - Typ C'!$C$45:$J$78,'6 - Typ C'!$C$84:$K$237</definedName>
    <definedName name="_xlnm.Print_Area" localSheetId="8">'Pokyny pro vyplnění'!$B$2:$K$71,'Pokyny pro vyplnění'!$B$74:$K$118,'Pokyny pro vyplnění'!$B$121:$K$190,'Pokyny pro vyplnění'!$B$198:$K$218</definedName>
    <definedName name="_xlnm.Print_Area" localSheetId="0">'Rekapitulace stavby'!$D$4:$AV$36,'Rekapitulace stavby'!$C$42:$AX$62</definedName>
    <definedName name="_xlnm.Print_Area" localSheetId="7">'VRN - Ostatní a vedlejší ...'!$C$4:$J$39,'VRN - Ostatní a vedlejší ...'!$C$45:$J$61,'VRN - Ostatní a vedlejší ...'!$C$67:$K$84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3" i="8" l="1"/>
  <c r="J81" i="8" s="1"/>
  <c r="J80" i="8" s="1"/>
  <c r="AU56" i="1" l="1"/>
  <c r="AU57" i="1"/>
  <c r="AU58" i="1"/>
  <c r="AU59" i="1"/>
  <c r="AN59" i="1"/>
  <c r="AN58" i="1"/>
  <c r="AN57" i="1"/>
  <c r="AN56" i="1"/>
  <c r="J37" i="8"/>
  <c r="J36" i="8"/>
  <c r="BF61" i="1"/>
  <c r="J35" i="8"/>
  <c r="BE61" i="1"/>
  <c r="BI84" i="8"/>
  <c r="BH84" i="8"/>
  <c r="BG84" i="8"/>
  <c r="F35" i="8" s="1"/>
  <c r="BI61" i="1" s="1"/>
  <c r="BF84" i="8"/>
  <c r="T84" i="8"/>
  <c r="R84" i="8"/>
  <c r="P84" i="8"/>
  <c r="BK84" i="8"/>
  <c r="J84" i="8"/>
  <c r="BE84" i="8"/>
  <c r="BI82" i="8"/>
  <c r="F37" i="8" s="1"/>
  <c r="BK61" i="1" s="1"/>
  <c r="BH82" i="8"/>
  <c r="F36" i="8" s="1"/>
  <c r="BJ61" i="1" s="1"/>
  <c r="BG82" i="8"/>
  <c r="BF82" i="8"/>
  <c r="BD61" i="1" s="1"/>
  <c r="T82" i="8"/>
  <c r="T81" i="8"/>
  <c r="T80" i="8"/>
  <c r="R82" i="8"/>
  <c r="R81" i="8" s="1"/>
  <c r="R80" i="8" s="1"/>
  <c r="P82" i="8"/>
  <c r="P81" i="8"/>
  <c r="P80" i="8" s="1"/>
  <c r="BB61" i="1" s="1"/>
  <c r="BK82" i="8"/>
  <c r="J82" i="8"/>
  <c r="BE82" i="8" s="1"/>
  <c r="J76" i="8"/>
  <c r="F76" i="8"/>
  <c r="F74" i="8"/>
  <c r="E72" i="8"/>
  <c r="J54" i="8"/>
  <c r="F54" i="8"/>
  <c r="F52" i="8"/>
  <c r="E50" i="8"/>
  <c r="J24" i="8"/>
  <c r="E24" i="8"/>
  <c r="J77" i="8" s="1"/>
  <c r="J23" i="8"/>
  <c r="J18" i="8"/>
  <c r="E18" i="8"/>
  <c r="F77" i="8" s="1"/>
  <c r="J17" i="8"/>
  <c r="J12" i="8"/>
  <c r="J74" i="8"/>
  <c r="J52" i="8"/>
  <c r="E7" i="8"/>
  <c r="J37" i="7"/>
  <c r="J36" i="7"/>
  <c r="BF60" i="1" s="1"/>
  <c r="J35" i="7"/>
  <c r="BE60" i="1" s="1"/>
  <c r="BI237" i="7"/>
  <c r="BH237" i="7"/>
  <c r="BG237" i="7"/>
  <c r="BF237" i="7"/>
  <c r="T237" i="7"/>
  <c r="R237" i="7"/>
  <c r="P237" i="7"/>
  <c r="BK237" i="7"/>
  <c r="J237" i="7"/>
  <c r="BE237" i="7" s="1"/>
  <c r="BI236" i="7"/>
  <c r="BH236" i="7"/>
  <c r="BG236" i="7"/>
  <c r="BF236" i="7"/>
  <c r="T236" i="7"/>
  <c r="R236" i="7"/>
  <c r="P236" i="7"/>
  <c r="BK236" i="7"/>
  <c r="J236" i="7"/>
  <c r="BE236" i="7"/>
  <c r="BI231" i="7"/>
  <c r="BH231" i="7"/>
  <c r="BG231" i="7"/>
  <c r="BF231" i="7"/>
  <c r="T231" i="7"/>
  <c r="R231" i="7"/>
  <c r="P231" i="7"/>
  <c r="BK231" i="7"/>
  <c r="J231" i="7"/>
  <c r="BE231" i="7" s="1"/>
  <c r="BI223" i="7"/>
  <c r="BH223" i="7"/>
  <c r="BG223" i="7"/>
  <c r="BF223" i="7"/>
  <c r="T223" i="7"/>
  <c r="T222" i="7"/>
  <c r="R223" i="7"/>
  <c r="R222" i="7" s="1"/>
  <c r="P223" i="7"/>
  <c r="P222" i="7" s="1"/>
  <c r="BK223" i="7"/>
  <c r="J223" i="7"/>
  <c r="BE223" i="7" s="1"/>
  <c r="BI221" i="7"/>
  <c r="BH221" i="7"/>
  <c r="BG221" i="7"/>
  <c r="BF221" i="7"/>
  <c r="T221" i="7"/>
  <c r="R221" i="7"/>
  <c r="P221" i="7"/>
  <c r="BK221" i="7"/>
  <c r="J221" i="7"/>
  <c r="BE221" i="7"/>
  <c r="BI220" i="7"/>
  <c r="BH220" i="7"/>
  <c r="BG220" i="7"/>
  <c r="BF220" i="7"/>
  <c r="T220" i="7"/>
  <c r="R220" i="7"/>
  <c r="P220" i="7"/>
  <c r="BK220" i="7"/>
  <c r="J220" i="7"/>
  <c r="BE220" i="7" s="1"/>
  <c r="BI219" i="7"/>
  <c r="BH219" i="7"/>
  <c r="BG219" i="7"/>
  <c r="BF219" i="7"/>
  <c r="T219" i="7"/>
  <c r="R219" i="7"/>
  <c r="P219" i="7"/>
  <c r="BK219" i="7"/>
  <c r="J219" i="7"/>
  <c r="BE219" i="7"/>
  <c r="BI218" i="7"/>
  <c r="BH218" i="7"/>
  <c r="BG218" i="7"/>
  <c r="BF218" i="7"/>
  <c r="T218" i="7"/>
  <c r="T217" i="7" s="1"/>
  <c r="R218" i="7"/>
  <c r="R217" i="7"/>
  <c r="P218" i="7"/>
  <c r="P217" i="7" s="1"/>
  <c r="BK218" i="7"/>
  <c r="BK217" i="7" s="1"/>
  <c r="J217" i="7" s="1"/>
  <c r="J76" i="7" s="1"/>
  <c r="J218" i="7"/>
  <c r="BE218" i="7"/>
  <c r="BI216" i="7"/>
  <c r="BH216" i="7"/>
  <c r="BG216" i="7"/>
  <c r="BF216" i="7"/>
  <c r="T216" i="7"/>
  <c r="R216" i="7"/>
  <c r="P216" i="7"/>
  <c r="BK216" i="7"/>
  <c r="J216" i="7"/>
  <c r="BE216" i="7" s="1"/>
  <c r="BI209" i="7"/>
  <c r="BH209" i="7"/>
  <c r="BG209" i="7"/>
  <c r="BF209" i="7"/>
  <c r="T209" i="7"/>
  <c r="R209" i="7"/>
  <c r="P209" i="7"/>
  <c r="BK209" i="7"/>
  <c r="J209" i="7"/>
  <c r="BE209" i="7"/>
  <c r="BI207" i="7"/>
  <c r="BH207" i="7"/>
  <c r="BG207" i="7"/>
  <c r="BF207" i="7"/>
  <c r="T207" i="7"/>
  <c r="R207" i="7"/>
  <c r="P207" i="7"/>
  <c r="BK207" i="7"/>
  <c r="J207" i="7"/>
  <c r="BE207" i="7" s="1"/>
  <c r="BI206" i="7"/>
  <c r="BH206" i="7"/>
  <c r="BG206" i="7"/>
  <c r="BF206" i="7"/>
  <c r="T206" i="7"/>
  <c r="R206" i="7"/>
  <c r="P206" i="7"/>
  <c r="BK206" i="7"/>
  <c r="J206" i="7"/>
  <c r="BE206" i="7"/>
  <c r="BI205" i="7"/>
  <c r="BH205" i="7"/>
  <c r="BG205" i="7"/>
  <c r="BF205" i="7"/>
  <c r="T205" i="7"/>
  <c r="R205" i="7"/>
  <c r="P205" i="7"/>
  <c r="BK205" i="7"/>
  <c r="J205" i="7"/>
  <c r="BE205" i="7" s="1"/>
  <c r="BI204" i="7"/>
  <c r="BH204" i="7"/>
  <c r="BG204" i="7"/>
  <c r="BF204" i="7"/>
  <c r="T204" i="7"/>
  <c r="R204" i="7"/>
  <c r="P204" i="7"/>
  <c r="BK204" i="7"/>
  <c r="J204" i="7"/>
  <c r="BE204" i="7"/>
  <c r="BI201" i="7"/>
  <c r="BH201" i="7"/>
  <c r="BG201" i="7"/>
  <c r="BF201" i="7"/>
  <c r="T201" i="7"/>
  <c r="T200" i="7" s="1"/>
  <c r="R201" i="7"/>
  <c r="P201" i="7"/>
  <c r="BK201" i="7"/>
  <c r="BK200" i="7"/>
  <c r="J200" i="7" s="1"/>
  <c r="J75" i="7" s="1"/>
  <c r="J201" i="7"/>
  <c r="BE201" i="7" s="1"/>
  <c r="BI199" i="7"/>
  <c r="BH199" i="7"/>
  <c r="BG199" i="7"/>
  <c r="BF199" i="7"/>
  <c r="T199" i="7"/>
  <c r="R199" i="7"/>
  <c r="P199" i="7"/>
  <c r="BK199" i="7"/>
  <c r="J199" i="7"/>
  <c r="BE199" i="7" s="1"/>
  <c r="BI197" i="7"/>
  <c r="BH197" i="7"/>
  <c r="BG197" i="7"/>
  <c r="BF197" i="7"/>
  <c r="T197" i="7"/>
  <c r="R197" i="7"/>
  <c r="P197" i="7"/>
  <c r="BK197" i="7"/>
  <c r="J197" i="7"/>
  <c r="BE197" i="7"/>
  <c r="BI196" i="7"/>
  <c r="BH196" i="7"/>
  <c r="BG196" i="7"/>
  <c r="BF196" i="7"/>
  <c r="T196" i="7"/>
  <c r="R196" i="7"/>
  <c r="P196" i="7"/>
  <c r="BK196" i="7"/>
  <c r="J196" i="7"/>
  <c r="BE196" i="7" s="1"/>
  <c r="BI194" i="7"/>
  <c r="BH194" i="7"/>
  <c r="BG194" i="7"/>
  <c r="BF194" i="7"/>
  <c r="T194" i="7"/>
  <c r="R194" i="7"/>
  <c r="P194" i="7"/>
  <c r="BK194" i="7"/>
  <c r="J194" i="7"/>
  <c r="BE194" i="7"/>
  <c r="BI193" i="7"/>
  <c r="BH193" i="7"/>
  <c r="BG193" i="7"/>
  <c r="BF193" i="7"/>
  <c r="T193" i="7"/>
  <c r="R193" i="7"/>
  <c r="P193" i="7"/>
  <c r="BK193" i="7"/>
  <c r="J193" i="7"/>
  <c r="BE193" i="7" s="1"/>
  <c r="BI191" i="7"/>
  <c r="BH191" i="7"/>
  <c r="BG191" i="7"/>
  <c r="BF191" i="7"/>
  <c r="T191" i="7"/>
  <c r="R191" i="7"/>
  <c r="P191" i="7"/>
  <c r="BK191" i="7"/>
  <c r="BK185" i="7" s="1"/>
  <c r="J185" i="7" s="1"/>
  <c r="J74" i="7" s="1"/>
  <c r="J191" i="7"/>
  <c r="BE191" i="7"/>
  <c r="BI186" i="7"/>
  <c r="BH186" i="7"/>
  <c r="BG186" i="7"/>
  <c r="BF186" i="7"/>
  <c r="T186" i="7"/>
  <c r="T185" i="7" s="1"/>
  <c r="R186" i="7"/>
  <c r="R185" i="7"/>
  <c r="P186" i="7"/>
  <c r="P185" i="7" s="1"/>
  <c r="BK186" i="7"/>
  <c r="J186" i="7"/>
  <c r="BE186" i="7"/>
  <c r="BI184" i="7"/>
  <c r="BH184" i="7"/>
  <c r="BG184" i="7"/>
  <c r="BF184" i="7"/>
  <c r="T184" i="7"/>
  <c r="R184" i="7"/>
  <c r="P184" i="7"/>
  <c r="BK184" i="7"/>
  <c r="J184" i="7"/>
  <c r="BE184" i="7" s="1"/>
  <c r="BI183" i="7"/>
  <c r="BH183" i="7"/>
  <c r="BG183" i="7"/>
  <c r="BF183" i="7"/>
  <c r="T183" i="7"/>
  <c r="R183" i="7"/>
  <c r="P183" i="7"/>
  <c r="BK183" i="7"/>
  <c r="J183" i="7"/>
  <c r="BE183" i="7"/>
  <c r="BI182" i="7"/>
  <c r="BH182" i="7"/>
  <c r="BG182" i="7"/>
  <c r="BF182" i="7"/>
  <c r="T182" i="7"/>
  <c r="R182" i="7"/>
  <c r="P182" i="7"/>
  <c r="BK182" i="7"/>
  <c r="J182" i="7"/>
  <c r="BE182" i="7" s="1"/>
  <c r="BI180" i="7"/>
  <c r="BH180" i="7"/>
  <c r="BG180" i="7"/>
  <c r="BF180" i="7"/>
  <c r="T180" i="7"/>
  <c r="R180" i="7"/>
  <c r="P180" i="7"/>
  <c r="BK180" i="7"/>
  <c r="J180" i="7"/>
  <c r="BE180" i="7"/>
  <c r="BI179" i="7"/>
  <c r="BH179" i="7"/>
  <c r="BG179" i="7"/>
  <c r="BF179" i="7"/>
  <c r="T179" i="7"/>
  <c r="T167" i="7" s="1"/>
  <c r="R179" i="7"/>
  <c r="P179" i="7"/>
  <c r="BK179" i="7"/>
  <c r="J179" i="7"/>
  <c r="BE179" i="7"/>
  <c r="BI177" i="7"/>
  <c r="BH177" i="7"/>
  <c r="BG177" i="7"/>
  <c r="BF177" i="7"/>
  <c r="T177" i="7"/>
  <c r="R177" i="7"/>
  <c r="R167" i="7" s="1"/>
  <c r="P177" i="7"/>
  <c r="BK177" i="7"/>
  <c r="J177" i="7"/>
  <c r="BE177" i="7"/>
  <c r="BI173" i="7"/>
  <c r="BH173" i="7"/>
  <c r="BG173" i="7"/>
  <c r="BF173" i="7"/>
  <c r="T173" i="7"/>
  <c r="R173" i="7"/>
  <c r="P173" i="7"/>
  <c r="BK173" i="7"/>
  <c r="J173" i="7"/>
  <c r="BE173" i="7" s="1"/>
  <c r="BI172" i="7"/>
  <c r="BH172" i="7"/>
  <c r="BG172" i="7"/>
  <c r="BF172" i="7"/>
  <c r="T172" i="7"/>
  <c r="R172" i="7"/>
  <c r="P172" i="7"/>
  <c r="BK172" i="7"/>
  <c r="J172" i="7"/>
  <c r="BE172" i="7"/>
  <c r="BI171" i="7"/>
  <c r="BH171" i="7"/>
  <c r="BG171" i="7"/>
  <c r="BF171" i="7"/>
  <c r="T171" i="7"/>
  <c r="R171" i="7"/>
  <c r="P171" i="7"/>
  <c r="BK171" i="7"/>
  <c r="J171" i="7"/>
  <c r="BE171" i="7"/>
  <c r="BI168" i="7"/>
  <c r="BH168" i="7"/>
  <c r="BG168" i="7"/>
  <c r="BF168" i="7"/>
  <c r="T168" i="7"/>
  <c r="R168" i="7"/>
  <c r="P168" i="7"/>
  <c r="BK168" i="7"/>
  <c r="J168" i="7"/>
  <c r="BE168" i="7" s="1"/>
  <c r="BI166" i="7"/>
  <c r="BH166" i="7"/>
  <c r="BG166" i="7"/>
  <c r="BF166" i="7"/>
  <c r="T166" i="7"/>
  <c r="R166" i="7"/>
  <c r="R164" i="7" s="1"/>
  <c r="P166" i="7"/>
  <c r="BK166" i="7"/>
  <c r="J166" i="7"/>
  <c r="BE166" i="7"/>
  <c r="BI165" i="7"/>
  <c r="BH165" i="7"/>
  <c r="BG165" i="7"/>
  <c r="BF165" i="7"/>
  <c r="T165" i="7"/>
  <c r="T164" i="7"/>
  <c r="R165" i="7"/>
  <c r="P165" i="7"/>
  <c r="P164" i="7" s="1"/>
  <c r="BK165" i="7"/>
  <c r="BK164" i="7"/>
  <c r="J164" i="7" s="1"/>
  <c r="J72" i="7" s="1"/>
  <c r="J165" i="7"/>
  <c r="BE165" i="7" s="1"/>
  <c r="BI163" i="7"/>
  <c r="BH163" i="7"/>
  <c r="BG163" i="7"/>
  <c r="BF163" i="7"/>
  <c r="T163" i="7"/>
  <c r="R163" i="7"/>
  <c r="P163" i="7"/>
  <c r="BK163" i="7"/>
  <c r="J163" i="7"/>
  <c r="BE163" i="7" s="1"/>
  <c r="BI162" i="7"/>
  <c r="BH162" i="7"/>
  <c r="BG162" i="7"/>
  <c r="BF162" i="7"/>
  <c r="T162" i="7"/>
  <c r="R162" i="7"/>
  <c r="P162" i="7"/>
  <c r="BK162" i="7"/>
  <c r="J162" i="7"/>
  <c r="BE162" i="7"/>
  <c r="BI161" i="7"/>
  <c r="BH161" i="7"/>
  <c r="BG161" i="7"/>
  <c r="BF161" i="7"/>
  <c r="T161" i="7"/>
  <c r="R161" i="7"/>
  <c r="P161" i="7"/>
  <c r="BK161" i="7"/>
  <c r="J161" i="7"/>
  <c r="BE161" i="7"/>
  <c r="BI160" i="7"/>
  <c r="BH160" i="7"/>
  <c r="BG160" i="7"/>
  <c r="BF160" i="7"/>
  <c r="T160" i="7"/>
  <c r="R160" i="7"/>
  <c r="P160" i="7"/>
  <c r="BK160" i="7"/>
  <c r="J160" i="7"/>
  <c r="BE160" i="7"/>
  <c r="BI159" i="7"/>
  <c r="BH159" i="7"/>
  <c r="BG159" i="7"/>
  <c r="BF159" i="7"/>
  <c r="T159" i="7"/>
  <c r="R159" i="7"/>
  <c r="P159" i="7"/>
  <c r="BK159" i="7"/>
  <c r="J159" i="7"/>
  <c r="BE159" i="7" s="1"/>
  <c r="BI158" i="7"/>
  <c r="BH158" i="7"/>
  <c r="BG158" i="7"/>
  <c r="BF158" i="7"/>
  <c r="T158" i="7"/>
  <c r="R158" i="7"/>
  <c r="P158" i="7"/>
  <c r="BK158" i="7"/>
  <c r="J158" i="7"/>
  <c r="BE158" i="7"/>
  <c r="BI157" i="7"/>
  <c r="BH157" i="7"/>
  <c r="BG157" i="7"/>
  <c r="BF157" i="7"/>
  <c r="T157" i="7"/>
  <c r="R157" i="7"/>
  <c r="P157" i="7"/>
  <c r="BK157" i="7"/>
  <c r="J157" i="7"/>
  <c r="BE157" i="7"/>
  <c r="BI156" i="7"/>
  <c r="BH156" i="7"/>
  <c r="BG156" i="7"/>
  <c r="BF156" i="7"/>
  <c r="T156" i="7"/>
  <c r="R156" i="7"/>
  <c r="P156" i="7"/>
  <c r="BK156" i="7"/>
  <c r="J156" i="7"/>
  <c r="BE156" i="7"/>
  <c r="BI155" i="7"/>
  <c r="BH155" i="7"/>
  <c r="BG155" i="7"/>
  <c r="BF155" i="7"/>
  <c r="T155" i="7"/>
  <c r="R155" i="7"/>
  <c r="P155" i="7"/>
  <c r="BK155" i="7"/>
  <c r="J155" i="7"/>
  <c r="BE155" i="7" s="1"/>
  <c r="BI154" i="7"/>
  <c r="BH154" i="7"/>
  <c r="BG154" i="7"/>
  <c r="BF154" i="7"/>
  <c r="T154" i="7"/>
  <c r="R154" i="7"/>
  <c r="P154" i="7"/>
  <c r="BK154" i="7"/>
  <c r="J154" i="7"/>
  <c r="BE154" i="7"/>
  <c r="BI153" i="7"/>
  <c r="BH153" i="7"/>
  <c r="BG153" i="7"/>
  <c r="BF153" i="7"/>
  <c r="T153" i="7"/>
  <c r="R153" i="7"/>
  <c r="P153" i="7"/>
  <c r="BK153" i="7"/>
  <c r="J153" i="7"/>
  <c r="BE153" i="7"/>
  <c r="BI152" i="7"/>
  <c r="BH152" i="7"/>
  <c r="BG152" i="7"/>
  <c r="BF152" i="7"/>
  <c r="T152" i="7"/>
  <c r="R152" i="7"/>
  <c r="P152" i="7"/>
  <c r="BK152" i="7"/>
  <c r="J152" i="7"/>
  <c r="BE152" i="7"/>
  <c r="BI151" i="7"/>
  <c r="BH151" i="7"/>
  <c r="BG151" i="7"/>
  <c r="BF151" i="7"/>
  <c r="T151" i="7"/>
  <c r="R151" i="7"/>
  <c r="P151" i="7"/>
  <c r="BK151" i="7"/>
  <c r="J151" i="7"/>
  <c r="BE151" i="7" s="1"/>
  <c r="BI147" i="7"/>
  <c r="BH147" i="7"/>
  <c r="BG147" i="7"/>
  <c r="BF147" i="7"/>
  <c r="T147" i="7"/>
  <c r="T146" i="7"/>
  <c r="R147" i="7"/>
  <c r="R146" i="7"/>
  <c r="P147" i="7"/>
  <c r="P146" i="7" s="1"/>
  <c r="BK147" i="7"/>
  <c r="BK146" i="7"/>
  <c r="J146" i="7" s="1"/>
  <c r="J70" i="7" s="1"/>
  <c r="J147" i="7"/>
  <c r="BE147" i="7" s="1"/>
  <c r="BI145" i="7"/>
  <c r="BH145" i="7"/>
  <c r="BG145" i="7"/>
  <c r="BF145" i="7"/>
  <c r="T145" i="7"/>
  <c r="R145" i="7"/>
  <c r="P145" i="7"/>
  <c r="BK145" i="7"/>
  <c r="J145" i="7"/>
  <c r="BE145" i="7" s="1"/>
  <c r="BI144" i="7"/>
  <c r="BH144" i="7"/>
  <c r="BG144" i="7"/>
  <c r="BF144" i="7"/>
  <c r="T144" i="7"/>
  <c r="R144" i="7"/>
  <c r="P144" i="7"/>
  <c r="P141" i="7" s="1"/>
  <c r="BK144" i="7"/>
  <c r="J144" i="7"/>
  <c r="BE144" i="7"/>
  <c r="BI143" i="7"/>
  <c r="BH143" i="7"/>
  <c r="BG143" i="7"/>
  <c r="BF143" i="7"/>
  <c r="T143" i="7"/>
  <c r="T141" i="7" s="1"/>
  <c r="R143" i="7"/>
  <c r="R141" i="7" s="1"/>
  <c r="P143" i="7"/>
  <c r="BK143" i="7"/>
  <c r="J143" i="7"/>
  <c r="BE143" i="7"/>
  <c r="BI142" i="7"/>
  <c r="BH142" i="7"/>
  <c r="BG142" i="7"/>
  <c r="BF142" i="7"/>
  <c r="T142" i="7"/>
  <c r="R142" i="7"/>
  <c r="P142" i="7"/>
  <c r="BK142" i="7"/>
  <c r="J142" i="7"/>
  <c r="BE142" i="7" s="1"/>
  <c r="BI140" i="7"/>
  <c r="BH140" i="7"/>
  <c r="BG140" i="7"/>
  <c r="BF140" i="7"/>
  <c r="T140" i="7"/>
  <c r="R140" i="7"/>
  <c r="P140" i="7"/>
  <c r="BK140" i="7"/>
  <c r="J140" i="7"/>
  <c r="BE140" i="7"/>
  <c r="BI138" i="7"/>
  <c r="BH138" i="7"/>
  <c r="BG138" i="7"/>
  <c r="BF138" i="7"/>
  <c r="T138" i="7"/>
  <c r="R138" i="7"/>
  <c r="P138" i="7"/>
  <c r="BK138" i="7"/>
  <c r="J138" i="7"/>
  <c r="BE138" i="7" s="1"/>
  <c r="BI135" i="7"/>
  <c r="BH135" i="7"/>
  <c r="BG135" i="7"/>
  <c r="BF135" i="7"/>
  <c r="T135" i="7"/>
  <c r="T134" i="7"/>
  <c r="R135" i="7"/>
  <c r="P135" i="7"/>
  <c r="P134" i="7"/>
  <c r="BK135" i="7"/>
  <c r="BK134" i="7"/>
  <c r="J135" i="7"/>
  <c r="BE135" i="7"/>
  <c r="BI132" i="7"/>
  <c r="BH132" i="7"/>
  <c r="BG132" i="7"/>
  <c r="BF132" i="7"/>
  <c r="T132" i="7"/>
  <c r="T131" i="7"/>
  <c r="R132" i="7"/>
  <c r="R131" i="7"/>
  <c r="P132" i="7"/>
  <c r="P131" i="7" s="1"/>
  <c r="BK132" i="7"/>
  <c r="BK131" i="7"/>
  <c r="J131" i="7" s="1"/>
  <c r="J66" i="7" s="1"/>
  <c r="J132" i="7"/>
  <c r="BE132" i="7" s="1"/>
  <c r="BI130" i="7"/>
  <c r="BH130" i="7"/>
  <c r="BG130" i="7"/>
  <c r="BF130" i="7"/>
  <c r="T130" i="7"/>
  <c r="R130" i="7"/>
  <c r="P130" i="7"/>
  <c r="BK130" i="7"/>
  <c r="J130" i="7"/>
  <c r="BE130" i="7" s="1"/>
  <c r="BI128" i="7"/>
  <c r="BH128" i="7"/>
  <c r="BG128" i="7"/>
  <c r="BF128" i="7"/>
  <c r="T128" i="7"/>
  <c r="R128" i="7"/>
  <c r="P128" i="7"/>
  <c r="BK128" i="7"/>
  <c r="J128" i="7"/>
  <c r="BE128" i="7"/>
  <c r="BI127" i="7"/>
  <c r="BH127" i="7"/>
  <c r="BG127" i="7"/>
  <c r="BF127" i="7"/>
  <c r="T127" i="7"/>
  <c r="T125" i="7" s="1"/>
  <c r="R127" i="7"/>
  <c r="R125" i="7" s="1"/>
  <c r="P127" i="7"/>
  <c r="P125" i="7" s="1"/>
  <c r="BK127" i="7"/>
  <c r="J127" i="7"/>
  <c r="BE127" i="7"/>
  <c r="BI126" i="7"/>
  <c r="BH126" i="7"/>
  <c r="BG126" i="7"/>
  <c r="BF126" i="7"/>
  <c r="T126" i="7"/>
  <c r="R126" i="7"/>
  <c r="P126" i="7"/>
  <c r="BK126" i="7"/>
  <c r="BK125" i="7" s="1"/>
  <c r="J125" i="7" s="1"/>
  <c r="J65" i="7" s="1"/>
  <c r="J126" i="7"/>
  <c r="BE126" i="7" s="1"/>
  <c r="BI122" i="7"/>
  <c r="BH122" i="7"/>
  <c r="BG122" i="7"/>
  <c r="BF122" i="7"/>
  <c r="T122" i="7"/>
  <c r="T121" i="7"/>
  <c r="R122" i="7"/>
  <c r="R121" i="7"/>
  <c r="P122" i="7"/>
  <c r="P121" i="7"/>
  <c r="BK122" i="7"/>
  <c r="BK121" i="7" s="1"/>
  <c r="J121" i="7" s="1"/>
  <c r="J64" i="7" s="1"/>
  <c r="J122" i="7"/>
  <c r="BE122" i="7" s="1"/>
  <c r="BI119" i="7"/>
  <c r="BH119" i="7"/>
  <c r="BG119" i="7"/>
  <c r="BF119" i="7"/>
  <c r="T119" i="7"/>
  <c r="R119" i="7"/>
  <c r="P119" i="7"/>
  <c r="BK119" i="7"/>
  <c r="J119" i="7"/>
  <c r="BE119" i="7"/>
  <c r="BI116" i="7"/>
  <c r="BH116" i="7"/>
  <c r="BG116" i="7"/>
  <c r="BF116" i="7"/>
  <c r="T116" i="7"/>
  <c r="R116" i="7"/>
  <c r="P116" i="7"/>
  <c r="BK116" i="7"/>
  <c r="J116" i="7"/>
  <c r="BE116" i="7" s="1"/>
  <c r="BI115" i="7"/>
  <c r="BH115" i="7"/>
  <c r="BG115" i="7"/>
  <c r="BF115" i="7"/>
  <c r="T115" i="7"/>
  <c r="R115" i="7"/>
  <c r="P115" i="7"/>
  <c r="P110" i="7" s="1"/>
  <c r="BK115" i="7"/>
  <c r="J115" i="7"/>
  <c r="BE115" i="7"/>
  <c r="BI114" i="7"/>
  <c r="BH114" i="7"/>
  <c r="BG114" i="7"/>
  <c r="BF114" i="7"/>
  <c r="T114" i="7"/>
  <c r="R114" i="7"/>
  <c r="P114" i="7"/>
  <c r="BK114" i="7"/>
  <c r="J114" i="7"/>
  <c r="BE114" i="7"/>
  <c r="BI111" i="7"/>
  <c r="BH111" i="7"/>
  <c r="BG111" i="7"/>
  <c r="BF111" i="7"/>
  <c r="T111" i="7"/>
  <c r="T110" i="7"/>
  <c r="R111" i="7"/>
  <c r="R110" i="7" s="1"/>
  <c r="P111" i="7"/>
  <c r="BK111" i="7"/>
  <c r="J111" i="7"/>
  <c r="BE111" i="7" s="1"/>
  <c r="BI107" i="7"/>
  <c r="BH107" i="7"/>
  <c r="BG107" i="7"/>
  <c r="BF107" i="7"/>
  <c r="T107" i="7"/>
  <c r="R107" i="7"/>
  <c r="R100" i="7" s="1"/>
  <c r="R99" i="7" s="1"/>
  <c r="R98" i="7" s="1"/>
  <c r="P107" i="7"/>
  <c r="BK107" i="7"/>
  <c r="J107" i="7"/>
  <c r="BE107" i="7"/>
  <c r="BI105" i="7"/>
  <c r="BH105" i="7"/>
  <c r="BG105" i="7"/>
  <c r="BF105" i="7"/>
  <c r="T105" i="7"/>
  <c r="R105" i="7"/>
  <c r="P105" i="7"/>
  <c r="BK105" i="7"/>
  <c r="J105" i="7"/>
  <c r="BE105" i="7" s="1"/>
  <c r="BI104" i="7"/>
  <c r="BH104" i="7"/>
  <c r="BG104" i="7"/>
  <c r="BF104" i="7"/>
  <c r="T104" i="7"/>
  <c r="R104" i="7"/>
  <c r="P104" i="7"/>
  <c r="BK104" i="7"/>
  <c r="J104" i="7"/>
  <c r="BE104" i="7"/>
  <c r="BI101" i="7"/>
  <c r="BH101" i="7"/>
  <c r="BG101" i="7"/>
  <c r="BF101" i="7"/>
  <c r="T101" i="7"/>
  <c r="T100" i="7"/>
  <c r="T99" i="7" s="1"/>
  <c r="T98" i="7" s="1"/>
  <c r="R101" i="7"/>
  <c r="P101" i="7"/>
  <c r="P100" i="7" s="1"/>
  <c r="P99" i="7" s="1"/>
  <c r="BK101" i="7"/>
  <c r="BK100" i="7"/>
  <c r="J101" i="7"/>
  <c r="BE101" i="7"/>
  <c r="J93" i="7"/>
  <c r="F93" i="7"/>
  <c r="F91" i="7"/>
  <c r="E89" i="7"/>
  <c r="J54" i="7"/>
  <c r="F54" i="7"/>
  <c r="F52" i="7"/>
  <c r="E50" i="7"/>
  <c r="J24" i="7"/>
  <c r="E24" i="7"/>
  <c r="J94" i="7" s="1"/>
  <c r="J23" i="7"/>
  <c r="J18" i="7"/>
  <c r="E18" i="7"/>
  <c r="F94" i="7" s="1"/>
  <c r="J17" i="7"/>
  <c r="J12" i="7"/>
  <c r="J91" i="7" s="1"/>
  <c r="J52" i="7"/>
  <c r="E7" i="7"/>
  <c r="E87" i="7" s="1"/>
  <c r="J37" i="6"/>
  <c r="J36" i="6"/>
  <c r="BF59" i="1" s="1"/>
  <c r="J35" i="6"/>
  <c r="BE59" i="1" s="1"/>
  <c r="BI237" i="6"/>
  <c r="BH237" i="6"/>
  <c r="BG237" i="6"/>
  <c r="BF237" i="6"/>
  <c r="T237" i="6"/>
  <c r="R237" i="6"/>
  <c r="P237" i="6"/>
  <c r="BK237" i="6"/>
  <c r="J237" i="6"/>
  <c r="BE237" i="6" s="1"/>
  <c r="BI236" i="6"/>
  <c r="BH236" i="6"/>
  <c r="BG236" i="6"/>
  <c r="BF236" i="6"/>
  <c r="T236" i="6"/>
  <c r="R236" i="6"/>
  <c r="P236" i="6"/>
  <c r="BK236" i="6"/>
  <c r="J236" i="6"/>
  <c r="BE236" i="6"/>
  <c r="BI231" i="6"/>
  <c r="BH231" i="6"/>
  <c r="BG231" i="6"/>
  <c r="BF231" i="6"/>
  <c r="T231" i="6"/>
  <c r="R231" i="6"/>
  <c r="P231" i="6"/>
  <c r="BK231" i="6"/>
  <c r="J231" i="6"/>
  <c r="BE231" i="6" s="1"/>
  <c r="BI223" i="6"/>
  <c r="BH223" i="6"/>
  <c r="BG223" i="6"/>
  <c r="BF223" i="6"/>
  <c r="T223" i="6"/>
  <c r="T222" i="6"/>
  <c r="R223" i="6"/>
  <c r="R222" i="6" s="1"/>
  <c r="P223" i="6"/>
  <c r="BK223" i="6"/>
  <c r="J223" i="6"/>
  <c r="BE223" i="6" s="1"/>
  <c r="BI221" i="6"/>
  <c r="BH221" i="6"/>
  <c r="BG221" i="6"/>
  <c r="BF221" i="6"/>
  <c r="T221" i="6"/>
  <c r="R221" i="6"/>
  <c r="P221" i="6"/>
  <c r="BK221" i="6"/>
  <c r="J221" i="6"/>
  <c r="BE221" i="6" s="1"/>
  <c r="BI220" i="6"/>
  <c r="BH220" i="6"/>
  <c r="BG220" i="6"/>
  <c r="BF220" i="6"/>
  <c r="T220" i="6"/>
  <c r="R220" i="6"/>
  <c r="P220" i="6"/>
  <c r="BK220" i="6"/>
  <c r="J220" i="6"/>
  <c r="BE220" i="6" s="1"/>
  <c r="BI219" i="6"/>
  <c r="BH219" i="6"/>
  <c r="BG219" i="6"/>
  <c r="BF219" i="6"/>
  <c r="T219" i="6"/>
  <c r="R219" i="6"/>
  <c r="P219" i="6"/>
  <c r="BK219" i="6"/>
  <c r="J219" i="6"/>
  <c r="BE219" i="6"/>
  <c r="BI218" i="6"/>
  <c r="BH218" i="6"/>
  <c r="BG218" i="6"/>
  <c r="BF218" i="6"/>
  <c r="T218" i="6"/>
  <c r="R218" i="6"/>
  <c r="R217" i="6"/>
  <c r="P218" i="6"/>
  <c r="P217" i="6" s="1"/>
  <c r="BK218" i="6"/>
  <c r="BK217" i="6" s="1"/>
  <c r="J217" i="6" s="1"/>
  <c r="J76" i="6" s="1"/>
  <c r="J218" i="6"/>
  <c r="BE218" i="6"/>
  <c r="BI216" i="6"/>
  <c r="BH216" i="6"/>
  <c r="BG216" i="6"/>
  <c r="BF216" i="6"/>
  <c r="T216" i="6"/>
  <c r="R216" i="6"/>
  <c r="P216" i="6"/>
  <c r="BK216" i="6"/>
  <c r="J216" i="6"/>
  <c r="BE216" i="6" s="1"/>
  <c r="BI209" i="6"/>
  <c r="BH209" i="6"/>
  <c r="BG209" i="6"/>
  <c r="BF209" i="6"/>
  <c r="T209" i="6"/>
  <c r="R209" i="6"/>
  <c r="P209" i="6"/>
  <c r="BK209" i="6"/>
  <c r="J209" i="6"/>
  <c r="BE209" i="6" s="1"/>
  <c r="BI207" i="6"/>
  <c r="BH207" i="6"/>
  <c r="BG207" i="6"/>
  <c r="BF207" i="6"/>
  <c r="T207" i="6"/>
  <c r="R207" i="6"/>
  <c r="P207" i="6"/>
  <c r="BK207" i="6"/>
  <c r="J207" i="6"/>
  <c r="BE207" i="6" s="1"/>
  <c r="BI206" i="6"/>
  <c r="BH206" i="6"/>
  <c r="BG206" i="6"/>
  <c r="BF206" i="6"/>
  <c r="T206" i="6"/>
  <c r="T200" i="6" s="1"/>
  <c r="R206" i="6"/>
  <c r="P206" i="6"/>
  <c r="BK206" i="6"/>
  <c r="J206" i="6"/>
  <c r="BE206" i="6"/>
  <c r="BI205" i="6"/>
  <c r="BH205" i="6"/>
  <c r="BG205" i="6"/>
  <c r="BF205" i="6"/>
  <c r="T205" i="6"/>
  <c r="R205" i="6"/>
  <c r="P205" i="6"/>
  <c r="BK205" i="6"/>
  <c r="BK200" i="6" s="1"/>
  <c r="J200" i="6" s="1"/>
  <c r="J75" i="6" s="1"/>
  <c r="J205" i="6"/>
  <c r="BE205" i="6"/>
  <c r="BI204" i="6"/>
  <c r="BH204" i="6"/>
  <c r="BG204" i="6"/>
  <c r="BF204" i="6"/>
  <c r="T204" i="6"/>
  <c r="R204" i="6"/>
  <c r="P204" i="6"/>
  <c r="BK204" i="6"/>
  <c r="J204" i="6"/>
  <c r="BE204" i="6" s="1"/>
  <c r="BI201" i="6"/>
  <c r="BH201" i="6"/>
  <c r="BG201" i="6"/>
  <c r="BF201" i="6"/>
  <c r="T201" i="6"/>
  <c r="R201" i="6"/>
  <c r="P201" i="6"/>
  <c r="P200" i="6" s="1"/>
  <c r="BK201" i="6"/>
  <c r="J201" i="6"/>
  <c r="BE201" i="6"/>
  <c r="BI199" i="6"/>
  <c r="BH199" i="6"/>
  <c r="BG199" i="6"/>
  <c r="BF199" i="6"/>
  <c r="T199" i="6"/>
  <c r="R199" i="6"/>
  <c r="P199" i="6"/>
  <c r="BK199" i="6"/>
  <c r="J199" i="6"/>
  <c r="BE199" i="6"/>
  <c r="BI197" i="6"/>
  <c r="BH197" i="6"/>
  <c r="BG197" i="6"/>
  <c r="BF197" i="6"/>
  <c r="T197" i="6"/>
  <c r="R197" i="6"/>
  <c r="P197" i="6"/>
  <c r="BK197" i="6"/>
  <c r="J197" i="6"/>
  <c r="BE197" i="6"/>
  <c r="BI196" i="6"/>
  <c r="BH196" i="6"/>
  <c r="BG196" i="6"/>
  <c r="BF196" i="6"/>
  <c r="T196" i="6"/>
  <c r="R196" i="6"/>
  <c r="P196" i="6"/>
  <c r="BK196" i="6"/>
  <c r="J196" i="6"/>
  <c r="BE196" i="6"/>
  <c r="BI194" i="6"/>
  <c r="BH194" i="6"/>
  <c r="BG194" i="6"/>
  <c r="BF194" i="6"/>
  <c r="T194" i="6"/>
  <c r="R194" i="6"/>
  <c r="P194" i="6"/>
  <c r="BK194" i="6"/>
  <c r="J194" i="6"/>
  <c r="BE194" i="6" s="1"/>
  <c r="BI193" i="6"/>
  <c r="BH193" i="6"/>
  <c r="BG193" i="6"/>
  <c r="BF193" i="6"/>
  <c r="T193" i="6"/>
  <c r="R193" i="6"/>
  <c r="P193" i="6"/>
  <c r="BK193" i="6"/>
  <c r="J193" i="6"/>
  <c r="BE193" i="6"/>
  <c r="BI191" i="6"/>
  <c r="BH191" i="6"/>
  <c r="BG191" i="6"/>
  <c r="BF191" i="6"/>
  <c r="T191" i="6"/>
  <c r="R191" i="6"/>
  <c r="P191" i="6"/>
  <c r="BK191" i="6"/>
  <c r="J191" i="6"/>
  <c r="BE191" i="6"/>
  <c r="BI186" i="6"/>
  <c r="BH186" i="6"/>
  <c r="BG186" i="6"/>
  <c r="BF186" i="6"/>
  <c r="T186" i="6"/>
  <c r="R186" i="6"/>
  <c r="R185" i="6"/>
  <c r="P186" i="6"/>
  <c r="BK186" i="6"/>
  <c r="BK185" i="6" s="1"/>
  <c r="J185" i="6" s="1"/>
  <c r="J186" i="6"/>
  <c r="BE186" i="6"/>
  <c r="J74" i="6"/>
  <c r="BI184" i="6"/>
  <c r="BH184" i="6"/>
  <c r="BG184" i="6"/>
  <c r="BF184" i="6"/>
  <c r="T184" i="6"/>
  <c r="R184" i="6"/>
  <c r="P184" i="6"/>
  <c r="BK184" i="6"/>
  <c r="J184" i="6"/>
  <c r="BE184" i="6"/>
  <c r="BI183" i="6"/>
  <c r="BH183" i="6"/>
  <c r="BG183" i="6"/>
  <c r="BF183" i="6"/>
  <c r="T183" i="6"/>
  <c r="R183" i="6"/>
  <c r="P183" i="6"/>
  <c r="BK183" i="6"/>
  <c r="J183" i="6"/>
  <c r="BE183" i="6" s="1"/>
  <c r="BI182" i="6"/>
  <c r="BH182" i="6"/>
  <c r="BG182" i="6"/>
  <c r="BF182" i="6"/>
  <c r="T182" i="6"/>
  <c r="R182" i="6"/>
  <c r="P182" i="6"/>
  <c r="BK182" i="6"/>
  <c r="J182" i="6"/>
  <c r="BE182" i="6"/>
  <c r="BI180" i="6"/>
  <c r="BH180" i="6"/>
  <c r="BG180" i="6"/>
  <c r="BF180" i="6"/>
  <c r="T180" i="6"/>
  <c r="R180" i="6"/>
  <c r="P180" i="6"/>
  <c r="BK180" i="6"/>
  <c r="J180" i="6"/>
  <c r="BE180" i="6"/>
  <c r="BI179" i="6"/>
  <c r="BH179" i="6"/>
  <c r="BG179" i="6"/>
  <c r="BF179" i="6"/>
  <c r="T179" i="6"/>
  <c r="R179" i="6"/>
  <c r="P179" i="6"/>
  <c r="BK179" i="6"/>
  <c r="J179" i="6"/>
  <c r="BE179" i="6"/>
  <c r="BI177" i="6"/>
  <c r="BH177" i="6"/>
  <c r="BG177" i="6"/>
  <c r="BF177" i="6"/>
  <c r="T177" i="6"/>
  <c r="R177" i="6"/>
  <c r="P177" i="6"/>
  <c r="BK177" i="6"/>
  <c r="J177" i="6"/>
  <c r="BE177" i="6" s="1"/>
  <c r="BI173" i="6"/>
  <c r="BH173" i="6"/>
  <c r="BG173" i="6"/>
  <c r="BF173" i="6"/>
  <c r="T173" i="6"/>
  <c r="R173" i="6"/>
  <c r="P173" i="6"/>
  <c r="BK173" i="6"/>
  <c r="J173" i="6"/>
  <c r="BE173" i="6"/>
  <c r="BI172" i="6"/>
  <c r="BH172" i="6"/>
  <c r="BG172" i="6"/>
  <c r="BF172" i="6"/>
  <c r="T172" i="6"/>
  <c r="R172" i="6"/>
  <c r="P172" i="6"/>
  <c r="BK172" i="6"/>
  <c r="J172" i="6"/>
  <c r="BE172" i="6"/>
  <c r="BI171" i="6"/>
  <c r="BH171" i="6"/>
  <c r="BG171" i="6"/>
  <c r="BF171" i="6"/>
  <c r="T171" i="6"/>
  <c r="R171" i="6"/>
  <c r="P171" i="6"/>
  <c r="BK171" i="6"/>
  <c r="J171" i="6"/>
  <c r="BE171" i="6"/>
  <c r="BI168" i="6"/>
  <c r="BH168" i="6"/>
  <c r="BG168" i="6"/>
  <c r="BF168" i="6"/>
  <c r="T168" i="6"/>
  <c r="T167" i="6"/>
  <c r="R168" i="6"/>
  <c r="P168" i="6"/>
  <c r="P167" i="6" s="1"/>
  <c r="BK168" i="6"/>
  <c r="J168" i="6"/>
  <c r="BE168" i="6" s="1"/>
  <c r="BI166" i="6"/>
  <c r="BH166" i="6"/>
  <c r="BG166" i="6"/>
  <c r="BF166" i="6"/>
  <c r="T166" i="6"/>
  <c r="R166" i="6"/>
  <c r="P166" i="6"/>
  <c r="BK166" i="6"/>
  <c r="J166" i="6"/>
  <c r="BE166" i="6" s="1"/>
  <c r="BI165" i="6"/>
  <c r="BH165" i="6"/>
  <c r="BG165" i="6"/>
  <c r="BF165" i="6"/>
  <c r="T165" i="6"/>
  <c r="T164" i="6"/>
  <c r="R165" i="6"/>
  <c r="P165" i="6"/>
  <c r="P164" i="6" s="1"/>
  <c r="BK165" i="6"/>
  <c r="BK164" i="6"/>
  <c r="J164" i="6" s="1"/>
  <c r="J72" i="6" s="1"/>
  <c r="J165" i="6"/>
  <c r="BE165" i="6"/>
  <c r="BI163" i="6"/>
  <c r="BH163" i="6"/>
  <c r="BG163" i="6"/>
  <c r="BF163" i="6"/>
  <c r="T163" i="6"/>
  <c r="R163" i="6"/>
  <c r="P163" i="6"/>
  <c r="BK163" i="6"/>
  <c r="J163" i="6"/>
  <c r="BE163" i="6" s="1"/>
  <c r="BI162" i="6"/>
  <c r="BH162" i="6"/>
  <c r="BG162" i="6"/>
  <c r="BF162" i="6"/>
  <c r="T162" i="6"/>
  <c r="R162" i="6"/>
  <c r="P162" i="6"/>
  <c r="BK162" i="6"/>
  <c r="J162" i="6"/>
  <c r="BE162" i="6"/>
  <c r="BI161" i="6"/>
  <c r="BH161" i="6"/>
  <c r="BG161" i="6"/>
  <c r="BF161" i="6"/>
  <c r="T161" i="6"/>
  <c r="R161" i="6"/>
  <c r="P161" i="6"/>
  <c r="BK161" i="6"/>
  <c r="J161" i="6"/>
  <c r="BE161" i="6"/>
  <c r="BI160" i="6"/>
  <c r="BH160" i="6"/>
  <c r="BG160" i="6"/>
  <c r="BF160" i="6"/>
  <c r="T160" i="6"/>
  <c r="R160" i="6"/>
  <c r="P160" i="6"/>
  <c r="BK160" i="6"/>
  <c r="J160" i="6"/>
  <c r="BE160" i="6" s="1"/>
  <c r="BI159" i="6"/>
  <c r="BH159" i="6"/>
  <c r="BG159" i="6"/>
  <c r="BF159" i="6"/>
  <c r="T159" i="6"/>
  <c r="R159" i="6"/>
  <c r="P159" i="6"/>
  <c r="BK159" i="6"/>
  <c r="J159" i="6"/>
  <c r="BE159" i="6"/>
  <c r="BI158" i="6"/>
  <c r="BH158" i="6"/>
  <c r="BG158" i="6"/>
  <c r="BF158" i="6"/>
  <c r="T158" i="6"/>
  <c r="R158" i="6"/>
  <c r="P158" i="6"/>
  <c r="BK158" i="6"/>
  <c r="J158" i="6"/>
  <c r="BE158" i="6"/>
  <c r="BI157" i="6"/>
  <c r="BH157" i="6"/>
  <c r="BG157" i="6"/>
  <c r="BF157" i="6"/>
  <c r="T157" i="6"/>
  <c r="R157" i="6"/>
  <c r="P157" i="6"/>
  <c r="BK157" i="6"/>
  <c r="J157" i="6"/>
  <c r="BE157" i="6"/>
  <c r="BI156" i="6"/>
  <c r="BH156" i="6"/>
  <c r="BG156" i="6"/>
  <c r="BF156" i="6"/>
  <c r="T156" i="6"/>
  <c r="R156" i="6"/>
  <c r="P156" i="6"/>
  <c r="BK156" i="6"/>
  <c r="J156" i="6"/>
  <c r="BE156" i="6" s="1"/>
  <c r="BI155" i="6"/>
  <c r="BH155" i="6"/>
  <c r="BG155" i="6"/>
  <c r="BF155" i="6"/>
  <c r="T155" i="6"/>
  <c r="R155" i="6"/>
  <c r="P155" i="6"/>
  <c r="P150" i="6" s="1"/>
  <c r="BK155" i="6"/>
  <c r="J155" i="6"/>
  <c r="BE155" i="6"/>
  <c r="BI154" i="6"/>
  <c r="BH154" i="6"/>
  <c r="BG154" i="6"/>
  <c r="BF154" i="6"/>
  <c r="T154" i="6"/>
  <c r="T150" i="6" s="1"/>
  <c r="R154" i="6"/>
  <c r="P154" i="6"/>
  <c r="BK154" i="6"/>
  <c r="J154" i="6"/>
  <c r="BE154" i="6"/>
  <c r="BI153" i="6"/>
  <c r="BH153" i="6"/>
  <c r="BG153" i="6"/>
  <c r="BF153" i="6"/>
  <c r="T153" i="6"/>
  <c r="R153" i="6"/>
  <c r="P153" i="6"/>
  <c r="BK153" i="6"/>
  <c r="BK150" i="6" s="1"/>
  <c r="J150" i="6" s="1"/>
  <c r="J71" i="6" s="1"/>
  <c r="J153" i="6"/>
  <c r="BE153" i="6"/>
  <c r="BI152" i="6"/>
  <c r="BH152" i="6"/>
  <c r="BG152" i="6"/>
  <c r="BF152" i="6"/>
  <c r="T152" i="6"/>
  <c r="R152" i="6"/>
  <c r="P152" i="6"/>
  <c r="BK152" i="6"/>
  <c r="J152" i="6"/>
  <c r="BE152" i="6" s="1"/>
  <c r="BI151" i="6"/>
  <c r="BH151" i="6"/>
  <c r="BG151" i="6"/>
  <c r="BF151" i="6"/>
  <c r="T151" i="6"/>
  <c r="R151" i="6"/>
  <c r="P151" i="6"/>
  <c r="BK151" i="6"/>
  <c r="J151" i="6"/>
  <c r="BE151" i="6"/>
  <c r="BI147" i="6"/>
  <c r="BH147" i="6"/>
  <c r="BG147" i="6"/>
  <c r="BF147" i="6"/>
  <c r="T147" i="6"/>
  <c r="T146" i="6"/>
  <c r="R147" i="6"/>
  <c r="R146" i="6" s="1"/>
  <c r="P147" i="6"/>
  <c r="P146" i="6"/>
  <c r="BK147" i="6"/>
  <c r="BK146" i="6"/>
  <c r="J146" i="6" s="1"/>
  <c r="J70" i="6" s="1"/>
  <c r="J147" i="6"/>
  <c r="BE147" i="6"/>
  <c r="BI145" i="6"/>
  <c r="BH145" i="6"/>
  <c r="BG145" i="6"/>
  <c r="BF145" i="6"/>
  <c r="T145" i="6"/>
  <c r="R145" i="6"/>
  <c r="P145" i="6"/>
  <c r="BK145" i="6"/>
  <c r="J145" i="6"/>
  <c r="BE145" i="6"/>
  <c r="BI144" i="6"/>
  <c r="BH144" i="6"/>
  <c r="BG144" i="6"/>
  <c r="BF144" i="6"/>
  <c r="T144" i="6"/>
  <c r="R144" i="6"/>
  <c r="P144" i="6"/>
  <c r="BK144" i="6"/>
  <c r="J144" i="6"/>
  <c r="BE144" i="6"/>
  <c r="BI143" i="6"/>
  <c r="BH143" i="6"/>
  <c r="BG143" i="6"/>
  <c r="BF143" i="6"/>
  <c r="T143" i="6"/>
  <c r="R143" i="6"/>
  <c r="P143" i="6"/>
  <c r="BK143" i="6"/>
  <c r="BK141" i="6" s="1"/>
  <c r="J141" i="6" s="1"/>
  <c r="J69" i="6" s="1"/>
  <c r="J143" i="6"/>
  <c r="BE143" i="6"/>
  <c r="BI142" i="6"/>
  <c r="BH142" i="6"/>
  <c r="BG142" i="6"/>
  <c r="BF142" i="6"/>
  <c r="T142" i="6"/>
  <c r="T141" i="6"/>
  <c r="R142" i="6"/>
  <c r="R141" i="6"/>
  <c r="P142" i="6"/>
  <c r="P141" i="6" s="1"/>
  <c r="BK142" i="6"/>
  <c r="J142" i="6"/>
  <c r="BE142" i="6" s="1"/>
  <c r="BI140" i="6"/>
  <c r="BH140" i="6"/>
  <c r="BG140" i="6"/>
  <c r="BF140" i="6"/>
  <c r="T140" i="6"/>
  <c r="R140" i="6"/>
  <c r="P140" i="6"/>
  <c r="BK140" i="6"/>
  <c r="J140" i="6"/>
  <c r="BE140" i="6" s="1"/>
  <c r="BI138" i="6"/>
  <c r="BH138" i="6"/>
  <c r="BG138" i="6"/>
  <c r="BF138" i="6"/>
  <c r="T138" i="6"/>
  <c r="R138" i="6"/>
  <c r="P138" i="6"/>
  <c r="P134" i="6" s="1"/>
  <c r="BK138" i="6"/>
  <c r="J138" i="6"/>
  <c r="BE138" i="6"/>
  <c r="BI135" i="6"/>
  <c r="BH135" i="6"/>
  <c r="BG135" i="6"/>
  <c r="BF135" i="6"/>
  <c r="T135" i="6"/>
  <c r="T134" i="6" s="1"/>
  <c r="R135" i="6"/>
  <c r="R134" i="6" s="1"/>
  <c r="P135" i="6"/>
  <c r="BK135" i="6"/>
  <c r="BK134" i="6"/>
  <c r="J134" i="6"/>
  <c r="J135" i="6"/>
  <c r="BE135" i="6"/>
  <c r="J68" i="6"/>
  <c r="BI132" i="6"/>
  <c r="BH132" i="6"/>
  <c r="BG132" i="6"/>
  <c r="BF132" i="6"/>
  <c r="T132" i="6"/>
  <c r="T131" i="6"/>
  <c r="R132" i="6"/>
  <c r="R131" i="6" s="1"/>
  <c r="P132" i="6"/>
  <c r="P131" i="6"/>
  <c r="BK132" i="6"/>
  <c r="BK131" i="6"/>
  <c r="J131" i="6" s="1"/>
  <c r="J66" i="6" s="1"/>
  <c r="J132" i="6"/>
  <c r="BE132" i="6"/>
  <c r="BI130" i="6"/>
  <c r="BH130" i="6"/>
  <c r="BG130" i="6"/>
  <c r="BF130" i="6"/>
  <c r="T130" i="6"/>
  <c r="R130" i="6"/>
  <c r="P130" i="6"/>
  <c r="BK130" i="6"/>
  <c r="J130" i="6"/>
  <c r="BE130" i="6"/>
  <c r="BI128" i="6"/>
  <c r="BH128" i="6"/>
  <c r="BG128" i="6"/>
  <c r="BF128" i="6"/>
  <c r="T128" i="6"/>
  <c r="T125" i="6" s="1"/>
  <c r="R128" i="6"/>
  <c r="P128" i="6"/>
  <c r="BK128" i="6"/>
  <c r="J128" i="6"/>
  <c r="BE128" i="6"/>
  <c r="BI127" i="6"/>
  <c r="BH127" i="6"/>
  <c r="BG127" i="6"/>
  <c r="BF127" i="6"/>
  <c r="T127" i="6"/>
  <c r="R127" i="6"/>
  <c r="P127" i="6"/>
  <c r="BK127" i="6"/>
  <c r="BK125" i="6" s="1"/>
  <c r="J125" i="6" s="1"/>
  <c r="J65" i="6" s="1"/>
  <c r="J127" i="6"/>
  <c r="BE127" i="6"/>
  <c r="BI126" i="6"/>
  <c r="BH126" i="6"/>
  <c r="BG126" i="6"/>
  <c r="BF126" i="6"/>
  <c r="T126" i="6"/>
  <c r="R126" i="6"/>
  <c r="R125" i="6"/>
  <c r="P126" i="6"/>
  <c r="P125" i="6" s="1"/>
  <c r="BK126" i="6"/>
  <c r="J126" i="6"/>
  <c r="BE126" i="6" s="1"/>
  <c r="BI122" i="6"/>
  <c r="BH122" i="6"/>
  <c r="BG122" i="6"/>
  <c r="BF122" i="6"/>
  <c r="T122" i="6"/>
  <c r="T121" i="6"/>
  <c r="R122" i="6"/>
  <c r="R121" i="6" s="1"/>
  <c r="P122" i="6"/>
  <c r="P121" i="6" s="1"/>
  <c r="BK122" i="6"/>
  <c r="BK121" i="6"/>
  <c r="J121" i="6" s="1"/>
  <c r="J64" i="6" s="1"/>
  <c r="J122" i="6"/>
  <c r="BE122" i="6" s="1"/>
  <c r="BI119" i="6"/>
  <c r="BH119" i="6"/>
  <c r="BG119" i="6"/>
  <c r="BF119" i="6"/>
  <c r="T119" i="6"/>
  <c r="R119" i="6"/>
  <c r="P119" i="6"/>
  <c r="BK119" i="6"/>
  <c r="J119" i="6"/>
  <c r="BE119" i="6" s="1"/>
  <c r="BI116" i="6"/>
  <c r="BH116" i="6"/>
  <c r="BG116" i="6"/>
  <c r="BF116" i="6"/>
  <c r="T116" i="6"/>
  <c r="R116" i="6"/>
  <c r="P116" i="6"/>
  <c r="BK116" i="6"/>
  <c r="J116" i="6"/>
  <c r="BE116" i="6"/>
  <c r="BI115" i="6"/>
  <c r="BH115" i="6"/>
  <c r="BG115" i="6"/>
  <c r="BF115" i="6"/>
  <c r="T115" i="6"/>
  <c r="T110" i="6" s="1"/>
  <c r="R115" i="6"/>
  <c r="P115" i="6"/>
  <c r="BK115" i="6"/>
  <c r="J115" i="6"/>
  <c r="BE115" i="6"/>
  <c r="BI114" i="6"/>
  <c r="BH114" i="6"/>
  <c r="BG114" i="6"/>
  <c r="BF114" i="6"/>
  <c r="T114" i="6"/>
  <c r="R114" i="6"/>
  <c r="P114" i="6"/>
  <c r="BK114" i="6"/>
  <c r="BK110" i="6" s="1"/>
  <c r="J110" i="6" s="1"/>
  <c r="J63" i="6" s="1"/>
  <c r="J114" i="6"/>
  <c r="BE114" i="6" s="1"/>
  <c r="BI111" i="6"/>
  <c r="BH111" i="6"/>
  <c r="BG111" i="6"/>
  <c r="BF111" i="6"/>
  <c r="T111" i="6"/>
  <c r="R111" i="6"/>
  <c r="R110" i="6" s="1"/>
  <c r="P111" i="6"/>
  <c r="BK111" i="6"/>
  <c r="J111" i="6"/>
  <c r="BE111" i="6" s="1"/>
  <c r="BI107" i="6"/>
  <c r="BH107" i="6"/>
  <c r="BG107" i="6"/>
  <c r="BF107" i="6"/>
  <c r="T107" i="6"/>
  <c r="R107" i="6"/>
  <c r="P107" i="6"/>
  <c r="BK107" i="6"/>
  <c r="J107" i="6"/>
  <c r="BE107" i="6" s="1"/>
  <c r="BI105" i="6"/>
  <c r="BH105" i="6"/>
  <c r="BG105" i="6"/>
  <c r="BF105" i="6"/>
  <c r="J34" i="6" s="1"/>
  <c r="BD59" i="1" s="1"/>
  <c r="T105" i="6"/>
  <c r="R105" i="6"/>
  <c r="P105" i="6"/>
  <c r="BK105" i="6"/>
  <c r="J105" i="6"/>
  <c r="BE105" i="6"/>
  <c r="BI104" i="6"/>
  <c r="BH104" i="6"/>
  <c r="BG104" i="6"/>
  <c r="BF104" i="6"/>
  <c r="T104" i="6"/>
  <c r="T100" i="6" s="1"/>
  <c r="T99" i="6" s="1"/>
  <c r="R104" i="6"/>
  <c r="P104" i="6"/>
  <c r="BK104" i="6"/>
  <c r="J104" i="6"/>
  <c r="BE104" i="6"/>
  <c r="BI101" i="6"/>
  <c r="BH101" i="6"/>
  <c r="F36" i="6" s="1"/>
  <c r="BJ59" i="1" s="1"/>
  <c r="BG101" i="6"/>
  <c r="BF101" i="6"/>
  <c r="F34" i="6" s="1"/>
  <c r="BH59" i="1" s="1"/>
  <c r="T101" i="6"/>
  <c r="R101" i="6"/>
  <c r="R100" i="6" s="1"/>
  <c r="R99" i="6" s="1"/>
  <c r="R98" i="6" s="1"/>
  <c r="P101" i="6"/>
  <c r="BK101" i="6"/>
  <c r="BK100" i="6"/>
  <c r="J101" i="6"/>
  <c r="BE101" i="6" s="1"/>
  <c r="J93" i="6"/>
  <c r="F93" i="6"/>
  <c r="F91" i="6"/>
  <c r="E89" i="6"/>
  <c r="J54" i="6"/>
  <c r="F54" i="6"/>
  <c r="F52" i="6"/>
  <c r="E50" i="6"/>
  <c r="J24" i="6"/>
  <c r="E24" i="6"/>
  <c r="J94" i="6" s="1"/>
  <c r="J23" i="6"/>
  <c r="J18" i="6"/>
  <c r="E18" i="6"/>
  <c r="J17" i="6"/>
  <c r="J12" i="6"/>
  <c r="J91" i="6"/>
  <c r="J52" i="6"/>
  <c r="E7" i="6"/>
  <c r="E48" i="6" s="1"/>
  <c r="J37" i="5"/>
  <c r="J36" i="5"/>
  <c r="BF58" i="1" s="1"/>
  <c r="J35" i="5"/>
  <c r="BE58" i="1" s="1"/>
  <c r="BI237" i="5"/>
  <c r="BH237" i="5"/>
  <c r="BG237" i="5"/>
  <c r="BF237" i="5"/>
  <c r="T237" i="5"/>
  <c r="R237" i="5"/>
  <c r="P237" i="5"/>
  <c r="BK237" i="5"/>
  <c r="J237" i="5"/>
  <c r="BE237" i="5"/>
  <c r="BI236" i="5"/>
  <c r="BH236" i="5"/>
  <c r="BG236" i="5"/>
  <c r="BF236" i="5"/>
  <c r="T236" i="5"/>
  <c r="T222" i="5" s="1"/>
  <c r="R236" i="5"/>
  <c r="P236" i="5"/>
  <c r="BK236" i="5"/>
  <c r="BK222" i="5" s="1"/>
  <c r="J222" i="5" s="1"/>
  <c r="J77" i="5" s="1"/>
  <c r="J236" i="5"/>
  <c r="BE236" i="5"/>
  <c r="BI231" i="5"/>
  <c r="BH231" i="5"/>
  <c r="BG231" i="5"/>
  <c r="BF231" i="5"/>
  <c r="T231" i="5"/>
  <c r="R231" i="5"/>
  <c r="P231" i="5"/>
  <c r="BK231" i="5"/>
  <c r="J231" i="5"/>
  <c r="BE231" i="5" s="1"/>
  <c r="BI223" i="5"/>
  <c r="BH223" i="5"/>
  <c r="BG223" i="5"/>
  <c r="BF223" i="5"/>
  <c r="T223" i="5"/>
  <c r="R223" i="5"/>
  <c r="P223" i="5"/>
  <c r="BK223" i="5"/>
  <c r="J223" i="5"/>
  <c r="BE223" i="5"/>
  <c r="BI221" i="5"/>
  <c r="BH221" i="5"/>
  <c r="BG221" i="5"/>
  <c r="BF221" i="5"/>
  <c r="T221" i="5"/>
  <c r="R221" i="5"/>
  <c r="P221" i="5"/>
  <c r="BK221" i="5"/>
  <c r="J221" i="5"/>
  <c r="BE221" i="5" s="1"/>
  <c r="BI220" i="5"/>
  <c r="BH220" i="5"/>
  <c r="BG220" i="5"/>
  <c r="BF220" i="5"/>
  <c r="T220" i="5"/>
  <c r="R220" i="5"/>
  <c r="P220" i="5"/>
  <c r="BK220" i="5"/>
  <c r="J220" i="5"/>
  <c r="BE220" i="5"/>
  <c r="BI219" i="5"/>
  <c r="BH219" i="5"/>
  <c r="BG219" i="5"/>
  <c r="BF219" i="5"/>
  <c r="T219" i="5"/>
  <c r="T217" i="5" s="1"/>
  <c r="R219" i="5"/>
  <c r="P219" i="5"/>
  <c r="BK219" i="5"/>
  <c r="J219" i="5"/>
  <c r="BE219" i="5"/>
  <c r="BI218" i="5"/>
  <c r="BH218" i="5"/>
  <c r="BG218" i="5"/>
  <c r="BF218" i="5"/>
  <c r="T218" i="5"/>
  <c r="R218" i="5"/>
  <c r="R217" i="5"/>
  <c r="P218" i="5"/>
  <c r="P217" i="5" s="1"/>
  <c r="BK218" i="5"/>
  <c r="BK217" i="5" s="1"/>
  <c r="J217" i="5" s="1"/>
  <c r="J76" i="5" s="1"/>
  <c r="J218" i="5"/>
  <c r="BE218" i="5" s="1"/>
  <c r="BI216" i="5"/>
  <c r="BH216" i="5"/>
  <c r="BG216" i="5"/>
  <c r="BF216" i="5"/>
  <c r="T216" i="5"/>
  <c r="R216" i="5"/>
  <c r="P216" i="5"/>
  <c r="BK216" i="5"/>
  <c r="J216" i="5"/>
  <c r="BE216" i="5"/>
  <c r="BI209" i="5"/>
  <c r="BH209" i="5"/>
  <c r="BG209" i="5"/>
  <c r="BF209" i="5"/>
  <c r="T209" i="5"/>
  <c r="R209" i="5"/>
  <c r="P209" i="5"/>
  <c r="BK209" i="5"/>
  <c r="J209" i="5"/>
  <c r="BE209" i="5" s="1"/>
  <c r="BI207" i="5"/>
  <c r="BH207" i="5"/>
  <c r="BG207" i="5"/>
  <c r="BF207" i="5"/>
  <c r="T207" i="5"/>
  <c r="R207" i="5"/>
  <c r="P207" i="5"/>
  <c r="BK207" i="5"/>
  <c r="J207" i="5"/>
  <c r="BE207" i="5"/>
  <c r="BI206" i="5"/>
  <c r="BH206" i="5"/>
  <c r="BG206" i="5"/>
  <c r="BF206" i="5"/>
  <c r="T206" i="5"/>
  <c r="T200" i="5" s="1"/>
  <c r="R206" i="5"/>
  <c r="P206" i="5"/>
  <c r="BK206" i="5"/>
  <c r="BK200" i="5" s="1"/>
  <c r="J200" i="5" s="1"/>
  <c r="J75" i="5" s="1"/>
  <c r="J206" i="5"/>
  <c r="BE206" i="5"/>
  <c r="BI205" i="5"/>
  <c r="BH205" i="5"/>
  <c r="BG205" i="5"/>
  <c r="BF205" i="5"/>
  <c r="T205" i="5"/>
  <c r="R205" i="5"/>
  <c r="P205" i="5"/>
  <c r="BK205" i="5"/>
  <c r="J205" i="5"/>
  <c r="BE205" i="5"/>
  <c r="BI204" i="5"/>
  <c r="BH204" i="5"/>
  <c r="BG204" i="5"/>
  <c r="BF204" i="5"/>
  <c r="T204" i="5"/>
  <c r="R204" i="5"/>
  <c r="P204" i="5"/>
  <c r="BK204" i="5"/>
  <c r="J204" i="5"/>
  <c r="BE204" i="5" s="1"/>
  <c r="BI201" i="5"/>
  <c r="BH201" i="5"/>
  <c r="BG201" i="5"/>
  <c r="BF201" i="5"/>
  <c r="T201" i="5"/>
  <c r="R201" i="5"/>
  <c r="P201" i="5"/>
  <c r="P200" i="5"/>
  <c r="BK201" i="5"/>
  <c r="J201" i="5"/>
  <c r="BE201" i="5"/>
  <c r="BI199" i="5"/>
  <c r="BH199" i="5"/>
  <c r="BG199" i="5"/>
  <c r="BF199" i="5"/>
  <c r="T199" i="5"/>
  <c r="R199" i="5"/>
  <c r="P199" i="5"/>
  <c r="BK199" i="5"/>
  <c r="J199" i="5"/>
  <c r="BE199" i="5"/>
  <c r="BI197" i="5"/>
  <c r="BH197" i="5"/>
  <c r="BG197" i="5"/>
  <c r="BF197" i="5"/>
  <c r="T197" i="5"/>
  <c r="T185" i="5" s="1"/>
  <c r="R197" i="5"/>
  <c r="P197" i="5"/>
  <c r="BK197" i="5"/>
  <c r="J197" i="5"/>
  <c r="BE197" i="5"/>
  <c r="BI196" i="5"/>
  <c r="BH196" i="5"/>
  <c r="BG196" i="5"/>
  <c r="BF196" i="5"/>
  <c r="T196" i="5"/>
  <c r="R196" i="5"/>
  <c r="R185" i="5" s="1"/>
  <c r="P196" i="5"/>
  <c r="BK196" i="5"/>
  <c r="J196" i="5"/>
  <c r="BE196" i="5"/>
  <c r="BI194" i="5"/>
  <c r="BH194" i="5"/>
  <c r="BG194" i="5"/>
  <c r="BF194" i="5"/>
  <c r="T194" i="5"/>
  <c r="R194" i="5"/>
  <c r="P194" i="5"/>
  <c r="BK194" i="5"/>
  <c r="J194" i="5"/>
  <c r="BE194" i="5" s="1"/>
  <c r="BI193" i="5"/>
  <c r="BH193" i="5"/>
  <c r="BG193" i="5"/>
  <c r="BF193" i="5"/>
  <c r="T193" i="5"/>
  <c r="R193" i="5"/>
  <c r="P193" i="5"/>
  <c r="BK193" i="5"/>
  <c r="J193" i="5"/>
  <c r="BE193" i="5"/>
  <c r="BI191" i="5"/>
  <c r="BH191" i="5"/>
  <c r="BG191" i="5"/>
  <c r="BF191" i="5"/>
  <c r="T191" i="5"/>
  <c r="R191" i="5"/>
  <c r="P191" i="5"/>
  <c r="BK191" i="5"/>
  <c r="J191" i="5"/>
  <c r="BE191" i="5"/>
  <c r="BI186" i="5"/>
  <c r="BH186" i="5"/>
  <c r="BG186" i="5"/>
  <c r="BF186" i="5"/>
  <c r="T186" i="5"/>
  <c r="R186" i="5"/>
  <c r="P186" i="5"/>
  <c r="BK186" i="5"/>
  <c r="J186" i="5"/>
  <c r="BE186" i="5" s="1"/>
  <c r="BI184" i="5"/>
  <c r="BH184" i="5"/>
  <c r="BG184" i="5"/>
  <c r="BF184" i="5"/>
  <c r="T184" i="5"/>
  <c r="R184" i="5"/>
  <c r="P184" i="5"/>
  <c r="BK184" i="5"/>
  <c r="J184" i="5"/>
  <c r="BE184" i="5"/>
  <c r="BI183" i="5"/>
  <c r="BH183" i="5"/>
  <c r="BG183" i="5"/>
  <c r="BF183" i="5"/>
  <c r="T183" i="5"/>
  <c r="R183" i="5"/>
  <c r="P183" i="5"/>
  <c r="BK183" i="5"/>
  <c r="J183" i="5"/>
  <c r="BE183" i="5" s="1"/>
  <c r="BI182" i="5"/>
  <c r="BH182" i="5"/>
  <c r="BG182" i="5"/>
  <c r="BF182" i="5"/>
  <c r="T182" i="5"/>
  <c r="R182" i="5"/>
  <c r="P182" i="5"/>
  <c r="BK182" i="5"/>
  <c r="J182" i="5"/>
  <c r="BE182" i="5"/>
  <c r="BI180" i="5"/>
  <c r="BH180" i="5"/>
  <c r="BG180" i="5"/>
  <c r="BF180" i="5"/>
  <c r="T180" i="5"/>
  <c r="R180" i="5"/>
  <c r="P180" i="5"/>
  <c r="BK180" i="5"/>
  <c r="J180" i="5"/>
  <c r="BE180" i="5"/>
  <c r="BI179" i="5"/>
  <c r="BH179" i="5"/>
  <c r="BG179" i="5"/>
  <c r="BF179" i="5"/>
  <c r="T179" i="5"/>
  <c r="R179" i="5"/>
  <c r="P179" i="5"/>
  <c r="BK179" i="5"/>
  <c r="J179" i="5"/>
  <c r="BE179" i="5"/>
  <c r="BI177" i="5"/>
  <c r="BH177" i="5"/>
  <c r="BG177" i="5"/>
  <c r="BF177" i="5"/>
  <c r="T177" i="5"/>
  <c r="R177" i="5"/>
  <c r="P177" i="5"/>
  <c r="BK177" i="5"/>
  <c r="J177" i="5"/>
  <c r="BE177" i="5" s="1"/>
  <c r="BI173" i="5"/>
  <c r="BH173" i="5"/>
  <c r="BG173" i="5"/>
  <c r="BF173" i="5"/>
  <c r="T173" i="5"/>
  <c r="R173" i="5"/>
  <c r="P173" i="5"/>
  <c r="BK173" i="5"/>
  <c r="J173" i="5"/>
  <c r="BE173" i="5"/>
  <c r="BI172" i="5"/>
  <c r="BH172" i="5"/>
  <c r="BG172" i="5"/>
  <c r="BF172" i="5"/>
  <c r="T172" i="5"/>
  <c r="R172" i="5"/>
  <c r="P172" i="5"/>
  <c r="BK172" i="5"/>
  <c r="J172" i="5"/>
  <c r="BE172" i="5"/>
  <c r="BI171" i="5"/>
  <c r="BH171" i="5"/>
  <c r="BG171" i="5"/>
  <c r="BF171" i="5"/>
  <c r="T171" i="5"/>
  <c r="R171" i="5"/>
  <c r="P171" i="5"/>
  <c r="BK171" i="5"/>
  <c r="J171" i="5"/>
  <c r="BE171" i="5"/>
  <c r="BI168" i="5"/>
  <c r="BH168" i="5"/>
  <c r="BG168" i="5"/>
  <c r="BF168" i="5"/>
  <c r="T168" i="5"/>
  <c r="R168" i="5"/>
  <c r="P168" i="5"/>
  <c r="BK168" i="5"/>
  <c r="J168" i="5"/>
  <c r="BE168" i="5" s="1"/>
  <c r="BI166" i="5"/>
  <c r="BH166" i="5"/>
  <c r="BG166" i="5"/>
  <c r="BF166" i="5"/>
  <c r="T166" i="5"/>
  <c r="R166" i="5"/>
  <c r="P166" i="5"/>
  <c r="BK166" i="5"/>
  <c r="J166" i="5"/>
  <c r="BE166" i="5" s="1"/>
  <c r="BI165" i="5"/>
  <c r="BH165" i="5"/>
  <c r="BG165" i="5"/>
  <c r="BF165" i="5"/>
  <c r="T165" i="5"/>
  <c r="T164" i="5"/>
  <c r="R165" i="5"/>
  <c r="R164" i="5" s="1"/>
  <c r="P165" i="5"/>
  <c r="P164" i="5"/>
  <c r="BK165" i="5"/>
  <c r="BK164" i="5"/>
  <c r="J164" i="5" s="1"/>
  <c r="J72" i="5" s="1"/>
  <c r="J165" i="5"/>
  <c r="BE165" i="5"/>
  <c r="BI163" i="5"/>
  <c r="BH163" i="5"/>
  <c r="BG163" i="5"/>
  <c r="BF163" i="5"/>
  <c r="T163" i="5"/>
  <c r="R163" i="5"/>
  <c r="P163" i="5"/>
  <c r="BK163" i="5"/>
  <c r="J163" i="5"/>
  <c r="BE163" i="5"/>
  <c r="BI162" i="5"/>
  <c r="BH162" i="5"/>
  <c r="BG162" i="5"/>
  <c r="BF162" i="5"/>
  <c r="T162" i="5"/>
  <c r="R162" i="5"/>
  <c r="P162" i="5"/>
  <c r="BK162" i="5"/>
  <c r="J162" i="5"/>
  <c r="BE162" i="5"/>
  <c r="BI161" i="5"/>
  <c r="BH161" i="5"/>
  <c r="BG161" i="5"/>
  <c r="BF161" i="5"/>
  <c r="T161" i="5"/>
  <c r="R161" i="5"/>
  <c r="P161" i="5"/>
  <c r="BK161" i="5"/>
  <c r="J161" i="5"/>
  <c r="BE161" i="5"/>
  <c r="BI160" i="5"/>
  <c r="BH160" i="5"/>
  <c r="BG160" i="5"/>
  <c r="BF160" i="5"/>
  <c r="T160" i="5"/>
  <c r="R160" i="5"/>
  <c r="P160" i="5"/>
  <c r="BK160" i="5"/>
  <c r="J160" i="5"/>
  <c r="BE160" i="5" s="1"/>
  <c r="BI159" i="5"/>
  <c r="BH159" i="5"/>
  <c r="BG159" i="5"/>
  <c r="BF159" i="5"/>
  <c r="T159" i="5"/>
  <c r="R159" i="5"/>
  <c r="P159" i="5"/>
  <c r="BK159" i="5"/>
  <c r="J159" i="5"/>
  <c r="BE159" i="5"/>
  <c r="BI158" i="5"/>
  <c r="BH158" i="5"/>
  <c r="BG158" i="5"/>
  <c r="BF158" i="5"/>
  <c r="T158" i="5"/>
  <c r="R158" i="5"/>
  <c r="P158" i="5"/>
  <c r="BK158" i="5"/>
  <c r="J158" i="5"/>
  <c r="BE158" i="5"/>
  <c r="BI157" i="5"/>
  <c r="BH157" i="5"/>
  <c r="BG157" i="5"/>
  <c r="BF157" i="5"/>
  <c r="T157" i="5"/>
  <c r="R157" i="5"/>
  <c r="P157" i="5"/>
  <c r="BK157" i="5"/>
  <c r="J157" i="5"/>
  <c r="BE157" i="5"/>
  <c r="BI156" i="5"/>
  <c r="BH156" i="5"/>
  <c r="BG156" i="5"/>
  <c r="BF156" i="5"/>
  <c r="T156" i="5"/>
  <c r="R156" i="5"/>
  <c r="P156" i="5"/>
  <c r="BK156" i="5"/>
  <c r="J156" i="5"/>
  <c r="BE156" i="5" s="1"/>
  <c r="BI155" i="5"/>
  <c r="BH155" i="5"/>
  <c r="BG155" i="5"/>
  <c r="BF155" i="5"/>
  <c r="T155" i="5"/>
  <c r="R155" i="5"/>
  <c r="P155" i="5"/>
  <c r="BK155" i="5"/>
  <c r="J155" i="5"/>
  <c r="BE155" i="5"/>
  <c r="BI154" i="5"/>
  <c r="BH154" i="5"/>
  <c r="BG154" i="5"/>
  <c r="BF154" i="5"/>
  <c r="T154" i="5"/>
  <c r="T150" i="5" s="1"/>
  <c r="R154" i="5"/>
  <c r="P154" i="5"/>
  <c r="BK154" i="5"/>
  <c r="BK150" i="5" s="1"/>
  <c r="J150" i="5" s="1"/>
  <c r="J71" i="5" s="1"/>
  <c r="J154" i="5"/>
  <c r="BE154" i="5"/>
  <c r="BI153" i="5"/>
  <c r="BH153" i="5"/>
  <c r="BG153" i="5"/>
  <c r="BF153" i="5"/>
  <c r="T153" i="5"/>
  <c r="R153" i="5"/>
  <c r="P153" i="5"/>
  <c r="BK153" i="5"/>
  <c r="J153" i="5"/>
  <c r="BE153" i="5"/>
  <c r="BI152" i="5"/>
  <c r="BH152" i="5"/>
  <c r="BG152" i="5"/>
  <c r="BF152" i="5"/>
  <c r="T152" i="5"/>
  <c r="R152" i="5"/>
  <c r="P152" i="5"/>
  <c r="BK152" i="5"/>
  <c r="J152" i="5"/>
  <c r="BE152" i="5" s="1"/>
  <c r="BI151" i="5"/>
  <c r="BH151" i="5"/>
  <c r="BG151" i="5"/>
  <c r="BF151" i="5"/>
  <c r="T151" i="5"/>
  <c r="R151" i="5"/>
  <c r="P151" i="5"/>
  <c r="P150" i="5"/>
  <c r="BK151" i="5"/>
  <c r="J151" i="5"/>
  <c r="BE151" i="5"/>
  <c r="BI147" i="5"/>
  <c r="BH147" i="5"/>
  <c r="BG147" i="5"/>
  <c r="BF147" i="5"/>
  <c r="T147" i="5"/>
  <c r="T146" i="5"/>
  <c r="R147" i="5"/>
  <c r="R146" i="5" s="1"/>
  <c r="P147" i="5"/>
  <c r="P146" i="5"/>
  <c r="BK147" i="5"/>
  <c r="BK146" i="5"/>
  <c r="J146" i="5" s="1"/>
  <c r="J70" i="5" s="1"/>
  <c r="J147" i="5"/>
  <c r="BE147" i="5"/>
  <c r="BI145" i="5"/>
  <c r="BH145" i="5"/>
  <c r="BG145" i="5"/>
  <c r="BF145" i="5"/>
  <c r="T145" i="5"/>
  <c r="R145" i="5"/>
  <c r="P145" i="5"/>
  <c r="BK145" i="5"/>
  <c r="J145" i="5"/>
  <c r="BE145" i="5"/>
  <c r="BI144" i="5"/>
  <c r="BH144" i="5"/>
  <c r="BG144" i="5"/>
  <c r="BF144" i="5"/>
  <c r="T144" i="5"/>
  <c r="T141" i="5" s="1"/>
  <c r="R144" i="5"/>
  <c r="P144" i="5"/>
  <c r="BK144" i="5"/>
  <c r="J144" i="5"/>
  <c r="BE144" i="5"/>
  <c r="BI143" i="5"/>
  <c r="BH143" i="5"/>
  <c r="BG143" i="5"/>
  <c r="BF143" i="5"/>
  <c r="T143" i="5"/>
  <c r="R143" i="5"/>
  <c r="R141" i="5" s="1"/>
  <c r="P143" i="5"/>
  <c r="BK143" i="5"/>
  <c r="J143" i="5"/>
  <c r="BE143" i="5"/>
  <c r="BI142" i="5"/>
  <c r="BH142" i="5"/>
  <c r="BG142" i="5"/>
  <c r="BF142" i="5"/>
  <c r="T142" i="5"/>
  <c r="R142" i="5"/>
  <c r="P142" i="5"/>
  <c r="P141" i="5" s="1"/>
  <c r="BK142" i="5"/>
  <c r="BK141" i="5"/>
  <c r="J141" i="5" s="1"/>
  <c r="J69" i="5" s="1"/>
  <c r="J142" i="5"/>
  <c r="BE142" i="5" s="1"/>
  <c r="BI140" i="5"/>
  <c r="BH140" i="5"/>
  <c r="BG140" i="5"/>
  <c r="BF140" i="5"/>
  <c r="T140" i="5"/>
  <c r="R140" i="5"/>
  <c r="P140" i="5"/>
  <c r="BK140" i="5"/>
  <c r="J140" i="5"/>
  <c r="BE140" i="5" s="1"/>
  <c r="BI138" i="5"/>
  <c r="BH138" i="5"/>
  <c r="BG138" i="5"/>
  <c r="BF138" i="5"/>
  <c r="T138" i="5"/>
  <c r="R138" i="5"/>
  <c r="P138" i="5"/>
  <c r="P134" i="5" s="1"/>
  <c r="BK138" i="5"/>
  <c r="J138" i="5"/>
  <c r="BE138" i="5"/>
  <c r="BI135" i="5"/>
  <c r="BH135" i="5"/>
  <c r="BG135" i="5"/>
  <c r="BF135" i="5"/>
  <c r="T135" i="5"/>
  <c r="T134" i="5" s="1"/>
  <c r="R135" i="5"/>
  <c r="R134" i="5" s="1"/>
  <c r="P135" i="5"/>
  <c r="BK135" i="5"/>
  <c r="BK134" i="5" s="1"/>
  <c r="J134" i="5"/>
  <c r="J135" i="5"/>
  <c r="BE135" i="5"/>
  <c r="J68" i="5"/>
  <c r="BI132" i="5"/>
  <c r="BH132" i="5"/>
  <c r="BG132" i="5"/>
  <c r="BF132" i="5"/>
  <c r="T132" i="5"/>
  <c r="T131" i="5"/>
  <c r="R132" i="5"/>
  <c r="R131" i="5" s="1"/>
  <c r="P132" i="5"/>
  <c r="P131" i="5"/>
  <c r="BK132" i="5"/>
  <c r="BK131" i="5"/>
  <c r="J131" i="5" s="1"/>
  <c r="J66" i="5" s="1"/>
  <c r="J132" i="5"/>
  <c r="BE132" i="5"/>
  <c r="BI130" i="5"/>
  <c r="BH130" i="5"/>
  <c r="BG130" i="5"/>
  <c r="BF130" i="5"/>
  <c r="T130" i="5"/>
  <c r="R130" i="5"/>
  <c r="P130" i="5"/>
  <c r="BK130" i="5"/>
  <c r="J130" i="5"/>
  <c r="BE130" i="5"/>
  <c r="BI128" i="5"/>
  <c r="BH128" i="5"/>
  <c r="BG128" i="5"/>
  <c r="BF128" i="5"/>
  <c r="T128" i="5"/>
  <c r="R128" i="5"/>
  <c r="P128" i="5"/>
  <c r="BK128" i="5"/>
  <c r="BK125" i="5" s="1"/>
  <c r="J125" i="5" s="1"/>
  <c r="J128" i="5"/>
  <c r="BE128" i="5"/>
  <c r="BI127" i="5"/>
  <c r="BH127" i="5"/>
  <c r="BG127" i="5"/>
  <c r="BF127" i="5"/>
  <c r="T127" i="5"/>
  <c r="R127" i="5"/>
  <c r="P127" i="5"/>
  <c r="BK127" i="5"/>
  <c r="J127" i="5"/>
  <c r="BE127" i="5"/>
  <c r="BI126" i="5"/>
  <c r="BH126" i="5"/>
  <c r="BG126" i="5"/>
  <c r="BF126" i="5"/>
  <c r="T126" i="5"/>
  <c r="T125" i="5"/>
  <c r="R126" i="5"/>
  <c r="R125" i="5"/>
  <c r="P126" i="5"/>
  <c r="P125" i="5" s="1"/>
  <c r="BK126" i="5"/>
  <c r="J126" i="5"/>
  <c r="BE126" i="5" s="1"/>
  <c r="J65" i="5"/>
  <c r="BI122" i="5"/>
  <c r="BH122" i="5"/>
  <c r="BG122" i="5"/>
  <c r="BF122" i="5"/>
  <c r="T122" i="5"/>
  <c r="T121" i="5"/>
  <c r="R122" i="5"/>
  <c r="R121" i="5"/>
  <c r="P122" i="5"/>
  <c r="P121" i="5" s="1"/>
  <c r="BK122" i="5"/>
  <c r="BK121" i="5"/>
  <c r="J121" i="5" s="1"/>
  <c r="J64" i="5" s="1"/>
  <c r="J122" i="5"/>
  <c r="BE122" i="5" s="1"/>
  <c r="BI119" i="5"/>
  <c r="BH119" i="5"/>
  <c r="BG119" i="5"/>
  <c r="BF119" i="5"/>
  <c r="T119" i="5"/>
  <c r="R119" i="5"/>
  <c r="P119" i="5"/>
  <c r="BK119" i="5"/>
  <c r="J119" i="5"/>
  <c r="BE119" i="5"/>
  <c r="BI116" i="5"/>
  <c r="BH116" i="5"/>
  <c r="BG116" i="5"/>
  <c r="BF116" i="5"/>
  <c r="T116" i="5"/>
  <c r="R116" i="5"/>
  <c r="P116" i="5"/>
  <c r="BK116" i="5"/>
  <c r="BK110" i="5" s="1"/>
  <c r="J116" i="5"/>
  <c r="BE116" i="5"/>
  <c r="BI115" i="5"/>
  <c r="BH115" i="5"/>
  <c r="BG115" i="5"/>
  <c r="BF115" i="5"/>
  <c r="T115" i="5"/>
  <c r="R115" i="5"/>
  <c r="P115" i="5"/>
  <c r="BK115" i="5"/>
  <c r="J115" i="5"/>
  <c r="BE115" i="5" s="1"/>
  <c r="BI114" i="5"/>
  <c r="BH114" i="5"/>
  <c r="BG114" i="5"/>
  <c r="BF114" i="5"/>
  <c r="T114" i="5"/>
  <c r="R114" i="5"/>
  <c r="P114" i="5"/>
  <c r="P110" i="5" s="1"/>
  <c r="BK114" i="5"/>
  <c r="J114" i="5"/>
  <c r="BE114" i="5" s="1"/>
  <c r="BI111" i="5"/>
  <c r="BH111" i="5"/>
  <c r="BG111" i="5"/>
  <c r="BF111" i="5"/>
  <c r="T111" i="5"/>
  <c r="T110" i="5" s="1"/>
  <c r="R111" i="5"/>
  <c r="P111" i="5"/>
  <c r="BK111" i="5"/>
  <c r="J110" i="5"/>
  <c r="J63" i="5" s="1"/>
  <c r="J111" i="5"/>
  <c r="BE111" i="5"/>
  <c r="BI107" i="5"/>
  <c r="BH107" i="5"/>
  <c r="BG107" i="5"/>
  <c r="BF107" i="5"/>
  <c r="T107" i="5"/>
  <c r="R107" i="5"/>
  <c r="P107" i="5"/>
  <c r="BK107" i="5"/>
  <c r="J107" i="5"/>
  <c r="BE107" i="5"/>
  <c r="F33" i="5" s="1"/>
  <c r="BG58" i="1" s="1"/>
  <c r="BI105" i="5"/>
  <c r="BH105" i="5"/>
  <c r="BG105" i="5"/>
  <c r="BF105" i="5"/>
  <c r="T105" i="5"/>
  <c r="R105" i="5"/>
  <c r="P105" i="5"/>
  <c r="BK105" i="5"/>
  <c r="J105" i="5"/>
  <c r="BE105" i="5"/>
  <c r="BI104" i="5"/>
  <c r="BH104" i="5"/>
  <c r="BG104" i="5"/>
  <c r="BF104" i="5"/>
  <c r="T104" i="5"/>
  <c r="R104" i="5"/>
  <c r="P104" i="5"/>
  <c r="BK104" i="5"/>
  <c r="J104" i="5"/>
  <c r="BE104" i="5" s="1"/>
  <c r="BI101" i="5"/>
  <c r="F37" i="5" s="1"/>
  <c r="BK58" i="1" s="1"/>
  <c r="BH101" i="5"/>
  <c r="F36" i="5" s="1"/>
  <c r="BJ58" i="1" s="1"/>
  <c r="BG101" i="5"/>
  <c r="BF101" i="5"/>
  <c r="T101" i="5"/>
  <c r="T100" i="5" s="1"/>
  <c r="T99" i="5" s="1"/>
  <c r="T98" i="5" s="1"/>
  <c r="R101" i="5"/>
  <c r="P101" i="5"/>
  <c r="P100" i="5" s="1"/>
  <c r="BK101" i="5"/>
  <c r="BK100" i="5" s="1"/>
  <c r="J101" i="5"/>
  <c r="BE101" i="5"/>
  <c r="J93" i="5"/>
  <c r="F93" i="5"/>
  <c r="F91" i="5"/>
  <c r="E89" i="5"/>
  <c r="J54" i="5"/>
  <c r="F54" i="5"/>
  <c r="F52" i="5"/>
  <c r="E50" i="5"/>
  <c r="J24" i="5"/>
  <c r="E24" i="5"/>
  <c r="J94" i="5" s="1"/>
  <c r="J23" i="5"/>
  <c r="J18" i="5"/>
  <c r="E18" i="5"/>
  <c r="F55" i="5" s="1"/>
  <c r="J17" i="5"/>
  <c r="J12" i="5"/>
  <c r="E7" i="5"/>
  <c r="E87" i="5" s="1"/>
  <c r="J37" i="4"/>
  <c r="J36" i="4"/>
  <c r="BF57" i="1"/>
  <c r="J35" i="4"/>
  <c r="BE57" i="1"/>
  <c r="BI237" i="4"/>
  <c r="BH237" i="4"/>
  <c r="BG237" i="4"/>
  <c r="BF237" i="4"/>
  <c r="T237" i="4"/>
  <c r="R237" i="4"/>
  <c r="R222" i="4" s="1"/>
  <c r="P237" i="4"/>
  <c r="BK237" i="4"/>
  <c r="J237" i="4"/>
  <c r="BE237" i="4"/>
  <c r="BI236" i="4"/>
  <c r="BH236" i="4"/>
  <c r="BG236" i="4"/>
  <c r="BF236" i="4"/>
  <c r="T236" i="4"/>
  <c r="R236" i="4"/>
  <c r="P236" i="4"/>
  <c r="BK236" i="4"/>
  <c r="J236" i="4"/>
  <c r="BE236" i="4" s="1"/>
  <c r="BI231" i="4"/>
  <c r="BH231" i="4"/>
  <c r="BG231" i="4"/>
  <c r="BF231" i="4"/>
  <c r="T231" i="4"/>
  <c r="R231" i="4"/>
  <c r="P231" i="4"/>
  <c r="P222" i="4" s="1"/>
  <c r="BK231" i="4"/>
  <c r="J231" i="4"/>
  <c r="BE231" i="4"/>
  <c r="BI223" i="4"/>
  <c r="BH223" i="4"/>
  <c r="BG223" i="4"/>
  <c r="BF223" i="4"/>
  <c r="T223" i="4"/>
  <c r="T222" i="4" s="1"/>
  <c r="R223" i="4"/>
  <c r="P223" i="4"/>
  <c r="BK223" i="4"/>
  <c r="BK222" i="4"/>
  <c r="J222" i="4"/>
  <c r="J77" i="4" s="1"/>
  <c r="J223" i="4"/>
  <c r="BE223" i="4"/>
  <c r="BI221" i="4"/>
  <c r="BH221" i="4"/>
  <c r="BG221" i="4"/>
  <c r="BF221" i="4"/>
  <c r="T221" i="4"/>
  <c r="T217" i="4" s="1"/>
  <c r="R221" i="4"/>
  <c r="P221" i="4"/>
  <c r="BK221" i="4"/>
  <c r="BK217" i="4" s="1"/>
  <c r="J217" i="4" s="1"/>
  <c r="J76" i="4" s="1"/>
  <c r="J221" i="4"/>
  <c r="BE221" i="4"/>
  <c r="BI220" i="4"/>
  <c r="BH220" i="4"/>
  <c r="BG220" i="4"/>
  <c r="BF220" i="4"/>
  <c r="T220" i="4"/>
  <c r="R220" i="4"/>
  <c r="P220" i="4"/>
  <c r="BK220" i="4"/>
  <c r="J220" i="4"/>
  <c r="BE220" i="4"/>
  <c r="BI219" i="4"/>
  <c r="BH219" i="4"/>
  <c r="BG219" i="4"/>
  <c r="BF219" i="4"/>
  <c r="T219" i="4"/>
  <c r="R219" i="4"/>
  <c r="P219" i="4"/>
  <c r="BK219" i="4"/>
  <c r="J219" i="4"/>
  <c r="BE219" i="4" s="1"/>
  <c r="BI218" i="4"/>
  <c r="BH218" i="4"/>
  <c r="BG218" i="4"/>
  <c r="BF218" i="4"/>
  <c r="T218" i="4"/>
  <c r="R218" i="4"/>
  <c r="R217" i="4" s="1"/>
  <c r="P218" i="4"/>
  <c r="P217" i="4"/>
  <c r="BK218" i="4"/>
  <c r="J218" i="4"/>
  <c r="BE218" i="4"/>
  <c r="BI216" i="4"/>
  <c r="BH216" i="4"/>
  <c r="BG216" i="4"/>
  <c r="BF216" i="4"/>
  <c r="T216" i="4"/>
  <c r="R216" i="4"/>
  <c r="P216" i="4"/>
  <c r="BK216" i="4"/>
  <c r="J216" i="4"/>
  <c r="BE216" i="4"/>
  <c r="BI209" i="4"/>
  <c r="BH209" i="4"/>
  <c r="BG209" i="4"/>
  <c r="BF209" i="4"/>
  <c r="T209" i="4"/>
  <c r="R209" i="4"/>
  <c r="P209" i="4"/>
  <c r="BK209" i="4"/>
  <c r="J209" i="4"/>
  <c r="BE209" i="4"/>
  <c r="BI207" i="4"/>
  <c r="BH207" i="4"/>
  <c r="BG207" i="4"/>
  <c r="BF207" i="4"/>
  <c r="T207" i="4"/>
  <c r="R207" i="4"/>
  <c r="R200" i="4" s="1"/>
  <c r="P207" i="4"/>
  <c r="BK207" i="4"/>
  <c r="J207" i="4"/>
  <c r="BE207" i="4"/>
  <c r="BI206" i="4"/>
  <c r="BH206" i="4"/>
  <c r="BG206" i="4"/>
  <c r="BF206" i="4"/>
  <c r="T206" i="4"/>
  <c r="R206" i="4"/>
  <c r="P206" i="4"/>
  <c r="BK206" i="4"/>
  <c r="J206" i="4"/>
  <c r="BE206" i="4" s="1"/>
  <c r="BI205" i="4"/>
  <c r="BH205" i="4"/>
  <c r="BG205" i="4"/>
  <c r="BF205" i="4"/>
  <c r="T205" i="4"/>
  <c r="R205" i="4"/>
  <c r="P205" i="4"/>
  <c r="BK205" i="4"/>
  <c r="J205" i="4"/>
  <c r="BE205" i="4"/>
  <c r="BI204" i="4"/>
  <c r="BH204" i="4"/>
  <c r="BG204" i="4"/>
  <c r="BF204" i="4"/>
  <c r="T204" i="4"/>
  <c r="T200" i="4" s="1"/>
  <c r="R204" i="4"/>
  <c r="P204" i="4"/>
  <c r="BK204" i="4"/>
  <c r="J204" i="4"/>
  <c r="BE204" i="4"/>
  <c r="BI201" i="4"/>
  <c r="BH201" i="4"/>
  <c r="BG201" i="4"/>
  <c r="BF201" i="4"/>
  <c r="T201" i="4"/>
  <c r="R201" i="4"/>
  <c r="P201" i="4"/>
  <c r="BK201" i="4"/>
  <c r="BK200" i="4" s="1"/>
  <c r="J200" i="4" s="1"/>
  <c r="J75" i="4" s="1"/>
  <c r="J201" i="4"/>
  <c r="BE201" i="4" s="1"/>
  <c r="BI199" i="4"/>
  <c r="BH199" i="4"/>
  <c r="BG199" i="4"/>
  <c r="BF199" i="4"/>
  <c r="T199" i="4"/>
  <c r="R199" i="4"/>
  <c r="P199" i="4"/>
  <c r="BK199" i="4"/>
  <c r="J199" i="4"/>
  <c r="BE199" i="4"/>
  <c r="BI197" i="4"/>
  <c r="BH197" i="4"/>
  <c r="BG197" i="4"/>
  <c r="BF197" i="4"/>
  <c r="T197" i="4"/>
  <c r="R197" i="4"/>
  <c r="P197" i="4"/>
  <c r="BK197" i="4"/>
  <c r="J197" i="4"/>
  <c r="BE197" i="4" s="1"/>
  <c r="BI196" i="4"/>
  <c r="BH196" i="4"/>
  <c r="BG196" i="4"/>
  <c r="BF196" i="4"/>
  <c r="T196" i="4"/>
  <c r="R196" i="4"/>
  <c r="P196" i="4"/>
  <c r="BK196" i="4"/>
  <c r="J196" i="4"/>
  <c r="BE196" i="4"/>
  <c r="BI194" i="4"/>
  <c r="BH194" i="4"/>
  <c r="BG194" i="4"/>
  <c r="BF194" i="4"/>
  <c r="T194" i="4"/>
  <c r="T185" i="4" s="1"/>
  <c r="R194" i="4"/>
  <c r="P194" i="4"/>
  <c r="BK194" i="4"/>
  <c r="BK185" i="4" s="1"/>
  <c r="J185" i="4" s="1"/>
  <c r="J74" i="4" s="1"/>
  <c r="J194" i="4"/>
  <c r="BE194" i="4"/>
  <c r="BI193" i="4"/>
  <c r="BH193" i="4"/>
  <c r="BG193" i="4"/>
  <c r="BF193" i="4"/>
  <c r="T193" i="4"/>
  <c r="R193" i="4"/>
  <c r="P193" i="4"/>
  <c r="BK193" i="4"/>
  <c r="J193" i="4"/>
  <c r="BE193" i="4"/>
  <c r="BI191" i="4"/>
  <c r="BH191" i="4"/>
  <c r="BG191" i="4"/>
  <c r="BF191" i="4"/>
  <c r="T191" i="4"/>
  <c r="R191" i="4"/>
  <c r="P191" i="4"/>
  <c r="BK191" i="4"/>
  <c r="J191" i="4"/>
  <c r="BE191" i="4" s="1"/>
  <c r="BI186" i="4"/>
  <c r="BH186" i="4"/>
  <c r="BG186" i="4"/>
  <c r="BF186" i="4"/>
  <c r="T186" i="4"/>
  <c r="R186" i="4"/>
  <c r="P186" i="4"/>
  <c r="P185" i="4"/>
  <c r="BK186" i="4"/>
  <c r="J186" i="4"/>
  <c r="BE186" i="4"/>
  <c r="BI184" i="4"/>
  <c r="BH184" i="4"/>
  <c r="BG184" i="4"/>
  <c r="BF184" i="4"/>
  <c r="T184" i="4"/>
  <c r="R184" i="4"/>
  <c r="P184" i="4"/>
  <c r="BK184" i="4"/>
  <c r="J184" i="4"/>
  <c r="BE184" i="4"/>
  <c r="BI183" i="4"/>
  <c r="BH183" i="4"/>
  <c r="BG183" i="4"/>
  <c r="BF183" i="4"/>
  <c r="T183" i="4"/>
  <c r="R183" i="4"/>
  <c r="P183" i="4"/>
  <c r="BK183" i="4"/>
  <c r="J183" i="4"/>
  <c r="BE183" i="4"/>
  <c r="BI182" i="4"/>
  <c r="BH182" i="4"/>
  <c r="BG182" i="4"/>
  <c r="BF182" i="4"/>
  <c r="T182" i="4"/>
  <c r="R182" i="4"/>
  <c r="P182" i="4"/>
  <c r="BK182" i="4"/>
  <c r="J182" i="4"/>
  <c r="BE182" i="4"/>
  <c r="BI180" i="4"/>
  <c r="BH180" i="4"/>
  <c r="BG180" i="4"/>
  <c r="BF180" i="4"/>
  <c r="T180" i="4"/>
  <c r="R180" i="4"/>
  <c r="P180" i="4"/>
  <c r="BK180" i="4"/>
  <c r="J180" i="4"/>
  <c r="BE180" i="4" s="1"/>
  <c r="BI179" i="4"/>
  <c r="BH179" i="4"/>
  <c r="BG179" i="4"/>
  <c r="BF179" i="4"/>
  <c r="T179" i="4"/>
  <c r="R179" i="4"/>
  <c r="P179" i="4"/>
  <c r="BK179" i="4"/>
  <c r="J179" i="4"/>
  <c r="BE179" i="4"/>
  <c r="BI177" i="4"/>
  <c r="BH177" i="4"/>
  <c r="BG177" i="4"/>
  <c r="BF177" i="4"/>
  <c r="T177" i="4"/>
  <c r="R177" i="4"/>
  <c r="P177" i="4"/>
  <c r="BK177" i="4"/>
  <c r="J177" i="4"/>
  <c r="BE177" i="4"/>
  <c r="BI173" i="4"/>
  <c r="BH173" i="4"/>
  <c r="BG173" i="4"/>
  <c r="BF173" i="4"/>
  <c r="T173" i="4"/>
  <c r="R173" i="4"/>
  <c r="R167" i="4" s="1"/>
  <c r="P173" i="4"/>
  <c r="BK173" i="4"/>
  <c r="J173" i="4"/>
  <c r="BE173" i="4"/>
  <c r="BI172" i="4"/>
  <c r="BH172" i="4"/>
  <c r="BG172" i="4"/>
  <c r="BF172" i="4"/>
  <c r="T172" i="4"/>
  <c r="R172" i="4"/>
  <c r="P172" i="4"/>
  <c r="BK172" i="4"/>
  <c r="J172" i="4"/>
  <c r="BE172" i="4" s="1"/>
  <c r="BI171" i="4"/>
  <c r="BH171" i="4"/>
  <c r="BG171" i="4"/>
  <c r="BF171" i="4"/>
  <c r="T171" i="4"/>
  <c r="R171" i="4"/>
  <c r="P171" i="4"/>
  <c r="P167" i="4" s="1"/>
  <c r="BK171" i="4"/>
  <c r="J171" i="4"/>
  <c r="BE171" i="4"/>
  <c r="BI168" i="4"/>
  <c r="BH168" i="4"/>
  <c r="BG168" i="4"/>
  <c r="BF168" i="4"/>
  <c r="T168" i="4"/>
  <c r="T167" i="4" s="1"/>
  <c r="R168" i="4"/>
  <c r="P168" i="4"/>
  <c r="BK168" i="4"/>
  <c r="J168" i="4"/>
  <c r="BE168" i="4"/>
  <c r="BI166" i="4"/>
  <c r="BH166" i="4"/>
  <c r="BG166" i="4"/>
  <c r="BF166" i="4"/>
  <c r="T166" i="4"/>
  <c r="T164" i="4" s="1"/>
  <c r="R166" i="4"/>
  <c r="P166" i="4"/>
  <c r="BK166" i="4"/>
  <c r="J166" i="4"/>
  <c r="BE166" i="4"/>
  <c r="BI165" i="4"/>
  <c r="BH165" i="4"/>
  <c r="BG165" i="4"/>
  <c r="BF165" i="4"/>
  <c r="T165" i="4"/>
  <c r="R165" i="4"/>
  <c r="R164" i="4"/>
  <c r="P165" i="4"/>
  <c r="P164" i="4"/>
  <c r="BK165" i="4"/>
  <c r="BK164" i="4" s="1"/>
  <c r="J164" i="4" s="1"/>
  <c r="J72" i="4" s="1"/>
  <c r="J165" i="4"/>
  <c r="BE165" i="4" s="1"/>
  <c r="BI163" i="4"/>
  <c r="BH163" i="4"/>
  <c r="BG163" i="4"/>
  <c r="BF163" i="4"/>
  <c r="T163" i="4"/>
  <c r="R163" i="4"/>
  <c r="P163" i="4"/>
  <c r="BK163" i="4"/>
  <c r="J163" i="4"/>
  <c r="BE163" i="4"/>
  <c r="BI162" i="4"/>
  <c r="BH162" i="4"/>
  <c r="BG162" i="4"/>
  <c r="BF162" i="4"/>
  <c r="T162" i="4"/>
  <c r="R162" i="4"/>
  <c r="P162" i="4"/>
  <c r="BK162" i="4"/>
  <c r="J162" i="4"/>
  <c r="BE162" i="4" s="1"/>
  <c r="BI161" i="4"/>
  <c r="BH161" i="4"/>
  <c r="BG161" i="4"/>
  <c r="BF161" i="4"/>
  <c r="T161" i="4"/>
  <c r="R161" i="4"/>
  <c r="P161" i="4"/>
  <c r="BK161" i="4"/>
  <c r="J161" i="4"/>
  <c r="BE161" i="4"/>
  <c r="BI160" i="4"/>
  <c r="BH160" i="4"/>
  <c r="BG160" i="4"/>
  <c r="BF160" i="4"/>
  <c r="T160" i="4"/>
  <c r="R160" i="4"/>
  <c r="P160" i="4"/>
  <c r="BK160" i="4"/>
  <c r="J160" i="4"/>
  <c r="BE160" i="4"/>
  <c r="BI159" i="4"/>
  <c r="BH159" i="4"/>
  <c r="BG159" i="4"/>
  <c r="BF159" i="4"/>
  <c r="T159" i="4"/>
  <c r="R159" i="4"/>
  <c r="P159" i="4"/>
  <c r="BK159" i="4"/>
  <c r="J159" i="4"/>
  <c r="BE159" i="4"/>
  <c r="BI158" i="4"/>
  <c r="BH158" i="4"/>
  <c r="BG158" i="4"/>
  <c r="BF158" i="4"/>
  <c r="T158" i="4"/>
  <c r="R158" i="4"/>
  <c r="P158" i="4"/>
  <c r="BK158" i="4"/>
  <c r="J158" i="4"/>
  <c r="BE158" i="4" s="1"/>
  <c r="BI157" i="4"/>
  <c r="BH157" i="4"/>
  <c r="BG157" i="4"/>
  <c r="BF157" i="4"/>
  <c r="T157" i="4"/>
  <c r="R157" i="4"/>
  <c r="P157" i="4"/>
  <c r="BK157" i="4"/>
  <c r="J157" i="4"/>
  <c r="BE157" i="4"/>
  <c r="BI156" i="4"/>
  <c r="BH156" i="4"/>
  <c r="BG156" i="4"/>
  <c r="BF156" i="4"/>
  <c r="T156" i="4"/>
  <c r="R156" i="4"/>
  <c r="P156" i="4"/>
  <c r="BK156" i="4"/>
  <c r="J156" i="4"/>
  <c r="BE156" i="4"/>
  <c r="BI155" i="4"/>
  <c r="BH155" i="4"/>
  <c r="BG155" i="4"/>
  <c r="BF155" i="4"/>
  <c r="T155" i="4"/>
  <c r="R155" i="4"/>
  <c r="P155" i="4"/>
  <c r="BK155" i="4"/>
  <c r="J155" i="4"/>
  <c r="BE155" i="4"/>
  <c r="BI154" i="4"/>
  <c r="BH154" i="4"/>
  <c r="BG154" i="4"/>
  <c r="BF154" i="4"/>
  <c r="T154" i="4"/>
  <c r="R154" i="4"/>
  <c r="P154" i="4"/>
  <c r="BK154" i="4"/>
  <c r="J154" i="4"/>
  <c r="BE154" i="4" s="1"/>
  <c r="BI153" i="4"/>
  <c r="BH153" i="4"/>
  <c r="BG153" i="4"/>
  <c r="BF153" i="4"/>
  <c r="T153" i="4"/>
  <c r="R153" i="4"/>
  <c r="P153" i="4"/>
  <c r="P150" i="4" s="1"/>
  <c r="BK153" i="4"/>
  <c r="J153" i="4"/>
  <c r="BE153" i="4"/>
  <c r="BI152" i="4"/>
  <c r="BH152" i="4"/>
  <c r="BG152" i="4"/>
  <c r="BF152" i="4"/>
  <c r="T152" i="4"/>
  <c r="R152" i="4"/>
  <c r="P152" i="4"/>
  <c r="BK152" i="4"/>
  <c r="J152" i="4"/>
  <c r="BE152" i="4"/>
  <c r="BI151" i="4"/>
  <c r="BH151" i="4"/>
  <c r="BG151" i="4"/>
  <c r="BF151" i="4"/>
  <c r="T151" i="4"/>
  <c r="T150" i="4"/>
  <c r="R151" i="4"/>
  <c r="P151" i="4"/>
  <c r="BK151" i="4"/>
  <c r="BK150" i="4" s="1"/>
  <c r="J150" i="4" s="1"/>
  <c r="J71" i="4" s="1"/>
  <c r="J151" i="4"/>
  <c r="BE151" i="4" s="1"/>
  <c r="BI147" i="4"/>
  <c r="BH147" i="4"/>
  <c r="BG147" i="4"/>
  <c r="BF147" i="4"/>
  <c r="T147" i="4"/>
  <c r="T146" i="4"/>
  <c r="R147" i="4"/>
  <c r="R146" i="4"/>
  <c r="P147" i="4"/>
  <c r="P146" i="4"/>
  <c r="BK147" i="4"/>
  <c r="BK146" i="4" s="1"/>
  <c r="J146" i="4" s="1"/>
  <c r="J70" i="4" s="1"/>
  <c r="J147" i="4"/>
  <c r="BE147" i="4" s="1"/>
  <c r="BI145" i="4"/>
  <c r="BH145" i="4"/>
  <c r="BG145" i="4"/>
  <c r="BF145" i="4"/>
  <c r="T145" i="4"/>
  <c r="R145" i="4"/>
  <c r="P145" i="4"/>
  <c r="BK145" i="4"/>
  <c r="J145" i="4"/>
  <c r="BE145" i="4"/>
  <c r="BI144" i="4"/>
  <c r="BH144" i="4"/>
  <c r="BG144" i="4"/>
  <c r="BF144" i="4"/>
  <c r="T144" i="4"/>
  <c r="R144" i="4"/>
  <c r="P144" i="4"/>
  <c r="BK144" i="4"/>
  <c r="J144" i="4"/>
  <c r="BE144" i="4" s="1"/>
  <c r="BI143" i="4"/>
  <c r="BH143" i="4"/>
  <c r="BG143" i="4"/>
  <c r="BF143" i="4"/>
  <c r="T143" i="4"/>
  <c r="R143" i="4"/>
  <c r="P143" i="4"/>
  <c r="P141" i="4" s="1"/>
  <c r="BK143" i="4"/>
  <c r="J143" i="4"/>
  <c r="BE143" i="4"/>
  <c r="BI142" i="4"/>
  <c r="BH142" i="4"/>
  <c r="BG142" i="4"/>
  <c r="BF142" i="4"/>
  <c r="T142" i="4"/>
  <c r="T141" i="4" s="1"/>
  <c r="R142" i="4"/>
  <c r="R141" i="4"/>
  <c r="P142" i="4"/>
  <c r="BK142" i="4"/>
  <c r="BK141" i="4"/>
  <c r="J141" i="4"/>
  <c r="J142" i="4"/>
  <c r="BE142" i="4"/>
  <c r="J69" i="4"/>
  <c r="BI140" i="4"/>
  <c r="BH140" i="4"/>
  <c r="BG140" i="4"/>
  <c r="BF140" i="4"/>
  <c r="T140" i="4"/>
  <c r="T134" i="4" s="1"/>
  <c r="R140" i="4"/>
  <c r="P140" i="4"/>
  <c r="BK140" i="4"/>
  <c r="J140" i="4"/>
  <c r="BE140" i="4"/>
  <c r="BI138" i="4"/>
  <c r="BH138" i="4"/>
  <c r="BG138" i="4"/>
  <c r="BF138" i="4"/>
  <c r="T138" i="4"/>
  <c r="R138" i="4"/>
  <c r="R134" i="4" s="1"/>
  <c r="P138" i="4"/>
  <c r="BK138" i="4"/>
  <c r="J138" i="4"/>
  <c r="BE138" i="4"/>
  <c r="BI135" i="4"/>
  <c r="BH135" i="4"/>
  <c r="BG135" i="4"/>
  <c r="BF135" i="4"/>
  <c r="T135" i="4"/>
  <c r="R135" i="4"/>
  <c r="P135" i="4"/>
  <c r="P134" i="4"/>
  <c r="BK135" i="4"/>
  <c r="J135" i="4"/>
  <c r="BE135" i="4"/>
  <c r="BI132" i="4"/>
  <c r="BH132" i="4"/>
  <c r="BG132" i="4"/>
  <c r="BF132" i="4"/>
  <c r="T132" i="4"/>
  <c r="T131" i="4"/>
  <c r="R132" i="4"/>
  <c r="R131" i="4"/>
  <c r="P132" i="4"/>
  <c r="P131" i="4"/>
  <c r="BK132" i="4"/>
  <c r="BK131" i="4" s="1"/>
  <c r="J131" i="4" s="1"/>
  <c r="J66" i="4" s="1"/>
  <c r="J132" i="4"/>
  <c r="BE132" i="4" s="1"/>
  <c r="BI130" i="4"/>
  <c r="BH130" i="4"/>
  <c r="BG130" i="4"/>
  <c r="BF130" i="4"/>
  <c r="T130" i="4"/>
  <c r="R130" i="4"/>
  <c r="P130" i="4"/>
  <c r="BK130" i="4"/>
  <c r="J130" i="4"/>
  <c r="BE130" i="4"/>
  <c r="BI128" i="4"/>
  <c r="BH128" i="4"/>
  <c r="BG128" i="4"/>
  <c r="BF128" i="4"/>
  <c r="T128" i="4"/>
  <c r="R128" i="4"/>
  <c r="P128" i="4"/>
  <c r="BK128" i="4"/>
  <c r="J128" i="4"/>
  <c r="BE128" i="4" s="1"/>
  <c r="BI127" i="4"/>
  <c r="BH127" i="4"/>
  <c r="BG127" i="4"/>
  <c r="BF127" i="4"/>
  <c r="T127" i="4"/>
  <c r="R127" i="4"/>
  <c r="P127" i="4"/>
  <c r="P125" i="4" s="1"/>
  <c r="BK127" i="4"/>
  <c r="J127" i="4"/>
  <c r="BE127" i="4"/>
  <c r="BI126" i="4"/>
  <c r="BH126" i="4"/>
  <c r="BG126" i="4"/>
  <c r="BF126" i="4"/>
  <c r="T126" i="4"/>
  <c r="T125" i="4" s="1"/>
  <c r="R126" i="4"/>
  <c r="R125" i="4"/>
  <c r="R98" i="4" s="1"/>
  <c r="P126" i="4"/>
  <c r="BK126" i="4"/>
  <c r="BK125" i="4"/>
  <c r="J125" i="4"/>
  <c r="J126" i="4"/>
  <c r="BE126" i="4"/>
  <c r="J65" i="4"/>
  <c r="BI122" i="4"/>
  <c r="BH122" i="4"/>
  <c r="BG122" i="4"/>
  <c r="BF122" i="4"/>
  <c r="T122" i="4"/>
  <c r="T121" i="4" s="1"/>
  <c r="R122" i="4"/>
  <c r="R121" i="4"/>
  <c r="P122" i="4"/>
  <c r="P121" i="4"/>
  <c r="BK122" i="4"/>
  <c r="BK121" i="4"/>
  <c r="J121" i="4"/>
  <c r="J64" i="4" s="1"/>
  <c r="J122" i="4"/>
  <c r="BE122" i="4"/>
  <c r="BI119" i="4"/>
  <c r="BH119" i="4"/>
  <c r="BG119" i="4"/>
  <c r="BF119" i="4"/>
  <c r="T119" i="4"/>
  <c r="R119" i="4"/>
  <c r="P119" i="4"/>
  <c r="BK119" i="4"/>
  <c r="BK110" i="4" s="1"/>
  <c r="J119" i="4"/>
  <c r="BE119" i="4"/>
  <c r="BI116" i="4"/>
  <c r="BH116" i="4"/>
  <c r="BG116" i="4"/>
  <c r="BF116" i="4"/>
  <c r="T116" i="4"/>
  <c r="R116" i="4"/>
  <c r="P116" i="4"/>
  <c r="BK116" i="4"/>
  <c r="J116" i="4"/>
  <c r="BE116" i="4"/>
  <c r="BI115" i="4"/>
  <c r="BH115" i="4"/>
  <c r="BG115" i="4"/>
  <c r="BF115" i="4"/>
  <c r="T115" i="4"/>
  <c r="R115" i="4"/>
  <c r="P115" i="4"/>
  <c r="BK115" i="4"/>
  <c r="J115" i="4"/>
  <c r="BE115" i="4" s="1"/>
  <c r="BI114" i="4"/>
  <c r="BH114" i="4"/>
  <c r="BG114" i="4"/>
  <c r="BF114" i="4"/>
  <c r="T114" i="4"/>
  <c r="R114" i="4"/>
  <c r="P114" i="4"/>
  <c r="P110" i="4" s="1"/>
  <c r="BK114" i="4"/>
  <c r="J114" i="4"/>
  <c r="BE114" i="4"/>
  <c r="BI111" i="4"/>
  <c r="BH111" i="4"/>
  <c r="BG111" i="4"/>
  <c r="BF111" i="4"/>
  <c r="T111" i="4"/>
  <c r="R111" i="4"/>
  <c r="R110" i="4"/>
  <c r="P111" i="4"/>
  <c r="BK111" i="4"/>
  <c r="J110" i="4"/>
  <c r="J63" i="4" s="1"/>
  <c r="J111" i="4"/>
  <c r="BE111" i="4"/>
  <c r="BI107" i="4"/>
  <c r="BH107" i="4"/>
  <c r="BG107" i="4"/>
  <c r="BF107" i="4"/>
  <c r="T107" i="4"/>
  <c r="R107" i="4"/>
  <c r="P107" i="4"/>
  <c r="BK107" i="4"/>
  <c r="J107" i="4"/>
  <c r="BE107" i="4"/>
  <c r="BI105" i="4"/>
  <c r="BH105" i="4"/>
  <c r="BG105" i="4"/>
  <c r="BF105" i="4"/>
  <c r="T105" i="4"/>
  <c r="R105" i="4"/>
  <c r="P105" i="4"/>
  <c r="BK105" i="4"/>
  <c r="J105" i="4"/>
  <c r="BE105" i="4"/>
  <c r="BI104" i="4"/>
  <c r="F37" i="4" s="1"/>
  <c r="BK57" i="1" s="1"/>
  <c r="BH104" i="4"/>
  <c r="BG104" i="4"/>
  <c r="BF104" i="4"/>
  <c r="T104" i="4"/>
  <c r="R104" i="4"/>
  <c r="P104" i="4"/>
  <c r="BK104" i="4"/>
  <c r="J104" i="4"/>
  <c r="BE104" i="4" s="1"/>
  <c r="F33" i="4" s="1"/>
  <c r="BG57" i="1" s="1"/>
  <c r="BI101" i="4"/>
  <c r="BH101" i="4"/>
  <c r="BG101" i="4"/>
  <c r="BF101" i="4"/>
  <c r="T101" i="4"/>
  <c r="R101" i="4"/>
  <c r="R100" i="4" s="1"/>
  <c r="R99" i="4" s="1"/>
  <c r="P101" i="4"/>
  <c r="P100" i="4"/>
  <c r="P99" i="4" s="1"/>
  <c r="BK101" i="4"/>
  <c r="BK100" i="4" s="1"/>
  <c r="J100" i="4" s="1"/>
  <c r="J62" i="4" s="1"/>
  <c r="BK99" i="4"/>
  <c r="J101" i="4"/>
  <c r="BE101" i="4"/>
  <c r="J33" i="4" s="1"/>
  <c r="BC57" i="1" s="1"/>
  <c r="J93" i="4"/>
  <c r="F93" i="4"/>
  <c r="F91" i="4"/>
  <c r="E89" i="4"/>
  <c r="J54" i="4"/>
  <c r="F54" i="4"/>
  <c r="F52" i="4"/>
  <c r="E50" i="4"/>
  <c r="J24" i="4"/>
  <c r="E24" i="4"/>
  <c r="J55" i="4" s="1"/>
  <c r="J23" i="4"/>
  <c r="J18" i="4"/>
  <c r="E18" i="4"/>
  <c r="F94" i="4" s="1"/>
  <c r="F55" i="4"/>
  <c r="J17" i="4"/>
  <c r="J12" i="4"/>
  <c r="E7" i="4"/>
  <c r="J37" i="3"/>
  <c r="J36" i="3"/>
  <c r="BF56" i="1"/>
  <c r="J35" i="3"/>
  <c r="BE56" i="1"/>
  <c r="BI237" i="3"/>
  <c r="BH237" i="3"/>
  <c r="BG237" i="3"/>
  <c r="BF237" i="3"/>
  <c r="T237" i="3"/>
  <c r="R237" i="3"/>
  <c r="R222" i="3" s="1"/>
  <c r="P237" i="3"/>
  <c r="BK237" i="3"/>
  <c r="J237" i="3"/>
  <c r="BE237" i="3" s="1"/>
  <c r="BI236" i="3"/>
  <c r="BH236" i="3"/>
  <c r="BG236" i="3"/>
  <c r="BF236" i="3"/>
  <c r="T236" i="3"/>
  <c r="R236" i="3"/>
  <c r="P236" i="3"/>
  <c r="BK236" i="3"/>
  <c r="J236" i="3"/>
  <c r="BE236" i="3" s="1"/>
  <c r="BI231" i="3"/>
  <c r="BH231" i="3"/>
  <c r="BG231" i="3"/>
  <c r="BF231" i="3"/>
  <c r="T231" i="3"/>
  <c r="R231" i="3"/>
  <c r="P231" i="3"/>
  <c r="BK231" i="3"/>
  <c r="J231" i="3"/>
  <c r="BE231" i="3"/>
  <c r="BI223" i="3"/>
  <c r="BH223" i="3"/>
  <c r="BG223" i="3"/>
  <c r="BF223" i="3"/>
  <c r="T223" i="3"/>
  <c r="T222" i="3" s="1"/>
  <c r="R223" i="3"/>
  <c r="P223" i="3"/>
  <c r="P222" i="3" s="1"/>
  <c r="BK223" i="3"/>
  <c r="BK222" i="3" s="1"/>
  <c r="J222" i="3" s="1"/>
  <c r="J77" i="3" s="1"/>
  <c r="J223" i="3"/>
  <c r="BE223" i="3"/>
  <c r="BI221" i="3"/>
  <c r="BH221" i="3"/>
  <c r="BG221" i="3"/>
  <c r="BF221" i="3"/>
  <c r="T221" i="3"/>
  <c r="R221" i="3"/>
  <c r="P221" i="3"/>
  <c r="BK221" i="3"/>
  <c r="J221" i="3"/>
  <c r="BE221" i="3"/>
  <c r="BI220" i="3"/>
  <c r="BH220" i="3"/>
  <c r="BG220" i="3"/>
  <c r="BF220" i="3"/>
  <c r="T220" i="3"/>
  <c r="R220" i="3"/>
  <c r="R217" i="3" s="1"/>
  <c r="P220" i="3"/>
  <c r="BK220" i="3"/>
  <c r="J220" i="3"/>
  <c r="BE220" i="3" s="1"/>
  <c r="BI219" i="3"/>
  <c r="BH219" i="3"/>
  <c r="BG219" i="3"/>
  <c r="BF219" i="3"/>
  <c r="T219" i="3"/>
  <c r="R219" i="3"/>
  <c r="P219" i="3"/>
  <c r="BK219" i="3"/>
  <c r="J219" i="3"/>
  <c r="BE219" i="3"/>
  <c r="BI218" i="3"/>
  <c r="BH218" i="3"/>
  <c r="BG218" i="3"/>
  <c r="BF218" i="3"/>
  <c r="T218" i="3"/>
  <c r="T217" i="3" s="1"/>
  <c r="R218" i="3"/>
  <c r="P218" i="3"/>
  <c r="P217" i="3"/>
  <c r="BK218" i="3"/>
  <c r="BK217" i="3" s="1"/>
  <c r="J217" i="3" s="1"/>
  <c r="J76" i="3" s="1"/>
  <c r="J218" i="3"/>
  <c r="BE218" i="3" s="1"/>
  <c r="BI216" i="3"/>
  <c r="BH216" i="3"/>
  <c r="BG216" i="3"/>
  <c r="BF216" i="3"/>
  <c r="T216" i="3"/>
  <c r="T200" i="3" s="1"/>
  <c r="R216" i="3"/>
  <c r="P216" i="3"/>
  <c r="BK216" i="3"/>
  <c r="J216" i="3"/>
  <c r="BE216" i="3"/>
  <c r="BI209" i="3"/>
  <c r="BH209" i="3"/>
  <c r="BG209" i="3"/>
  <c r="BF209" i="3"/>
  <c r="T209" i="3"/>
  <c r="R209" i="3"/>
  <c r="P209" i="3"/>
  <c r="BK209" i="3"/>
  <c r="J209" i="3"/>
  <c r="BE209" i="3"/>
  <c r="BI207" i="3"/>
  <c r="BH207" i="3"/>
  <c r="BG207" i="3"/>
  <c r="BF207" i="3"/>
  <c r="T207" i="3"/>
  <c r="R207" i="3"/>
  <c r="R200" i="3" s="1"/>
  <c r="P207" i="3"/>
  <c r="BK207" i="3"/>
  <c r="J207" i="3"/>
  <c r="BE207" i="3" s="1"/>
  <c r="BI206" i="3"/>
  <c r="BH206" i="3"/>
  <c r="BG206" i="3"/>
  <c r="BF206" i="3"/>
  <c r="T206" i="3"/>
  <c r="R206" i="3"/>
  <c r="P206" i="3"/>
  <c r="BK206" i="3"/>
  <c r="J206" i="3"/>
  <c r="BE206" i="3"/>
  <c r="BI205" i="3"/>
  <c r="BH205" i="3"/>
  <c r="BG205" i="3"/>
  <c r="BF205" i="3"/>
  <c r="T205" i="3"/>
  <c r="R205" i="3"/>
  <c r="P205" i="3"/>
  <c r="BK205" i="3"/>
  <c r="J205" i="3"/>
  <c r="BE205" i="3"/>
  <c r="BI204" i="3"/>
  <c r="BH204" i="3"/>
  <c r="BG204" i="3"/>
  <c r="BF204" i="3"/>
  <c r="T204" i="3"/>
  <c r="R204" i="3"/>
  <c r="P204" i="3"/>
  <c r="BK204" i="3"/>
  <c r="J204" i="3"/>
  <c r="BE204" i="3"/>
  <c r="BI201" i="3"/>
  <c r="BH201" i="3"/>
  <c r="BG201" i="3"/>
  <c r="BF201" i="3"/>
  <c r="T201" i="3"/>
  <c r="R201" i="3"/>
  <c r="P201" i="3"/>
  <c r="BK201" i="3"/>
  <c r="J201" i="3"/>
  <c r="BE201" i="3" s="1"/>
  <c r="BI199" i="3"/>
  <c r="BH199" i="3"/>
  <c r="BG199" i="3"/>
  <c r="BF199" i="3"/>
  <c r="T199" i="3"/>
  <c r="R199" i="3"/>
  <c r="P199" i="3"/>
  <c r="BK199" i="3"/>
  <c r="J199" i="3"/>
  <c r="BE199" i="3" s="1"/>
  <c r="BI197" i="3"/>
  <c r="BH197" i="3"/>
  <c r="BG197" i="3"/>
  <c r="BF197" i="3"/>
  <c r="T197" i="3"/>
  <c r="R197" i="3"/>
  <c r="P197" i="3"/>
  <c r="BK197" i="3"/>
  <c r="J197" i="3"/>
  <c r="BE197" i="3"/>
  <c r="BI196" i="3"/>
  <c r="BH196" i="3"/>
  <c r="BG196" i="3"/>
  <c r="BF196" i="3"/>
  <c r="T196" i="3"/>
  <c r="R196" i="3"/>
  <c r="P196" i="3"/>
  <c r="BK196" i="3"/>
  <c r="J196" i="3"/>
  <c r="BE196" i="3"/>
  <c r="BI194" i="3"/>
  <c r="BH194" i="3"/>
  <c r="BG194" i="3"/>
  <c r="BF194" i="3"/>
  <c r="T194" i="3"/>
  <c r="R194" i="3"/>
  <c r="P194" i="3"/>
  <c r="BK194" i="3"/>
  <c r="J194" i="3"/>
  <c r="BE194" i="3"/>
  <c r="BI193" i="3"/>
  <c r="BH193" i="3"/>
  <c r="BG193" i="3"/>
  <c r="BF193" i="3"/>
  <c r="T193" i="3"/>
  <c r="R193" i="3"/>
  <c r="R185" i="3" s="1"/>
  <c r="P193" i="3"/>
  <c r="BK193" i="3"/>
  <c r="J193" i="3"/>
  <c r="BE193" i="3" s="1"/>
  <c r="BI191" i="3"/>
  <c r="BH191" i="3"/>
  <c r="BG191" i="3"/>
  <c r="BF191" i="3"/>
  <c r="T191" i="3"/>
  <c r="R191" i="3"/>
  <c r="P191" i="3"/>
  <c r="P185" i="3" s="1"/>
  <c r="BK191" i="3"/>
  <c r="BK185" i="3" s="1"/>
  <c r="J185" i="3" s="1"/>
  <c r="J74" i="3" s="1"/>
  <c r="J191" i="3"/>
  <c r="BE191" i="3"/>
  <c r="BI186" i="3"/>
  <c r="BH186" i="3"/>
  <c r="BG186" i="3"/>
  <c r="BF186" i="3"/>
  <c r="T186" i="3"/>
  <c r="R186" i="3"/>
  <c r="P186" i="3"/>
  <c r="BK186" i="3"/>
  <c r="J186" i="3"/>
  <c r="BE186" i="3" s="1"/>
  <c r="BI184" i="3"/>
  <c r="BH184" i="3"/>
  <c r="BG184" i="3"/>
  <c r="BF184" i="3"/>
  <c r="T184" i="3"/>
  <c r="R184" i="3"/>
  <c r="P184" i="3"/>
  <c r="BK184" i="3"/>
  <c r="J184" i="3"/>
  <c r="BE184" i="3"/>
  <c r="BI183" i="3"/>
  <c r="BH183" i="3"/>
  <c r="BG183" i="3"/>
  <c r="BF183" i="3"/>
  <c r="T183" i="3"/>
  <c r="R183" i="3"/>
  <c r="P183" i="3"/>
  <c r="BK183" i="3"/>
  <c r="J183" i="3"/>
  <c r="BE183" i="3"/>
  <c r="BI182" i="3"/>
  <c r="BH182" i="3"/>
  <c r="BG182" i="3"/>
  <c r="BF182" i="3"/>
  <c r="T182" i="3"/>
  <c r="R182" i="3"/>
  <c r="P182" i="3"/>
  <c r="BK182" i="3"/>
  <c r="J182" i="3"/>
  <c r="BE182" i="3" s="1"/>
  <c r="BI180" i="3"/>
  <c r="BH180" i="3"/>
  <c r="BG180" i="3"/>
  <c r="BF180" i="3"/>
  <c r="T180" i="3"/>
  <c r="R180" i="3"/>
  <c r="P180" i="3"/>
  <c r="BK180" i="3"/>
  <c r="J180" i="3"/>
  <c r="BE180" i="3"/>
  <c r="BI179" i="3"/>
  <c r="BH179" i="3"/>
  <c r="BG179" i="3"/>
  <c r="BF179" i="3"/>
  <c r="T179" i="3"/>
  <c r="R179" i="3"/>
  <c r="P179" i="3"/>
  <c r="BK179" i="3"/>
  <c r="J179" i="3"/>
  <c r="BE179" i="3"/>
  <c r="BI177" i="3"/>
  <c r="BH177" i="3"/>
  <c r="BG177" i="3"/>
  <c r="BF177" i="3"/>
  <c r="T177" i="3"/>
  <c r="R177" i="3"/>
  <c r="P177" i="3"/>
  <c r="BK177" i="3"/>
  <c r="J177" i="3"/>
  <c r="BE177" i="3"/>
  <c r="BI173" i="3"/>
  <c r="BH173" i="3"/>
  <c r="BG173" i="3"/>
  <c r="BF173" i="3"/>
  <c r="T173" i="3"/>
  <c r="R173" i="3"/>
  <c r="P173" i="3"/>
  <c r="BK173" i="3"/>
  <c r="J173" i="3"/>
  <c r="BE173" i="3" s="1"/>
  <c r="BI172" i="3"/>
  <c r="BH172" i="3"/>
  <c r="BG172" i="3"/>
  <c r="BF172" i="3"/>
  <c r="T172" i="3"/>
  <c r="R172" i="3"/>
  <c r="P172" i="3"/>
  <c r="BK172" i="3"/>
  <c r="J172" i="3"/>
  <c r="BE172" i="3"/>
  <c r="BI171" i="3"/>
  <c r="BH171" i="3"/>
  <c r="BG171" i="3"/>
  <c r="BF171" i="3"/>
  <c r="T171" i="3"/>
  <c r="R171" i="3"/>
  <c r="P171" i="3"/>
  <c r="BK171" i="3"/>
  <c r="J171" i="3"/>
  <c r="BE171" i="3"/>
  <c r="BI168" i="3"/>
  <c r="BH168" i="3"/>
  <c r="BG168" i="3"/>
  <c r="BF168" i="3"/>
  <c r="T168" i="3"/>
  <c r="R168" i="3"/>
  <c r="R167" i="3"/>
  <c r="P168" i="3"/>
  <c r="BK168" i="3"/>
  <c r="J168" i="3"/>
  <c r="BE168" i="3" s="1"/>
  <c r="BI166" i="3"/>
  <c r="BH166" i="3"/>
  <c r="BG166" i="3"/>
  <c r="BF166" i="3"/>
  <c r="T166" i="3"/>
  <c r="R166" i="3"/>
  <c r="P166" i="3"/>
  <c r="BK166" i="3"/>
  <c r="BK164" i="3" s="1"/>
  <c r="J164" i="3" s="1"/>
  <c r="J72" i="3" s="1"/>
  <c r="J166" i="3"/>
  <c r="BE166" i="3"/>
  <c r="BI165" i="3"/>
  <c r="BH165" i="3"/>
  <c r="BG165" i="3"/>
  <c r="BF165" i="3"/>
  <c r="T165" i="3"/>
  <c r="T164" i="3"/>
  <c r="R165" i="3"/>
  <c r="R164" i="3"/>
  <c r="P165" i="3"/>
  <c r="P164" i="3" s="1"/>
  <c r="BK165" i="3"/>
  <c r="J165" i="3"/>
  <c r="BE165" i="3" s="1"/>
  <c r="BI163" i="3"/>
  <c r="BH163" i="3"/>
  <c r="BG163" i="3"/>
  <c r="BF163" i="3"/>
  <c r="T163" i="3"/>
  <c r="R163" i="3"/>
  <c r="P163" i="3"/>
  <c r="BK163" i="3"/>
  <c r="J163" i="3"/>
  <c r="BE163" i="3" s="1"/>
  <c r="BI162" i="3"/>
  <c r="BH162" i="3"/>
  <c r="BG162" i="3"/>
  <c r="BF162" i="3"/>
  <c r="T162" i="3"/>
  <c r="R162" i="3"/>
  <c r="P162" i="3"/>
  <c r="BK162" i="3"/>
  <c r="J162" i="3"/>
  <c r="BE162" i="3"/>
  <c r="BI161" i="3"/>
  <c r="BH161" i="3"/>
  <c r="BG161" i="3"/>
  <c r="BF161" i="3"/>
  <c r="T161" i="3"/>
  <c r="R161" i="3"/>
  <c r="P161" i="3"/>
  <c r="BK161" i="3"/>
  <c r="J161" i="3"/>
  <c r="BE161" i="3"/>
  <c r="BI160" i="3"/>
  <c r="BH160" i="3"/>
  <c r="BG160" i="3"/>
  <c r="BF160" i="3"/>
  <c r="T160" i="3"/>
  <c r="R160" i="3"/>
  <c r="P160" i="3"/>
  <c r="BK160" i="3"/>
  <c r="J160" i="3"/>
  <c r="BE160" i="3"/>
  <c r="BI159" i="3"/>
  <c r="BH159" i="3"/>
  <c r="BG159" i="3"/>
  <c r="BF159" i="3"/>
  <c r="T159" i="3"/>
  <c r="R159" i="3"/>
  <c r="P159" i="3"/>
  <c r="BK159" i="3"/>
  <c r="J159" i="3"/>
  <c r="BE159" i="3" s="1"/>
  <c r="BI158" i="3"/>
  <c r="BH158" i="3"/>
  <c r="BG158" i="3"/>
  <c r="BF158" i="3"/>
  <c r="T158" i="3"/>
  <c r="R158" i="3"/>
  <c r="P158" i="3"/>
  <c r="BK158" i="3"/>
  <c r="J158" i="3"/>
  <c r="BE158" i="3"/>
  <c r="BI157" i="3"/>
  <c r="BH157" i="3"/>
  <c r="BG157" i="3"/>
  <c r="BF157" i="3"/>
  <c r="T157" i="3"/>
  <c r="R157" i="3"/>
  <c r="P157" i="3"/>
  <c r="BK157" i="3"/>
  <c r="J157" i="3"/>
  <c r="BE157" i="3"/>
  <c r="BI156" i="3"/>
  <c r="BH156" i="3"/>
  <c r="BG156" i="3"/>
  <c r="BF156" i="3"/>
  <c r="T156" i="3"/>
  <c r="R156" i="3"/>
  <c r="P156" i="3"/>
  <c r="BK156" i="3"/>
  <c r="J156" i="3"/>
  <c r="BE156" i="3"/>
  <c r="BI155" i="3"/>
  <c r="BH155" i="3"/>
  <c r="BG155" i="3"/>
  <c r="BF155" i="3"/>
  <c r="T155" i="3"/>
  <c r="R155" i="3"/>
  <c r="P155" i="3"/>
  <c r="BK155" i="3"/>
  <c r="J155" i="3"/>
  <c r="BE155" i="3" s="1"/>
  <c r="BI154" i="3"/>
  <c r="BH154" i="3"/>
  <c r="BG154" i="3"/>
  <c r="BF154" i="3"/>
  <c r="T154" i="3"/>
  <c r="R154" i="3"/>
  <c r="P154" i="3"/>
  <c r="BK154" i="3"/>
  <c r="J154" i="3"/>
  <c r="BE154" i="3"/>
  <c r="BI153" i="3"/>
  <c r="BH153" i="3"/>
  <c r="BG153" i="3"/>
  <c r="BF153" i="3"/>
  <c r="T153" i="3"/>
  <c r="R153" i="3"/>
  <c r="P153" i="3"/>
  <c r="BK153" i="3"/>
  <c r="J153" i="3"/>
  <c r="BE153" i="3"/>
  <c r="BI152" i="3"/>
  <c r="BH152" i="3"/>
  <c r="BG152" i="3"/>
  <c r="BF152" i="3"/>
  <c r="T152" i="3"/>
  <c r="R152" i="3"/>
  <c r="P152" i="3"/>
  <c r="BK152" i="3"/>
  <c r="J152" i="3"/>
  <c r="BE152" i="3"/>
  <c r="BI151" i="3"/>
  <c r="BH151" i="3"/>
  <c r="BG151" i="3"/>
  <c r="BF151" i="3"/>
  <c r="T151" i="3"/>
  <c r="T150" i="3"/>
  <c r="R151" i="3"/>
  <c r="P151" i="3"/>
  <c r="BK151" i="3"/>
  <c r="J151" i="3"/>
  <c r="BE151" i="3" s="1"/>
  <c r="BI147" i="3"/>
  <c r="BH147" i="3"/>
  <c r="BG147" i="3"/>
  <c r="BF147" i="3"/>
  <c r="T147" i="3"/>
  <c r="T146" i="3"/>
  <c r="R147" i="3"/>
  <c r="R146" i="3"/>
  <c r="P147" i="3"/>
  <c r="P146" i="3" s="1"/>
  <c r="BK147" i="3"/>
  <c r="BK146" i="3"/>
  <c r="J146" i="3" s="1"/>
  <c r="J70" i="3" s="1"/>
  <c r="J147" i="3"/>
  <c r="BE147" i="3" s="1"/>
  <c r="BI145" i="3"/>
  <c r="BH145" i="3"/>
  <c r="BG145" i="3"/>
  <c r="BF145" i="3"/>
  <c r="T145" i="3"/>
  <c r="R145" i="3"/>
  <c r="P145" i="3"/>
  <c r="BK145" i="3"/>
  <c r="J145" i="3"/>
  <c r="BE145" i="3" s="1"/>
  <c r="BI144" i="3"/>
  <c r="BH144" i="3"/>
  <c r="BG144" i="3"/>
  <c r="BF144" i="3"/>
  <c r="T144" i="3"/>
  <c r="R144" i="3"/>
  <c r="P144" i="3"/>
  <c r="P141" i="3" s="1"/>
  <c r="BK144" i="3"/>
  <c r="J144" i="3"/>
  <c r="BE144" i="3"/>
  <c r="BI143" i="3"/>
  <c r="BH143" i="3"/>
  <c r="BG143" i="3"/>
  <c r="BF143" i="3"/>
  <c r="T143" i="3"/>
  <c r="T141" i="3" s="1"/>
  <c r="R143" i="3"/>
  <c r="P143" i="3"/>
  <c r="BK143" i="3"/>
  <c r="J143" i="3"/>
  <c r="BE143" i="3"/>
  <c r="BI142" i="3"/>
  <c r="BH142" i="3"/>
  <c r="BG142" i="3"/>
  <c r="BF142" i="3"/>
  <c r="T142" i="3"/>
  <c r="R142" i="3"/>
  <c r="R141" i="3"/>
  <c r="P142" i="3"/>
  <c r="BK142" i="3"/>
  <c r="BK141" i="3" s="1"/>
  <c r="J141" i="3" s="1"/>
  <c r="J142" i="3"/>
  <c r="BE142" i="3" s="1"/>
  <c r="J69" i="3"/>
  <c r="BI140" i="3"/>
  <c r="BH140" i="3"/>
  <c r="BG140" i="3"/>
  <c r="BF140" i="3"/>
  <c r="T140" i="3"/>
  <c r="R140" i="3"/>
  <c r="P140" i="3"/>
  <c r="BK140" i="3"/>
  <c r="BK134" i="3" s="1"/>
  <c r="J140" i="3"/>
  <c r="BE140" i="3"/>
  <c r="BI138" i="3"/>
  <c r="BH138" i="3"/>
  <c r="BG138" i="3"/>
  <c r="BF138" i="3"/>
  <c r="T138" i="3"/>
  <c r="R138" i="3"/>
  <c r="P138" i="3"/>
  <c r="BK138" i="3"/>
  <c r="J138" i="3"/>
  <c r="BE138" i="3" s="1"/>
  <c r="BI135" i="3"/>
  <c r="BH135" i="3"/>
  <c r="BG135" i="3"/>
  <c r="BF135" i="3"/>
  <c r="T135" i="3"/>
  <c r="T134" i="3"/>
  <c r="R135" i="3"/>
  <c r="P135" i="3"/>
  <c r="P134" i="3"/>
  <c r="BK135" i="3"/>
  <c r="J135" i="3"/>
  <c r="BE135" i="3"/>
  <c r="BI131" i="3"/>
  <c r="BH131" i="3"/>
  <c r="BG131" i="3"/>
  <c r="BF131" i="3"/>
  <c r="T131" i="3"/>
  <c r="R131" i="3"/>
  <c r="P131" i="3"/>
  <c r="BK131" i="3"/>
  <c r="J131" i="3"/>
  <c r="BE131" i="3" s="1"/>
  <c r="BI128" i="3"/>
  <c r="BH128" i="3"/>
  <c r="BG128" i="3"/>
  <c r="BF128" i="3"/>
  <c r="T128" i="3"/>
  <c r="R128" i="3"/>
  <c r="P128" i="3"/>
  <c r="BK128" i="3"/>
  <c r="J128" i="3"/>
  <c r="BE128" i="3"/>
  <c r="BI127" i="3"/>
  <c r="BH127" i="3"/>
  <c r="BG127" i="3"/>
  <c r="BF127" i="3"/>
  <c r="T127" i="3"/>
  <c r="T122" i="3" s="1"/>
  <c r="T120" i="3" s="1"/>
  <c r="R127" i="3"/>
  <c r="P127" i="3"/>
  <c r="BK127" i="3"/>
  <c r="J127" i="3"/>
  <c r="BE127" i="3"/>
  <c r="BI126" i="3"/>
  <c r="BH126" i="3"/>
  <c r="BG126" i="3"/>
  <c r="BF126" i="3"/>
  <c r="T126" i="3"/>
  <c r="R126" i="3"/>
  <c r="R122" i="3" s="1"/>
  <c r="P126" i="3"/>
  <c r="BK126" i="3"/>
  <c r="BK122" i="3" s="1"/>
  <c r="J126" i="3"/>
  <c r="BE126" i="3"/>
  <c r="BI123" i="3"/>
  <c r="BH123" i="3"/>
  <c r="BG123" i="3"/>
  <c r="BF123" i="3"/>
  <c r="T123" i="3"/>
  <c r="R123" i="3"/>
  <c r="P123" i="3"/>
  <c r="BK123" i="3"/>
  <c r="J123" i="3"/>
  <c r="BE123" i="3" s="1"/>
  <c r="BI121" i="3"/>
  <c r="BH121" i="3"/>
  <c r="BG121" i="3"/>
  <c r="BF121" i="3"/>
  <c r="T121" i="3"/>
  <c r="R121" i="3"/>
  <c r="R120" i="3" s="1"/>
  <c r="P121" i="3"/>
  <c r="BK121" i="3"/>
  <c r="J121" i="3"/>
  <c r="BE121" i="3" s="1"/>
  <c r="BI119" i="3"/>
  <c r="F37" i="3" s="1"/>
  <c r="BK56" i="1" s="1"/>
  <c r="BH119" i="3"/>
  <c r="BG119" i="3"/>
  <c r="BF119" i="3"/>
  <c r="T119" i="3"/>
  <c r="R119" i="3"/>
  <c r="P119" i="3"/>
  <c r="BK119" i="3"/>
  <c r="J119" i="3"/>
  <c r="BE119" i="3" s="1"/>
  <c r="BI117" i="3"/>
  <c r="BH117" i="3"/>
  <c r="BG117" i="3"/>
  <c r="BF117" i="3"/>
  <c r="F34" i="3" s="1"/>
  <c r="BH56" i="1" s="1"/>
  <c r="T117" i="3"/>
  <c r="R117" i="3"/>
  <c r="P117" i="3"/>
  <c r="BK117" i="3"/>
  <c r="J117" i="3"/>
  <c r="BE117" i="3"/>
  <c r="BI116" i="3"/>
  <c r="BH116" i="3"/>
  <c r="BG116" i="3"/>
  <c r="BF116" i="3"/>
  <c r="T116" i="3"/>
  <c r="T114" i="3" s="1"/>
  <c r="T98" i="3" s="1"/>
  <c r="R116" i="3"/>
  <c r="P116" i="3"/>
  <c r="BK116" i="3"/>
  <c r="J116" i="3"/>
  <c r="BE116" i="3"/>
  <c r="BI115" i="3"/>
  <c r="BH115" i="3"/>
  <c r="BG115" i="3"/>
  <c r="BF115" i="3"/>
  <c r="T115" i="3"/>
  <c r="R115" i="3"/>
  <c r="R114" i="3"/>
  <c r="P115" i="3"/>
  <c r="P114" i="3" s="1"/>
  <c r="BK115" i="3"/>
  <c r="BK114" i="3" s="1"/>
  <c r="J114" i="3" s="1"/>
  <c r="J115" i="3"/>
  <c r="BE115" i="3" s="1"/>
  <c r="J64" i="3"/>
  <c r="BI111" i="3"/>
  <c r="BH111" i="3"/>
  <c r="BG111" i="3"/>
  <c r="BF111" i="3"/>
  <c r="T111" i="3"/>
  <c r="T110" i="3"/>
  <c r="R111" i="3"/>
  <c r="R110" i="3"/>
  <c r="P111" i="3"/>
  <c r="P110" i="3" s="1"/>
  <c r="BK111" i="3"/>
  <c r="BK110" i="3" s="1"/>
  <c r="J110" i="3" s="1"/>
  <c r="J111" i="3"/>
  <c r="BE111" i="3" s="1"/>
  <c r="J33" i="3" s="1"/>
  <c r="BC56" i="1" s="1"/>
  <c r="J63" i="3"/>
  <c r="BI107" i="3"/>
  <c r="BH107" i="3"/>
  <c r="BG107" i="3"/>
  <c r="BF107" i="3"/>
  <c r="T107" i="3"/>
  <c r="R107" i="3"/>
  <c r="P107" i="3"/>
  <c r="BK107" i="3"/>
  <c r="BK100" i="3" s="1"/>
  <c r="J100" i="3" s="1"/>
  <c r="J62" i="3" s="1"/>
  <c r="J107" i="3"/>
  <c r="BE107" i="3"/>
  <c r="BI105" i="3"/>
  <c r="BH105" i="3"/>
  <c r="BG105" i="3"/>
  <c r="BF105" i="3"/>
  <c r="T105" i="3"/>
  <c r="R105" i="3"/>
  <c r="P105" i="3"/>
  <c r="BK105" i="3"/>
  <c r="J105" i="3"/>
  <c r="BE105" i="3" s="1"/>
  <c r="BI104" i="3"/>
  <c r="BH104" i="3"/>
  <c r="BG104" i="3"/>
  <c r="BF104" i="3"/>
  <c r="T104" i="3"/>
  <c r="R104" i="3"/>
  <c r="P104" i="3"/>
  <c r="P100" i="3" s="1"/>
  <c r="P99" i="3" s="1"/>
  <c r="BK104" i="3"/>
  <c r="J104" i="3"/>
  <c r="BE104" i="3"/>
  <c r="BI101" i="3"/>
  <c r="BH101" i="3"/>
  <c r="F36" i="3"/>
  <c r="BJ56" i="1" s="1"/>
  <c r="BG101" i="3"/>
  <c r="BF101" i="3"/>
  <c r="T101" i="3"/>
  <c r="T100" i="3"/>
  <c r="T99" i="3" s="1"/>
  <c r="R101" i="3"/>
  <c r="R100" i="3"/>
  <c r="R99" i="3" s="1"/>
  <c r="R98" i="3" s="1"/>
  <c r="P101" i="3"/>
  <c r="BK101" i="3"/>
  <c r="J101" i="3"/>
  <c r="BE101" i="3"/>
  <c r="J93" i="3"/>
  <c r="F93" i="3"/>
  <c r="F91" i="3"/>
  <c r="E89" i="3"/>
  <c r="J54" i="3"/>
  <c r="F54" i="3"/>
  <c r="F52" i="3"/>
  <c r="E50" i="3"/>
  <c r="J24" i="3"/>
  <c r="E24" i="3"/>
  <c r="J94" i="3" s="1"/>
  <c r="J23" i="3"/>
  <c r="J18" i="3"/>
  <c r="E18" i="3"/>
  <c r="F94" i="3" s="1"/>
  <c r="J17" i="3"/>
  <c r="J12" i="3"/>
  <c r="J52" i="3" s="1"/>
  <c r="J91" i="3"/>
  <c r="E7" i="3"/>
  <c r="J37" i="2"/>
  <c r="J36" i="2"/>
  <c r="BF55" i="1" s="1"/>
  <c r="J35" i="2"/>
  <c r="BE55" i="1" s="1"/>
  <c r="BI237" i="2"/>
  <c r="BH237" i="2"/>
  <c r="BG237" i="2"/>
  <c r="BF237" i="2"/>
  <c r="T237" i="2"/>
  <c r="R237" i="2"/>
  <c r="P237" i="2"/>
  <c r="BK237" i="2"/>
  <c r="J237" i="2"/>
  <c r="BE237" i="2" s="1"/>
  <c r="BI236" i="2"/>
  <c r="BH236" i="2"/>
  <c r="BG236" i="2"/>
  <c r="BF236" i="2"/>
  <c r="T236" i="2"/>
  <c r="R236" i="2"/>
  <c r="P236" i="2"/>
  <c r="BK236" i="2"/>
  <c r="J236" i="2"/>
  <c r="BE236" i="2"/>
  <c r="BI231" i="2"/>
  <c r="BH231" i="2"/>
  <c r="BG231" i="2"/>
  <c r="BF231" i="2"/>
  <c r="T231" i="2"/>
  <c r="R231" i="2"/>
  <c r="P231" i="2"/>
  <c r="BK231" i="2"/>
  <c r="J231" i="2"/>
  <c r="BE231" i="2" s="1"/>
  <c r="BI223" i="2"/>
  <c r="BH223" i="2"/>
  <c r="BG223" i="2"/>
  <c r="BF223" i="2"/>
  <c r="T223" i="2"/>
  <c r="T222" i="2"/>
  <c r="R223" i="2"/>
  <c r="R222" i="2" s="1"/>
  <c r="P223" i="2"/>
  <c r="P222" i="2" s="1"/>
  <c r="BK223" i="2"/>
  <c r="BK222" i="2" s="1"/>
  <c r="J222" i="2" s="1"/>
  <c r="J77" i="2" s="1"/>
  <c r="J223" i="2"/>
  <c r="BE223" i="2" s="1"/>
  <c r="BI221" i="2"/>
  <c r="BH221" i="2"/>
  <c r="BG221" i="2"/>
  <c r="BF221" i="2"/>
  <c r="T221" i="2"/>
  <c r="R221" i="2"/>
  <c r="P221" i="2"/>
  <c r="BK221" i="2"/>
  <c r="J221" i="2"/>
  <c r="BE221" i="2" s="1"/>
  <c r="BI220" i="2"/>
  <c r="BH220" i="2"/>
  <c r="BG220" i="2"/>
  <c r="BF220" i="2"/>
  <c r="T220" i="2"/>
  <c r="R220" i="2"/>
  <c r="P220" i="2"/>
  <c r="BK220" i="2"/>
  <c r="J220" i="2"/>
  <c r="BE220" i="2" s="1"/>
  <c r="BI219" i="2"/>
  <c r="BH219" i="2"/>
  <c r="BG219" i="2"/>
  <c r="BF219" i="2"/>
  <c r="T219" i="2"/>
  <c r="R219" i="2"/>
  <c r="P219" i="2"/>
  <c r="BK219" i="2"/>
  <c r="J219" i="2"/>
  <c r="BE219" i="2"/>
  <c r="BI218" i="2"/>
  <c r="BH218" i="2"/>
  <c r="BG218" i="2"/>
  <c r="BF218" i="2"/>
  <c r="T218" i="2"/>
  <c r="T217" i="2" s="1"/>
  <c r="R218" i="2"/>
  <c r="R217" i="2"/>
  <c r="P218" i="2"/>
  <c r="P217" i="2" s="1"/>
  <c r="BK218" i="2"/>
  <c r="BK217" i="2" s="1"/>
  <c r="J217" i="2"/>
  <c r="J218" i="2"/>
  <c r="BE218" i="2"/>
  <c r="J76" i="2"/>
  <c r="BI216" i="2"/>
  <c r="BH216" i="2"/>
  <c r="BG216" i="2"/>
  <c r="BF216" i="2"/>
  <c r="T216" i="2"/>
  <c r="R216" i="2"/>
  <c r="P216" i="2"/>
  <c r="BK216" i="2"/>
  <c r="J216" i="2"/>
  <c r="BE216" i="2" s="1"/>
  <c r="BI209" i="2"/>
  <c r="BH209" i="2"/>
  <c r="BG209" i="2"/>
  <c r="BF209" i="2"/>
  <c r="T209" i="2"/>
  <c r="R209" i="2"/>
  <c r="P209" i="2"/>
  <c r="BK209" i="2"/>
  <c r="J209" i="2"/>
  <c r="BE209" i="2" s="1"/>
  <c r="BI207" i="2"/>
  <c r="BH207" i="2"/>
  <c r="BG207" i="2"/>
  <c r="BF207" i="2"/>
  <c r="T207" i="2"/>
  <c r="R207" i="2"/>
  <c r="P207" i="2"/>
  <c r="BK207" i="2"/>
  <c r="J207" i="2"/>
  <c r="BE207" i="2" s="1"/>
  <c r="BI206" i="2"/>
  <c r="BH206" i="2"/>
  <c r="BG206" i="2"/>
  <c r="BF206" i="2"/>
  <c r="T206" i="2"/>
  <c r="R206" i="2"/>
  <c r="P206" i="2"/>
  <c r="BK206" i="2"/>
  <c r="J206" i="2"/>
  <c r="BE206" i="2"/>
  <c r="BI205" i="2"/>
  <c r="BH205" i="2"/>
  <c r="BG205" i="2"/>
  <c r="BF205" i="2"/>
  <c r="T205" i="2"/>
  <c r="R205" i="2"/>
  <c r="P205" i="2"/>
  <c r="BK205" i="2"/>
  <c r="J205" i="2"/>
  <c r="BE205" i="2" s="1"/>
  <c r="BI204" i="2"/>
  <c r="BH204" i="2"/>
  <c r="BG204" i="2"/>
  <c r="BF204" i="2"/>
  <c r="T204" i="2"/>
  <c r="R204" i="2"/>
  <c r="P204" i="2"/>
  <c r="BK204" i="2"/>
  <c r="J204" i="2"/>
  <c r="BE204" i="2" s="1"/>
  <c r="BI201" i="2"/>
  <c r="BH201" i="2"/>
  <c r="BG201" i="2"/>
  <c r="BF201" i="2"/>
  <c r="T201" i="2"/>
  <c r="R201" i="2"/>
  <c r="P201" i="2"/>
  <c r="P200" i="2" s="1"/>
  <c r="BK201" i="2"/>
  <c r="BK200" i="2"/>
  <c r="J200" i="2" s="1"/>
  <c r="J75" i="2" s="1"/>
  <c r="J201" i="2"/>
  <c r="BE201" i="2"/>
  <c r="BI199" i="2"/>
  <c r="BH199" i="2"/>
  <c r="BG199" i="2"/>
  <c r="BF199" i="2"/>
  <c r="T199" i="2"/>
  <c r="R199" i="2"/>
  <c r="P199" i="2"/>
  <c r="BK199" i="2"/>
  <c r="J199" i="2"/>
  <c r="BE199" i="2" s="1"/>
  <c r="BI197" i="2"/>
  <c r="BH197" i="2"/>
  <c r="BG197" i="2"/>
  <c r="BF197" i="2"/>
  <c r="T197" i="2"/>
  <c r="R197" i="2"/>
  <c r="P197" i="2"/>
  <c r="BK197" i="2"/>
  <c r="J197" i="2"/>
  <c r="BE197" i="2"/>
  <c r="BI196" i="2"/>
  <c r="BH196" i="2"/>
  <c r="BG196" i="2"/>
  <c r="BF196" i="2"/>
  <c r="T196" i="2"/>
  <c r="R196" i="2"/>
  <c r="P196" i="2"/>
  <c r="BK196" i="2"/>
  <c r="J196" i="2"/>
  <c r="BE196" i="2" s="1"/>
  <c r="BI194" i="2"/>
  <c r="BH194" i="2"/>
  <c r="BG194" i="2"/>
  <c r="BF194" i="2"/>
  <c r="T194" i="2"/>
  <c r="R194" i="2"/>
  <c r="R185" i="2" s="1"/>
  <c r="P194" i="2"/>
  <c r="BK194" i="2"/>
  <c r="J194" i="2"/>
  <c r="BE194" i="2" s="1"/>
  <c r="BI193" i="2"/>
  <c r="BH193" i="2"/>
  <c r="BG193" i="2"/>
  <c r="BF193" i="2"/>
  <c r="T193" i="2"/>
  <c r="R193" i="2"/>
  <c r="P193" i="2"/>
  <c r="BK193" i="2"/>
  <c r="J193" i="2"/>
  <c r="BE193" i="2" s="1"/>
  <c r="BI191" i="2"/>
  <c r="BH191" i="2"/>
  <c r="BG191" i="2"/>
  <c r="BF191" i="2"/>
  <c r="T191" i="2"/>
  <c r="R191" i="2"/>
  <c r="P191" i="2"/>
  <c r="BK191" i="2"/>
  <c r="J191" i="2"/>
  <c r="BE191" i="2"/>
  <c r="BI186" i="2"/>
  <c r="BH186" i="2"/>
  <c r="BG186" i="2"/>
  <c r="BF186" i="2"/>
  <c r="T186" i="2"/>
  <c r="T185" i="2" s="1"/>
  <c r="R186" i="2"/>
  <c r="P186" i="2"/>
  <c r="BK186" i="2"/>
  <c r="BK185" i="2" s="1"/>
  <c r="J185" i="2" s="1"/>
  <c r="J74" i="2" s="1"/>
  <c r="J186" i="2"/>
  <c r="BE186" i="2"/>
  <c r="BI184" i="2"/>
  <c r="BH184" i="2"/>
  <c r="BG184" i="2"/>
  <c r="BF184" i="2"/>
  <c r="T184" i="2"/>
  <c r="R184" i="2"/>
  <c r="P184" i="2"/>
  <c r="BK184" i="2"/>
  <c r="J184" i="2"/>
  <c r="BE184" i="2" s="1"/>
  <c r="BI182" i="2"/>
  <c r="BH182" i="2"/>
  <c r="BG182" i="2"/>
  <c r="BF182" i="2"/>
  <c r="T182" i="2"/>
  <c r="R182" i="2"/>
  <c r="P182" i="2"/>
  <c r="BK182" i="2"/>
  <c r="J182" i="2"/>
  <c r="BE182" i="2" s="1"/>
  <c r="BI181" i="2"/>
  <c r="BH181" i="2"/>
  <c r="BG181" i="2"/>
  <c r="BF181" i="2"/>
  <c r="T181" i="2"/>
  <c r="R181" i="2"/>
  <c r="P181" i="2"/>
  <c r="BK181" i="2"/>
  <c r="J181" i="2"/>
  <c r="BE181" i="2" s="1"/>
  <c r="BI180" i="2"/>
  <c r="BH180" i="2"/>
  <c r="BG180" i="2"/>
  <c r="BF180" i="2"/>
  <c r="T180" i="2"/>
  <c r="R180" i="2"/>
  <c r="P180" i="2"/>
  <c r="BK180" i="2"/>
  <c r="J180" i="2"/>
  <c r="BE180" i="2"/>
  <c r="BI179" i="2"/>
  <c r="BH179" i="2"/>
  <c r="BG179" i="2"/>
  <c r="BF179" i="2"/>
  <c r="T179" i="2"/>
  <c r="R179" i="2"/>
  <c r="P179" i="2"/>
  <c r="BK179" i="2"/>
  <c r="J179" i="2"/>
  <c r="BE179" i="2" s="1"/>
  <c r="BI177" i="2"/>
  <c r="BH177" i="2"/>
  <c r="BG177" i="2"/>
  <c r="BF177" i="2"/>
  <c r="T177" i="2"/>
  <c r="R177" i="2"/>
  <c r="P177" i="2"/>
  <c r="BK177" i="2"/>
  <c r="J177" i="2"/>
  <c r="BE177" i="2"/>
  <c r="BI173" i="2"/>
  <c r="BH173" i="2"/>
  <c r="BG173" i="2"/>
  <c r="BF173" i="2"/>
  <c r="T173" i="2"/>
  <c r="R173" i="2"/>
  <c r="P173" i="2"/>
  <c r="BK173" i="2"/>
  <c r="J173" i="2"/>
  <c r="BE173" i="2" s="1"/>
  <c r="BI172" i="2"/>
  <c r="BH172" i="2"/>
  <c r="BG172" i="2"/>
  <c r="BF172" i="2"/>
  <c r="T172" i="2"/>
  <c r="R172" i="2"/>
  <c r="P172" i="2"/>
  <c r="P167" i="2" s="1"/>
  <c r="BK172" i="2"/>
  <c r="J172" i="2"/>
  <c r="BE172" i="2"/>
  <c r="BI171" i="2"/>
  <c r="BH171" i="2"/>
  <c r="BG171" i="2"/>
  <c r="BF171" i="2"/>
  <c r="T171" i="2"/>
  <c r="T167" i="2" s="1"/>
  <c r="R171" i="2"/>
  <c r="P171" i="2"/>
  <c r="BK171" i="2"/>
  <c r="J171" i="2"/>
  <c r="BE171" i="2" s="1"/>
  <c r="BI168" i="2"/>
  <c r="BH168" i="2"/>
  <c r="BG168" i="2"/>
  <c r="BF168" i="2"/>
  <c r="T168" i="2"/>
  <c r="R168" i="2"/>
  <c r="P168" i="2"/>
  <c r="BK168" i="2"/>
  <c r="J168" i="2"/>
  <c r="BE168" i="2" s="1"/>
  <c r="BI166" i="2"/>
  <c r="BH166" i="2"/>
  <c r="BG166" i="2"/>
  <c r="BF166" i="2"/>
  <c r="T166" i="2"/>
  <c r="R166" i="2"/>
  <c r="R164" i="2" s="1"/>
  <c r="P166" i="2"/>
  <c r="BK166" i="2"/>
  <c r="J166" i="2"/>
  <c r="BE166" i="2"/>
  <c r="BI165" i="2"/>
  <c r="BH165" i="2"/>
  <c r="BG165" i="2"/>
  <c r="BF165" i="2"/>
  <c r="T165" i="2"/>
  <c r="T164" i="2" s="1"/>
  <c r="R165" i="2"/>
  <c r="P165" i="2"/>
  <c r="P164" i="2" s="1"/>
  <c r="BK165" i="2"/>
  <c r="BK164" i="2"/>
  <c r="J164" i="2" s="1"/>
  <c r="J72" i="2" s="1"/>
  <c r="J165" i="2"/>
  <c r="BE165" i="2"/>
  <c r="BI163" i="2"/>
  <c r="BH163" i="2"/>
  <c r="BG163" i="2"/>
  <c r="BF163" i="2"/>
  <c r="T163" i="2"/>
  <c r="R163" i="2"/>
  <c r="P163" i="2"/>
  <c r="BK163" i="2"/>
  <c r="J163" i="2"/>
  <c r="BE163" i="2" s="1"/>
  <c r="BI162" i="2"/>
  <c r="BH162" i="2"/>
  <c r="BG162" i="2"/>
  <c r="BF162" i="2"/>
  <c r="T162" i="2"/>
  <c r="R162" i="2"/>
  <c r="P162" i="2"/>
  <c r="BK162" i="2"/>
  <c r="J162" i="2"/>
  <c r="BE162" i="2"/>
  <c r="BI161" i="2"/>
  <c r="BH161" i="2"/>
  <c r="BG161" i="2"/>
  <c r="BF161" i="2"/>
  <c r="T161" i="2"/>
  <c r="R161" i="2"/>
  <c r="P161" i="2"/>
  <c r="BK161" i="2"/>
  <c r="J161" i="2"/>
  <c r="BE161" i="2" s="1"/>
  <c r="BI160" i="2"/>
  <c r="BH160" i="2"/>
  <c r="BG160" i="2"/>
  <c r="BF160" i="2"/>
  <c r="T160" i="2"/>
  <c r="R160" i="2"/>
  <c r="P160" i="2"/>
  <c r="BK160" i="2"/>
  <c r="J160" i="2"/>
  <c r="BE160" i="2"/>
  <c r="BI159" i="2"/>
  <c r="BH159" i="2"/>
  <c r="BG159" i="2"/>
  <c r="BF159" i="2"/>
  <c r="T159" i="2"/>
  <c r="R159" i="2"/>
  <c r="P159" i="2"/>
  <c r="BK159" i="2"/>
  <c r="J159" i="2"/>
  <c r="BE159" i="2" s="1"/>
  <c r="BI158" i="2"/>
  <c r="BH158" i="2"/>
  <c r="BG158" i="2"/>
  <c r="BF158" i="2"/>
  <c r="T158" i="2"/>
  <c r="R158" i="2"/>
  <c r="P158" i="2"/>
  <c r="BK158" i="2"/>
  <c r="J158" i="2"/>
  <c r="BE158" i="2"/>
  <c r="BI157" i="2"/>
  <c r="BH157" i="2"/>
  <c r="BG157" i="2"/>
  <c r="BF157" i="2"/>
  <c r="T157" i="2"/>
  <c r="R157" i="2"/>
  <c r="P157" i="2"/>
  <c r="BK157" i="2"/>
  <c r="J157" i="2"/>
  <c r="BE157" i="2" s="1"/>
  <c r="BI156" i="2"/>
  <c r="BH156" i="2"/>
  <c r="BG156" i="2"/>
  <c r="BF156" i="2"/>
  <c r="T156" i="2"/>
  <c r="R156" i="2"/>
  <c r="P156" i="2"/>
  <c r="BK156" i="2"/>
  <c r="J156" i="2"/>
  <c r="BE156" i="2"/>
  <c r="BI155" i="2"/>
  <c r="BH155" i="2"/>
  <c r="BG155" i="2"/>
  <c r="BF155" i="2"/>
  <c r="T155" i="2"/>
  <c r="R155" i="2"/>
  <c r="P155" i="2"/>
  <c r="BK155" i="2"/>
  <c r="J155" i="2"/>
  <c r="BE155" i="2" s="1"/>
  <c r="BI154" i="2"/>
  <c r="BH154" i="2"/>
  <c r="BG154" i="2"/>
  <c r="BF154" i="2"/>
  <c r="T154" i="2"/>
  <c r="R154" i="2"/>
  <c r="P154" i="2"/>
  <c r="BK154" i="2"/>
  <c r="J154" i="2"/>
  <c r="BE154" i="2"/>
  <c r="BI153" i="2"/>
  <c r="BH153" i="2"/>
  <c r="BG153" i="2"/>
  <c r="BF153" i="2"/>
  <c r="T153" i="2"/>
  <c r="R153" i="2"/>
  <c r="P153" i="2"/>
  <c r="BK153" i="2"/>
  <c r="J153" i="2"/>
  <c r="BE153" i="2" s="1"/>
  <c r="BI152" i="2"/>
  <c r="BH152" i="2"/>
  <c r="BG152" i="2"/>
  <c r="BF152" i="2"/>
  <c r="T152" i="2"/>
  <c r="R152" i="2"/>
  <c r="P152" i="2"/>
  <c r="BK152" i="2"/>
  <c r="J152" i="2"/>
  <c r="BE152" i="2"/>
  <c r="BI151" i="2"/>
  <c r="BH151" i="2"/>
  <c r="BG151" i="2"/>
  <c r="BF151" i="2"/>
  <c r="T151" i="2"/>
  <c r="R151" i="2"/>
  <c r="R150" i="2"/>
  <c r="P151" i="2"/>
  <c r="BK151" i="2"/>
  <c r="BK150" i="2"/>
  <c r="J150" i="2" s="1"/>
  <c r="J71" i="2" s="1"/>
  <c r="J151" i="2"/>
  <c r="BE151" i="2"/>
  <c r="BI147" i="2"/>
  <c r="BH147" i="2"/>
  <c r="BG147" i="2"/>
  <c r="BF147" i="2"/>
  <c r="T147" i="2"/>
  <c r="T146" i="2" s="1"/>
  <c r="R147" i="2"/>
  <c r="R146" i="2" s="1"/>
  <c r="P147" i="2"/>
  <c r="P146" i="2" s="1"/>
  <c r="BK147" i="2"/>
  <c r="BK146" i="2"/>
  <c r="J146" i="2" s="1"/>
  <c r="J147" i="2"/>
  <c r="BE147" i="2"/>
  <c r="J70" i="2"/>
  <c r="BI145" i="2"/>
  <c r="BH145" i="2"/>
  <c r="BG145" i="2"/>
  <c r="BF145" i="2"/>
  <c r="T145" i="2"/>
  <c r="R145" i="2"/>
  <c r="P145" i="2"/>
  <c r="BK145" i="2"/>
  <c r="J145" i="2"/>
  <c r="BE145" i="2" s="1"/>
  <c r="BI144" i="2"/>
  <c r="BH144" i="2"/>
  <c r="BG144" i="2"/>
  <c r="BF144" i="2"/>
  <c r="T144" i="2"/>
  <c r="R144" i="2"/>
  <c r="P144" i="2"/>
  <c r="P141" i="2" s="1"/>
  <c r="BK144" i="2"/>
  <c r="J144" i="2"/>
  <c r="BE144" i="2"/>
  <c r="BI143" i="2"/>
  <c r="BH143" i="2"/>
  <c r="BG143" i="2"/>
  <c r="BF143" i="2"/>
  <c r="T143" i="2"/>
  <c r="T141" i="2" s="1"/>
  <c r="R143" i="2"/>
  <c r="P143" i="2"/>
  <c r="BK143" i="2"/>
  <c r="J143" i="2"/>
  <c r="BE143" i="2" s="1"/>
  <c r="BI142" i="2"/>
  <c r="BH142" i="2"/>
  <c r="BG142" i="2"/>
  <c r="BF142" i="2"/>
  <c r="T142" i="2"/>
  <c r="R142" i="2"/>
  <c r="R141" i="2" s="1"/>
  <c r="P142" i="2"/>
  <c r="BK142" i="2"/>
  <c r="BK141" i="2" s="1"/>
  <c r="J141" i="2" s="1"/>
  <c r="J69" i="2" s="1"/>
  <c r="J142" i="2"/>
  <c r="BE142" i="2"/>
  <c r="BI140" i="2"/>
  <c r="BH140" i="2"/>
  <c r="BG140" i="2"/>
  <c r="BF140" i="2"/>
  <c r="T140" i="2"/>
  <c r="R140" i="2"/>
  <c r="P140" i="2"/>
  <c r="BK140" i="2"/>
  <c r="J140" i="2"/>
  <c r="BE140" i="2"/>
  <c r="BI138" i="2"/>
  <c r="BH138" i="2"/>
  <c r="BG138" i="2"/>
  <c r="BF138" i="2"/>
  <c r="T138" i="2"/>
  <c r="R138" i="2"/>
  <c r="P138" i="2"/>
  <c r="BK138" i="2"/>
  <c r="J138" i="2"/>
  <c r="BE138" i="2" s="1"/>
  <c r="BI135" i="2"/>
  <c r="BH135" i="2"/>
  <c r="BG135" i="2"/>
  <c r="BF135" i="2"/>
  <c r="T135" i="2"/>
  <c r="T134" i="2"/>
  <c r="R135" i="2"/>
  <c r="R134" i="2" s="1"/>
  <c r="P135" i="2"/>
  <c r="P134" i="2" s="1"/>
  <c r="BK135" i="2"/>
  <c r="BK134" i="2"/>
  <c r="J134" i="2" s="1"/>
  <c r="J68" i="2" s="1"/>
  <c r="J135" i="2"/>
  <c r="BE135" i="2" s="1"/>
  <c r="BI132" i="2"/>
  <c r="BH132" i="2"/>
  <c r="BG132" i="2"/>
  <c r="BF132" i="2"/>
  <c r="T132" i="2"/>
  <c r="T131" i="2" s="1"/>
  <c r="R132" i="2"/>
  <c r="R131" i="2"/>
  <c r="P132" i="2"/>
  <c r="P131" i="2" s="1"/>
  <c r="BK132" i="2"/>
  <c r="BK131" i="2"/>
  <c r="J131" i="2"/>
  <c r="J132" i="2"/>
  <c r="BE132" i="2"/>
  <c r="J66" i="2"/>
  <c r="BI130" i="2"/>
  <c r="BH130" i="2"/>
  <c r="BG130" i="2"/>
  <c r="BF130" i="2"/>
  <c r="T130" i="2"/>
  <c r="R130" i="2"/>
  <c r="P130" i="2"/>
  <c r="BK130" i="2"/>
  <c r="J130" i="2"/>
  <c r="BE130" i="2" s="1"/>
  <c r="BI128" i="2"/>
  <c r="BH128" i="2"/>
  <c r="BG128" i="2"/>
  <c r="BF128" i="2"/>
  <c r="T128" i="2"/>
  <c r="R128" i="2"/>
  <c r="P128" i="2"/>
  <c r="P125" i="2" s="1"/>
  <c r="BK128" i="2"/>
  <c r="J128" i="2"/>
  <c r="BE128" i="2"/>
  <c r="BI127" i="2"/>
  <c r="BH127" i="2"/>
  <c r="BG127" i="2"/>
  <c r="BF127" i="2"/>
  <c r="T127" i="2"/>
  <c r="T125" i="2" s="1"/>
  <c r="R127" i="2"/>
  <c r="P127" i="2"/>
  <c r="BK127" i="2"/>
  <c r="J127" i="2"/>
  <c r="BE127" i="2" s="1"/>
  <c r="BI126" i="2"/>
  <c r="BH126" i="2"/>
  <c r="BG126" i="2"/>
  <c r="BF126" i="2"/>
  <c r="T126" i="2"/>
  <c r="R126" i="2"/>
  <c r="R125" i="2" s="1"/>
  <c r="P126" i="2"/>
  <c r="BK126" i="2"/>
  <c r="BK125" i="2" s="1"/>
  <c r="J125" i="2" s="1"/>
  <c r="J65" i="2" s="1"/>
  <c r="J126" i="2"/>
  <c r="BE126" i="2"/>
  <c r="BI122" i="2"/>
  <c r="BH122" i="2"/>
  <c r="BG122" i="2"/>
  <c r="BF122" i="2"/>
  <c r="T122" i="2"/>
  <c r="T121" i="2"/>
  <c r="R122" i="2"/>
  <c r="R121" i="2" s="1"/>
  <c r="P122" i="2"/>
  <c r="P121" i="2"/>
  <c r="BK122" i="2"/>
  <c r="BK121" i="2" s="1"/>
  <c r="J121" i="2" s="1"/>
  <c r="J64" i="2" s="1"/>
  <c r="J122" i="2"/>
  <c r="BE122" i="2"/>
  <c r="BI119" i="2"/>
  <c r="BH119" i="2"/>
  <c r="BG119" i="2"/>
  <c r="BF119" i="2"/>
  <c r="T119" i="2"/>
  <c r="R119" i="2"/>
  <c r="P119" i="2"/>
  <c r="BK119" i="2"/>
  <c r="J119" i="2"/>
  <c r="BE119" i="2"/>
  <c r="BI116" i="2"/>
  <c r="BH116" i="2"/>
  <c r="BG116" i="2"/>
  <c r="BF116" i="2"/>
  <c r="T116" i="2"/>
  <c r="R116" i="2"/>
  <c r="P116" i="2"/>
  <c r="BK116" i="2"/>
  <c r="J116" i="2"/>
  <c r="BE116" i="2" s="1"/>
  <c r="BI115" i="2"/>
  <c r="BH115" i="2"/>
  <c r="BG115" i="2"/>
  <c r="BF115" i="2"/>
  <c r="T115" i="2"/>
  <c r="R115" i="2"/>
  <c r="P115" i="2"/>
  <c r="P110" i="2" s="1"/>
  <c r="BK115" i="2"/>
  <c r="J115" i="2"/>
  <c r="BE115" i="2"/>
  <c r="BI114" i="2"/>
  <c r="BH114" i="2"/>
  <c r="BG114" i="2"/>
  <c r="BF114" i="2"/>
  <c r="T114" i="2"/>
  <c r="T110" i="2" s="1"/>
  <c r="R114" i="2"/>
  <c r="P114" i="2"/>
  <c r="BK114" i="2"/>
  <c r="J114" i="2"/>
  <c r="BE114" i="2" s="1"/>
  <c r="BI111" i="2"/>
  <c r="BH111" i="2"/>
  <c r="BG111" i="2"/>
  <c r="BF111" i="2"/>
  <c r="T111" i="2"/>
  <c r="R111" i="2"/>
  <c r="R110" i="2" s="1"/>
  <c r="P111" i="2"/>
  <c r="BK111" i="2"/>
  <c r="BK110" i="2" s="1"/>
  <c r="J110" i="2" s="1"/>
  <c r="J63" i="2" s="1"/>
  <c r="J111" i="2"/>
  <c r="BE111" i="2"/>
  <c r="BI109" i="2"/>
  <c r="BH109" i="2"/>
  <c r="BG109" i="2"/>
  <c r="BF109" i="2"/>
  <c r="T109" i="2"/>
  <c r="R109" i="2"/>
  <c r="P109" i="2"/>
  <c r="BK109" i="2"/>
  <c r="J109" i="2"/>
  <c r="BE109" i="2"/>
  <c r="BI106" i="2"/>
  <c r="BH106" i="2"/>
  <c r="BG106" i="2"/>
  <c r="BF106" i="2"/>
  <c r="T106" i="2"/>
  <c r="T100" i="2" s="1"/>
  <c r="T99" i="2" s="1"/>
  <c r="T98" i="2" s="1"/>
  <c r="R106" i="2"/>
  <c r="P106" i="2"/>
  <c r="BK106" i="2"/>
  <c r="J106" i="2"/>
  <c r="BE106" i="2" s="1"/>
  <c r="BI103" i="2"/>
  <c r="BH103" i="2"/>
  <c r="BG103" i="2"/>
  <c r="BF103" i="2"/>
  <c r="T103" i="2"/>
  <c r="R103" i="2"/>
  <c r="P103" i="2"/>
  <c r="BK103" i="2"/>
  <c r="J103" i="2"/>
  <c r="BE103" i="2"/>
  <c r="BI101" i="2"/>
  <c r="F37" i="2" s="1"/>
  <c r="BK55" i="1" s="1"/>
  <c r="BH101" i="2"/>
  <c r="F36" i="2" s="1"/>
  <c r="BJ55" i="1" s="1"/>
  <c r="BG101" i="2"/>
  <c r="BF101" i="2"/>
  <c r="F34" i="2" s="1"/>
  <c r="BH55" i="1" s="1"/>
  <c r="T101" i="2"/>
  <c r="R101" i="2"/>
  <c r="R100" i="2"/>
  <c r="P101" i="2"/>
  <c r="P100" i="2" s="1"/>
  <c r="P99" i="2" s="1"/>
  <c r="BK101" i="2"/>
  <c r="J101" i="2"/>
  <c r="BE101" i="2"/>
  <c r="J93" i="2"/>
  <c r="F93" i="2"/>
  <c r="F91" i="2"/>
  <c r="E89" i="2"/>
  <c r="J54" i="2"/>
  <c r="F54" i="2"/>
  <c r="F52" i="2"/>
  <c r="E50" i="2"/>
  <c r="J24" i="2"/>
  <c r="E24" i="2"/>
  <c r="J94" i="2" s="1"/>
  <c r="J23" i="2"/>
  <c r="J18" i="2"/>
  <c r="E18" i="2"/>
  <c r="F55" i="2" s="1"/>
  <c r="F94" i="2"/>
  <c r="J17" i="2"/>
  <c r="J12" i="2"/>
  <c r="J91" i="2"/>
  <c r="J52" i="2"/>
  <c r="E7" i="2"/>
  <c r="E87" i="2" s="1"/>
  <c r="AZ54" i="1"/>
  <c r="L50" i="1"/>
  <c r="AT50" i="1"/>
  <c r="AT49" i="1"/>
  <c r="L49" i="1"/>
  <c r="AT47" i="1"/>
  <c r="L47" i="1"/>
  <c r="L45" i="1"/>
  <c r="L44" i="1"/>
  <c r="F35" i="7" l="1"/>
  <c r="BI60" i="1" s="1"/>
  <c r="F36" i="7"/>
  <c r="BJ60" i="1" s="1"/>
  <c r="BK100" i="2"/>
  <c r="J100" i="2" s="1"/>
  <c r="J62" i="2" s="1"/>
  <c r="J34" i="2"/>
  <c r="BD55" i="1" s="1"/>
  <c r="F35" i="2"/>
  <c r="BI55" i="1" s="1"/>
  <c r="F94" i="5"/>
  <c r="E87" i="6"/>
  <c r="J55" i="7"/>
  <c r="E48" i="2"/>
  <c r="J55" i="6"/>
  <c r="E48" i="5"/>
  <c r="F55" i="7"/>
  <c r="F55" i="3"/>
  <c r="J94" i="4"/>
  <c r="J55" i="5"/>
  <c r="F55" i="8"/>
  <c r="J33" i="2"/>
  <c r="BC55" i="1" s="1"/>
  <c r="F33" i="2"/>
  <c r="BG55" i="1" s="1"/>
  <c r="BK99" i="2"/>
  <c r="J134" i="3"/>
  <c r="J68" i="3" s="1"/>
  <c r="P98" i="2"/>
  <c r="R99" i="2"/>
  <c r="R98" i="2" s="1"/>
  <c r="T133" i="2"/>
  <c r="T97" i="2" s="1"/>
  <c r="F94" i="6"/>
  <c r="F55" i="6"/>
  <c r="E87" i="3"/>
  <c r="E48" i="3"/>
  <c r="P122" i="3"/>
  <c r="P120" i="3" s="1"/>
  <c r="P98" i="3" s="1"/>
  <c r="R200" i="2"/>
  <c r="T185" i="3"/>
  <c r="BK200" i="3"/>
  <c r="J200" i="3" s="1"/>
  <c r="J75" i="3" s="1"/>
  <c r="BK150" i="7"/>
  <c r="J150" i="7" s="1"/>
  <c r="J71" i="7" s="1"/>
  <c r="P150" i="2"/>
  <c r="P133" i="2" s="1"/>
  <c r="BK167" i="2"/>
  <c r="J167" i="2" s="1"/>
  <c r="J73" i="2" s="1"/>
  <c r="T200" i="2"/>
  <c r="BK99" i="3"/>
  <c r="BK120" i="3"/>
  <c r="J120" i="3" s="1"/>
  <c r="J65" i="3" s="1"/>
  <c r="J122" i="3"/>
  <c r="J66" i="3" s="1"/>
  <c r="R150" i="3"/>
  <c r="BK167" i="3"/>
  <c r="J167" i="3" s="1"/>
  <c r="J73" i="3" s="1"/>
  <c r="P200" i="3"/>
  <c r="E87" i="4"/>
  <c r="E48" i="4"/>
  <c r="T100" i="4"/>
  <c r="BK134" i="4"/>
  <c r="R150" i="4"/>
  <c r="R133" i="4" s="1"/>
  <c r="R97" i="4" s="1"/>
  <c r="J33" i="5"/>
  <c r="BC58" i="1" s="1"/>
  <c r="R100" i="5"/>
  <c r="J34" i="7"/>
  <c r="BD60" i="1" s="1"/>
  <c r="T167" i="3"/>
  <c r="T133" i="3" s="1"/>
  <c r="T97" i="3" s="1"/>
  <c r="J91" i="4"/>
  <c r="J52" i="4"/>
  <c r="J99" i="4"/>
  <c r="J61" i="4" s="1"/>
  <c r="BK98" i="4"/>
  <c r="J34" i="4"/>
  <c r="BD57" i="1" s="1"/>
  <c r="BA57" i="1" s="1"/>
  <c r="F34" i="4"/>
  <c r="BH57" i="1" s="1"/>
  <c r="T133" i="4"/>
  <c r="BK167" i="5"/>
  <c r="J167" i="5" s="1"/>
  <c r="J73" i="5" s="1"/>
  <c r="J34" i="5"/>
  <c r="BD58" i="1" s="1"/>
  <c r="F34" i="5"/>
  <c r="BH58" i="1" s="1"/>
  <c r="P167" i="3"/>
  <c r="P99" i="5"/>
  <c r="P98" i="5" s="1"/>
  <c r="J33" i="7"/>
  <c r="BC60" i="1" s="1"/>
  <c r="J55" i="2"/>
  <c r="R167" i="2"/>
  <c r="R133" i="2" s="1"/>
  <c r="P185" i="2"/>
  <c r="F35" i="4"/>
  <c r="BI57" i="1" s="1"/>
  <c r="R110" i="5"/>
  <c r="F35" i="6"/>
  <c r="BI59" i="1" s="1"/>
  <c r="BK150" i="3"/>
  <c r="J150" i="3" s="1"/>
  <c r="J71" i="3" s="1"/>
  <c r="BK167" i="4"/>
  <c r="J167" i="4" s="1"/>
  <c r="J73" i="4" s="1"/>
  <c r="T150" i="2"/>
  <c r="J34" i="3"/>
  <c r="BD56" i="1" s="1"/>
  <c r="BA56" i="1" s="1"/>
  <c r="F35" i="3"/>
  <c r="BI56" i="1" s="1"/>
  <c r="R134" i="3"/>
  <c r="R133" i="3" s="1"/>
  <c r="R97" i="3" s="1"/>
  <c r="P98" i="4"/>
  <c r="F36" i="4"/>
  <c r="BJ57" i="1" s="1"/>
  <c r="T110" i="4"/>
  <c r="P200" i="4"/>
  <c r="P133" i="4" s="1"/>
  <c r="J33" i="6"/>
  <c r="BC59" i="1" s="1"/>
  <c r="BA59" i="1" s="1"/>
  <c r="F33" i="6"/>
  <c r="BG59" i="1" s="1"/>
  <c r="T98" i="6"/>
  <c r="F37" i="7"/>
  <c r="BK60" i="1" s="1"/>
  <c r="F34" i="7"/>
  <c r="BH60" i="1" s="1"/>
  <c r="BK81" i="8"/>
  <c r="F33" i="3"/>
  <c r="BG56" i="1" s="1"/>
  <c r="P150" i="3"/>
  <c r="P133" i="3" s="1"/>
  <c r="R185" i="4"/>
  <c r="J91" i="5"/>
  <c r="J52" i="5"/>
  <c r="J100" i="5"/>
  <c r="J62" i="5" s="1"/>
  <c r="BK99" i="5"/>
  <c r="F35" i="5"/>
  <c r="BI58" i="1" s="1"/>
  <c r="P167" i="5"/>
  <c r="BK185" i="5"/>
  <c r="J185" i="5" s="1"/>
  <c r="J74" i="5" s="1"/>
  <c r="P100" i="6"/>
  <c r="R164" i="6"/>
  <c r="R133" i="6" s="1"/>
  <c r="R97" i="6" s="1"/>
  <c r="J100" i="7"/>
  <c r="J62" i="7" s="1"/>
  <c r="J134" i="7"/>
  <c r="J68" i="7" s="1"/>
  <c r="BK167" i="7"/>
  <c r="J167" i="7" s="1"/>
  <c r="J73" i="7" s="1"/>
  <c r="R133" i="5"/>
  <c r="R200" i="5"/>
  <c r="R150" i="6"/>
  <c r="BK167" i="6"/>
  <c r="J167" i="6" s="1"/>
  <c r="J73" i="6" s="1"/>
  <c r="BK141" i="7"/>
  <c r="J141" i="7" s="1"/>
  <c r="J69" i="7" s="1"/>
  <c r="R150" i="7"/>
  <c r="P200" i="7"/>
  <c r="R167" i="5"/>
  <c r="R167" i="6"/>
  <c r="T185" i="6"/>
  <c r="T217" i="6"/>
  <c r="P98" i="7"/>
  <c r="J55" i="3"/>
  <c r="R150" i="5"/>
  <c r="F37" i="6"/>
  <c r="BK59" i="1" s="1"/>
  <c r="P110" i="6"/>
  <c r="F33" i="7"/>
  <c r="BG60" i="1" s="1"/>
  <c r="T150" i="7"/>
  <c r="T133" i="7" s="1"/>
  <c r="T97" i="7" s="1"/>
  <c r="R200" i="7"/>
  <c r="BK222" i="7"/>
  <c r="J222" i="7" s="1"/>
  <c r="J77" i="7" s="1"/>
  <c r="E70" i="8"/>
  <c r="E48" i="8"/>
  <c r="P222" i="5"/>
  <c r="J100" i="6"/>
  <c r="J62" i="6" s="1"/>
  <c r="BK99" i="6"/>
  <c r="BK222" i="6"/>
  <c r="J222" i="6" s="1"/>
  <c r="J77" i="6" s="1"/>
  <c r="R134" i="7"/>
  <c r="T167" i="5"/>
  <c r="T133" i="5" s="1"/>
  <c r="T97" i="5" s="1"/>
  <c r="P185" i="5"/>
  <c r="R222" i="5"/>
  <c r="T133" i="6"/>
  <c r="P185" i="6"/>
  <c r="P133" i="6" s="1"/>
  <c r="R200" i="6"/>
  <c r="P222" i="6"/>
  <c r="BK110" i="7"/>
  <c r="J110" i="7" s="1"/>
  <c r="J63" i="7" s="1"/>
  <c r="P150" i="7"/>
  <c r="P133" i="7" s="1"/>
  <c r="P167" i="7"/>
  <c r="E48" i="7"/>
  <c r="BH61" i="1"/>
  <c r="J55" i="8"/>
  <c r="BK54" i="1" l="1"/>
  <c r="W33" i="1" s="1"/>
  <c r="BJ54" i="1"/>
  <c r="BF54" i="1" s="1"/>
  <c r="BH54" i="1"/>
  <c r="W30" i="1" s="1"/>
  <c r="BA55" i="1"/>
  <c r="BI54" i="1"/>
  <c r="BE54" i="1" s="1"/>
  <c r="BA60" i="1"/>
  <c r="P97" i="3"/>
  <c r="BB56" i="1" s="1"/>
  <c r="BK98" i="6"/>
  <c r="J99" i="6"/>
  <c r="J61" i="6" s="1"/>
  <c r="J99" i="2"/>
  <c r="J61" i="2" s="1"/>
  <c r="BK98" i="2"/>
  <c r="BK133" i="6"/>
  <c r="J133" i="6" s="1"/>
  <c r="J67" i="6" s="1"/>
  <c r="T99" i="4"/>
  <c r="T98" i="4" s="1"/>
  <c r="T97" i="4" s="1"/>
  <c r="J99" i="3"/>
  <c r="J61" i="3" s="1"/>
  <c r="BK98" i="3"/>
  <c r="J134" i="4"/>
  <c r="J68" i="4" s="1"/>
  <c r="BK133" i="4"/>
  <c r="J133" i="4" s="1"/>
  <c r="J67" i="4" s="1"/>
  <c r="P99" i="6"/>
  <c r="P98" i="6" s="1"/>
  <c r="P97" i="6" s="1"/>
  <c r="BB59" i="1" s="1"/>
  <c r="P97" i="4"/>
  <c r="BB57" i="1" s="1"/>
  <c r="BK133" i="7"/>
  <c r="J133" i="7" s="1"/>
  <c r="J67" i="7" s="1"/>
  <c r="P133" i="5"/>
  <c r="P97" i="5" s="1"/>
  <c r="BB58" i="1" s="1"/>
  <c r="T97" i="6"/>
  <c r="R97" i="2"/>
  <c r="P97" i="2"/>
  <c r="BB55" i="1" s="1"/>
  <c r="BK133" i="5"/>
  <c r="J133" i="5" s="1"/>
  <c r="J67" i="5" s="1"/>
  <c r="P97" i="7"/>
  <c r="BB60" i="1" s="1"/>
  <c r="J98" i="4"/>
  <c r="J60" i="4" s="1"/>
  <c r="R99" i="5"/>
  <c r="R98" i="5" s="1"/>
  <c r="R97" i="5" s="1"/>
  <c r="BK133" i="3"/>
  <c r="J133" i="3" s="1"/>
  <c r="J67" i="3" s="1"/>
  <c r="R133" i="7"/>
  <c r="R97" i="7" s="1"/>
  <c r="BK99" i="7"/>
  <c r="J99" i="5"/>
  <c r="J61" i="5" s="1"/>
  <c r="BK98" i="5"/>
  <c r="BA58" i="1"/>
  <c r="J60" i="8"/>
  <c r="BK80" i="8"/>
  <c r="BK133" i="2"/>
  <c r="J133" i="2" s="1"/>
  <c r="J67" i="2" s="1"/>
  <c r="W32" i="1" l="1"/>
  <c r="BD54" i="1"/>
  <c r="AR30" i="1" s="1"/>
  <c r="W31" i="1"/>
  <c r="BB54" i="1"/>
  <c r="J59" i="8"/>
  <c r="BK97" i="3"/>
  <c r="J97" i="3" s="1"/>
  <c r="J98" i="3"/>
  <c r="J60" i="3" s="1"/>
  <c r="J98" i="6"/>
  <c r="J60" i="6" s="1"/>
  <c r="BK97" i="6"/>
  <c r="J97" i="6" s="1"/>
  <c r="J98" i="5"/>
  <c r="J60" i="5" s="1"/>
  <c r="BK97" i="5"/>
  <c r="J97" i="5" s="1"/>
  <c r="BK97" i="4"/>
  <c r="J97" i="4" s="1"/>
  <c r="J99" i="7"/>
  <c r="J61" i="7" s="1"/>
  <c r="BK98" i="7"/>
  <c r="BK97" i="2"/>
  <c r="J97" i="2" s="1"/>
  <c r="J98" i="2"/>
  <c r="J60" i="2" s="1"/>
  <c r="J30" i="8" l="1"/>
  <c r="AN61" i="1" s="1"/>
  <c r="AU61" i="1" s="1"/>
  <c r="F33" i="8"/>
  <c r="J30" i="6"/>
  <c r="J59" i="6"/>
  <c r="J59" i="3"/>
  <c r="J30" i="3"/>
  <c r="BK97" i="7"/>
  <c r="J97" i="7" s="1"/>
  <c r="J98" i="7"/>
  <c r="J60" i="7" s="1"/>
  <c r="J59" i="2"/>
  <c r="J30" i="2"/>
  <c r="AN55" i="1" s="1"/>
  <c r="AU55" i="1" s="1"/>
  <c r="J59" i="4"/>
  <c r="J30" i="4"/>
  <c r="J59" i="5"/>
  <c r="J30" i="5"/>
  <c r="J33" i="8" l="1"/>
  <c r="BG61" i="1"/>
  <c r="BG54" i="1" s="1"/>
  <c r="BC54" i="1" s="1"/>
  <c r="BA54" i="1" s="1"/>
  <c r="J39" i="3"/>
  <c r="J30" i="7"/>
  <c r="AN60" i="1" s="1"/>
  <c r="AU60" i="1" s="1"/>
  <c r="J59" i="7"/>
  <c r="J39" i="5"/>
  <c r="J39" i="4"/>
  <c r="J39" i="2"/>
  <c r="J39" i="6"/>
  <c r="BC61" i="1" l="1"/>
  <c r="BA61" i="1" s="1"/>
  <c r="J39" i="8"/>
  <c r="J39" i="7"/>
  <c r="AN54" i="1"/>
  <c r="AR26" i="1" l="1"/>
  <c r="AU54" i="1"/>
  <c r="W29" i="1" l="1"/>
  <c r="AR29" i="1" s="1"/>
  <c r="AR35" i="1" s="1"/>
</calcChain>
</file>

<file path=xl/sharedStrings.xml><?xml version="1.0" encoding="utf-8"?>
<sst xmlns="http://schemas.openxmlformats.org/spreadsheetml/2006/main" count="11385" uniqueCount="1055">
  <si>
    <t>Export Komplet</t>
  </si>
  <si>
    <t>VZ</t>
  </si>
  <si>
    <t>2.0</t>
  </si>
  <si>
    <t/>
  </si>
  <si>
    <t>False</t>
  </si>
  <si>
    <t>{51e87465-b322-4802-9eb7-2acefeadf819}</t>
  </si>
  <si>
    <t>&gt;&gt;  skryté sloupce  &lt;&lt;</t>
  </si>
  <si>
    <t>0,01</t>
  </si>
  <si>
    <t>21</t>
  </si>
  <si>
    <t>15</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</si>
  <si>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</si>
  <si>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</si>
  <si>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</si>
  <si>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</si>
  <si>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</si>
  <si>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</si>
  <si>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</si>
  <si>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</si>
  <si>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Blok G- rekonstrukce pokojů</t>
  </si>
  <si>
    <t>KSO:</t>
  </si>
  <si>
    <t>CC-CZ:</t>
  </si>
  <si>
    <t>Místo:</t>
  </si>
  <si>
    <t xml:space="preserve"> </t>
  </si>
  <si>
    <t>Datum:</t>
  </si>
  <si>
    <t>19. 2. 2019</t>
  </si>
  <si>
    <t>Zadavatel:</t>
  </si>
  <si>
    <t>IČ:</t>
  </si>
  <si>
    <t>Správa účelových zařízení VŠE</t>
  </si>
  <si>
    <t>DIČ:</t>
  </si>
  <si>
    <t>Uchazeč:</t>
  </si>
  <si>
    <t>Vyplň údaj</t>
  </si>
  <si>
    <t>Projektant:</t>
  </si>
  <si>
    <t>PROJECTICA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</si>
  <si>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</si>
  <si>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</si>
  <si>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</si>
  <si>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</si>
  <si>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</si>
  <si>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</si>
  <si>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</si>
  <si>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</si>
  <si>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</si>
  <si>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</si>
  <si>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</si>
  <si>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</si>
  <si>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</si>
  <si>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</si>
  <si>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</si>
  <si>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</si>
  <si>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</si>
  <si>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</si>
  <si>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</si>
  <si>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</si>
  <si>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</si>
  <si>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</si>
  <si>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</si>
  <si>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</si>
  <si>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</si>
  <si>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</si>
  <si>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</si>
  <si>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</si>
  <si>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</si>
  <si>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</si>
  <si>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</si>
  <si>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</si>
  <si>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</si>
  <si>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</si>
  <si>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</si>
  <si>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</si>
  <si>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</si>
  <si>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</si>
  <si>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</si>
  <si>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</si>
  <si>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</si>
  <si>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</si>
  <si>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</si>
  <si>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Typ A1</t>
  </si>
  <si>
    <t>STA</t>
  </si>
  <si>
    <t>{361f0d6c-5756-456f-b13f-cb5334a8f4ad}</t>
  </si>
  <si>
    <t>2</t>
  </si>
  <si>
    <t>Typ A2</t>
  </si>
  <si>
    <t>{d2c93f5e-b0f9-4e4c-abf6-d671ee665736}</t>
  </si>
  <si>
    <t>3</t>
  </si>
  <si>
    <t>Typ A3</t>
  </si>
  <si>
    <t>{f351e970-6c43-4613-b03f-df4c4a2ff13a}</t>
  </si>
  <si>
    <t>4</t>
  </si>
  <si>
    <t>Typ A4</t>
  </si>
  <si>
    <t>{87e9ee89-c429-471f-a584-f3e73d60b1e3}</t>
  </si>
  <si>
    <t>5</t>
  </si>
  <si>
    <t>Typ A5</t>
  </si>
  <si>
    <t>{ca0fd218-420c-4929-97f2-29327d8effa2}</t>
  </si>
  <si>
    <t>6</t>
  </si>
  <si>
    <t>Typ C</t>
  </si>
  <si>
    <t>{6ed0844e-42b2-426d-ba03-9e155d1ff0d3}</t>
  </si>
  <si>
    <t>VRN</t>
  </si>
  <si>
    <t>Ostatní a vedlejší náklady</t>
  </si>
  <si>
    <t>{b76f6428-68e1-481f-96d1-fb2865342684}</t>
  </si>
  <si>
    <t>KRYCÍ LIST SOUPISU PRACÍ</t>
  </si>
  <si>
    <t>Objekt:</t>
  </si>
  <si>
    <t>1 - Typ A1</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</si>
  <si>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</si>
  <si>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</si>
  <si>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</si>
  <si>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</si>
  <si>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</si>
  <si>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</si>
  <si>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</si>
  <si>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</si>
  <si>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</si>
  <si>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997 - Přesun sutě</t>
  </si>
  <si>
    <t xml:space="preserve">    998 - Přesun hmot</t>
  </si>
  <si>
    <t>PSV - Práce a dodávky PSV</t>
  </si>
  <si>
    <t xml:space="preserve">    713 - Izolace tepelné</t>
  </si>
  <si>
    <t xml:space="preserve">    740 - Elektromontáže</t>
  </si>
  <si>
    <t xml:space="preserve">    762 - Konstrukce tesařské</t>
  </si>
  <si>
    <t xml:space="preserve">    766 - Konstrukce truhlářské</t>
  </si>
  <si>
    <t xml:space="preserve">    768 - Vybavení</t>
  </si>
  <si>
    <t xml:space="preserve">    771 - Podlahy z dlaždic</t>
  </si>
  <si>
    <t xml:space="preserve">    775 - Podlahy skládané</t>
  </si>
  <si>
    <t xml:space="preserve">    776 - Podlahy povlakové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</si>
  <si>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</si>
  <si>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</si>
  <si>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</si>
  <si>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</si>
  <si>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</si>
  <si>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</si>
  <si>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</si>
  <si>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</si>
  <si>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</si>
  <si>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</si>
  <si>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</si>
  <si>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</si>
  <si>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</si>
  <si>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</si>
  <si>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</si>
  <si>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</si>
  <si>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</si>
  <si>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</si>
  <si>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Úpravy povrchů, podlahy a osazování výplní</t>
  </si>
  <si>
    <t>61</t>
  </si>
  <si>
    <t>Úprava povrchů vnitřních</t>
  </si>
  <si>
    <t>K</t>
  </si>
  <si>
    <t>619991001</t>
  </si>
  <si>
    <t>Zakrytí vnitřních ploch před znečištěním včetně pozdějšího odkrytí podlah fólií přilepenou lepící páskou</t>
  </si>
  <si>
    <t>m2</t>
  </si>
  <si>
    <t>CS ÚRS 2019 01</t>
  </si>
  <si>
    <t>-843654546</t>
  </si>
  <si>
    <t>VV</t>
  </si>
  <si>
    <t>13,44+13,44+10,99+1,22</t>
  </si>
  <si>
    <t>619991011</t>
  </si>
  <si>
    <t>Zakrytí vnitřních ploch před znečištěním včetně pozdějšího odkrytí konstrukcí a prvků obalením fólií a přelepením páskou</t>
  </si>
  <si>
    <t>1449257678</t>
  </si>
  <si>
    <t>okna</t>
  </si>
  <si>
    <t>(0,9*2,0+1,2*1,5)*2</t>
  </si>
  <si>
    <t>612142001</t>
  </si>
  <si>
    <t>Potažení vnitřních ploch pletivem v ploše nebo pruzích, na plném podkladu sklovláknitým vtlačením do tmelu stěn</t>
  </si>
  <si>
    <t>1260573573</t>
  </si>
  <si>
    <t xml:space="preserve">předpoklad </t>
  </si>
  <si>
    <t>10,0</t>
  </si>
  <si>
    <t>612311131</t>
  </si>
  <si>
    <t>Potažení vnitřních ploch štukem tloušťky do 3 mm svislých konstrukcí stěn</t>
  </si>
  <si>
    <t>971338131</t>
  </si>
  <si>
    <t>63</t>
  </si>
  <si>
    <t>Podlahy a podlahové konstrukce</t>
  </si>
  <si>
    <t>631311124</t>
  </si>
  <si>
    <t>Mazanina z betonu prostého bez zvýšených nároků na prostředí tl. přes 80 do 120 mm tř. C 16/20</t>
  </si>
  <si>
    <t>m3</t>
  </si>
  <si>
    <t>811050756</t>
  </si>
  <si>
    <t>chodba</t>
  </si>
  <si>
    <t>(1,22+10,99)*0,1</t>
  </si>
  <si>
    <t>631319012</t>
  </si>
  <si>
    <t>Příplatek k cenám mazanin za úpravu povrchu mazaniny přehlazením, mazanina tl. přes 80 do 120 mm</t>
  </si>
  <si>
    <t>-357242317</t>
  </si>
  <si>
    <t>7</t>
  </si>
  <si>
    <t>631319173</t>
  </si>
  <si>
    <t>Příplatek k cenám mazanin za stržení povrchu spodní vrstvy mazaniny latí před vložením výztuže nebo pletiva pro tl. obou vrstev mazaniny přes 80 do 120 mm</t>
  </si>
  <si>
    <t>-1348329513</t>
  </si>
  <si>
    <t>8</t>
  </si>
  <si>
    <t>631362021</t>
  </si>
  <si>
    <t>Výztuž mazanin ze svařovaných sítí z drátů typu KARI</t>
  </si>
  <si>
    <t>t</t>
  </si>
  <si>
    <t>1170158742</t>
  </si>
  <si>
    <t>(1,22+10,99)*0,003033*1,2</t>
  </si>
  <si>
    <t>9</t>
  </si>
  <si>
    <t>634111114</t>
  </si>
  <si>
    <t>Obvodová dilatace mezi stěnou a mazaninou nebo potěrem pružnou těsnicí páskou na bázi syntetického kaučuku výšky 100 mm</t>
  </si>
  <si>
    <t>m</t>
  </si>
  <si>
    <t>-767109701</t>
  </si>
  <si>
    <t>17,5</t>
  </si>
  <si>
    <t>Ostatní konstrukce a práce, bourání</t>
  </si>
  <si>
    <t>10</t>
  </si>
  <si>
    <t>965082933</t>
  </si>
  <si>
    <t>Odstranění násypu pod podlahami nebo ochranného násypu na střechách tl. do 200 mm, plochy přes 2 m2</t>
  </si>
  <si>
    <t>-254314691</t>
  </si>
  <si>
    <t>(1,22+10,99)*0,15</t>
  </si>
  <si>
    <t>997</t>
  </si>
  <si>
    <t>Přesun sutě</t>
  </si>
  <si>
    <t>11</t>
  </si>
  <si>
    <t>997013217-1</t>
  </si>
  <si>
    <t>Vnitrostaveništní doprava suti a vybouraných hmot vodorovně do 50 m svisle ručně (nošením po schodech) pro budovy a haly výšky přes 24 m</t>
  </si>
  <si>
    <t>-422218486</t>
  </si>
  <si>
    <t>12</t>
  </si>
  <si>
    <t>997013501</t>
  </si>
  <si>
    <t>Odvoz suti a vybouraných hmot na skládku nebo meziskládku se složením, na vzdálenost do 1 km</t>
  </si>
  <si>
    <t>-1899095592</t>
  </si>
  <si>
    <t>13</t>
  </si>
  <si>
    <t>997013509</t>
  </si>
  <si>
    <t>Odvoz suti a vybouraných hmot na skládku nebo meziskládku se složením, na vzdálenost Příplatek k ceně za každý další i započatý 1 km přes 1 km</t>
  </si>
  <si>
    <t>1046270296</t>
  </si>
  <si>
    <t>3,24*30 'Přepočtené koeficientem množství</t>
  </si>
  <si>
    <t>14</t>
  </si>
  <si>
    <t>997013831</t>
  </si>
  <si>
    <t>Poplatek za uložení stavebního odpadu na skládce (skládkovné) směsného stavebního a demoličního zatříděného do Katalogu odpadů pod kódem 170 904</t>
  </si>
  <si>
    <t>-450922015</t>
  </si>
  <si>
    <t>998</t>
  </si>
  <si>
    <t>Přesun hmot</t>
  </si>
  <si>
    <t>998018003-1</t>
  </si>
  <si>
    <t>Přesun hmot pro budovy občanské výstavby, bydlení, výrobu a služby ruční - bez užití mechanizace vodorovná dopravní vzdálenost do 100 m pro budovy s jakoukoliv nosnou konstrukcí výšky přes 24 m</t>
  </si>
  <si>
    <t>938865618</t>
  </si>
  <si>
    <t>PSV</t>
  </si>
  <si>
    <t>Práce a dodávky PSV</t>
  </si>
  <si>
    <t>713</t>
  </si>
  <si>
    <t>Izolace tepelné</t>
  </si>
  <si>
    <t>16</t>
  </si>
  <si>
    <t>713121111</t>
  </si>
  <si>
    <t>Montáž tepelné izolace podlah rohožemi, pásy, deskami, dílci, bloky (izolační materiál ve specifikaci) kladenými volně jednovrstvá</t>
  </si>
  <si>
    <t>82595708</t>
  </si>
  <si>
    <t>10,99+1,22</t>
  </si>
  <si>
    <t>17</t>
  </si>
  <si>
    <t>M</t>
  </si>
  <si>
    <t>28372305</t>
  </si>
  <si>
    <t>deska EPS 100 pro trvalé zatížení v tlaku (max. 2000 kg/m2) tl 50mm</t>
  </si>
  <si>
    <t>32</t>
  </si>
  <si>
    <t>-1891372717</t>
  </si>
  <si>
    <t>12,21*1,02 'Přepočtené koeficientem množství</t>
  </si>
  <si>
    <t>18</t>
  </si>
  <si>
    <t>998713204</t>
  </si>
  <si>
    <t>Přesun hmot pro izolace tepelné stanovený procentní sazbou (%) z ceny vodorovná dopravní vzdálenost do 50 m v objektech výšky přes 24 do 36 m</t>
  </si>
  <si>
    <t>%</t>
  </si>
  <si>
    <t>1092434812</t>
  </si>
  <si>
    <t>740</t>
  </si>
  <si>
    <t>Elektromontáže</t>
  </si>
  <si>
    <t>19</t>
  </si>
  <si>
    <t>K022</t>
  </si>
  <si>
    <t>Výměna dvojzásuvek</t>
  </si>
  <si>
    <t>kus</t>
  </si>
  <si>
    <t>939669542</t>
  </si>
  <si>
    <t>20</t>
  </si>
  <si>
    <t>K023</t>
  </si>
  <si>
    <t>Výměna vypínačů</t>
  </si>
  <si>
    <t>1124923531</t>
  </si>
  <si>
    <t>K024</t>
  </si>
  <si>
    <t>Výměna světla vč. úsporných žárovek</t>
  </si>
  <si>
    <t>-216246381</t>
  </si>
  <si>
    <t>22</t>
  </si>
  <si>
    <t>K025</t>
  </si>
  <si>
    <t>Výměna datové dvojzásuvky</t>
  </si>
  <si>
    <t>-2029005143</t>
  </si>
  <si>
    <t>762</t>
  </si>
  <si>
    <t>Konstrukce tesařské</t>
  </si>
  <si>
    <t>23</t>
  </si>
  <si>
    <t>762526811</t>
  </si>
  <si>
    <t>Demontáž podlah z desek dřevotřískových, překližkových, sololitových tl. do 20 mm bez polštářů</t>
  </si>
  <si>
    <t>-751230815</t>
  </si>
  <si>
    <t>766</t>
  </si>
  <si>
    <t>Konstrukce truhlářské</t>
  </si>
  <si>
    <t>24</t>
  </si>
  <si>
    <t>766691914-1</t>
  </si>
  <si>
    <t>Vyvěšení křídel do suti</t>
  </si>
  <si>
    <t>-836791060</t>
  </si>
  <si>
    <t>25</t>
  </si>
  <si>
    <t>766660001</t>
  </si>
  <si>
    <t>Montáž dveřních křídel dřevěných nebo plastových otevíravých do ocelové zárubně povrchově upravených jednokřídlových, šířky do 800 mm</t>
  </si>
  <si>
    <t>1528369919</t>
  </si>
  <si>
    <t>26</t>
  </si>
  <si>
    <t>611x1</t>
  </si>
  <si>
    <t>dveře plné voštinové s HDF tabulemi a finish folií v dekoru buk s kovovými závěsy 800x1970mm</t>
  </si>
  <si>
    <t>174347876</t>
  </si>
  <si>
    <t>27</t>
  </si>
  <si>
    <t>61111</t>
  </si>
  <si>
    <t>dveře plné voštinové s HDF tabulemi a finish folií v dekoru buk s kovovými závěsy 600x1970mm</t>
  </si>
  <si>
    <t>-1545445264</t>
  </si>
  <si>
    <t>28</t>
  </si>
  <si>
    <t>766660728</t>
  </si>
  <si>
    <t>Montáž dveřních doplňků dveřního kování interiérového zámku</t>
  </si>
  <si>
    <t>-1085613682</t>
  </si>
  <si>
    <t>29</t>
  </si>
  <si>
    <t>x5</t>
  </si>
  <si>
    <t>zámku FAB</t>
  </si>
  <si>
    <t>-197859804</t>
  </si>
  <si>
    <t>30</t>
  </si>
  <si>
    <t>766660729</t>
  </si>
  <si>
    <t>Montáž dveřních doplňků dveřního kování interiérového štítku s klikou</t>
  </si>
  <si>
    <t>-1958171540</t>
  </si>
  <si>
    <t>31</t>
  </si>
  <si>
    <t>x1</t>
  </si>
  <si>
    <t>kování kovové</t>
  </si>
  <si>
    <t>1695683346</t>
  </si>
  <si>
    <t>x12</t>
  </si>
  <si>
    <t>kování kovové s koupelnovým zámkem</t>
  </si>
  <si>
    <t>872577354</t>
  </si>
  <si>
    <t>33</t>
  </si>
  <si>
    <t>766662811</t>
  </si>
  <si>
    <t>Demontáž prahů dveří jednokřídlových</t>
  </si>
  <si>
    <t>-245454406</t>
  </si>
  <si>
    <t>34</t>
  </si>
  <si>
    <t>766695212</t>
  </si>
  <si>
    <t>Montáž ostatních truhlářských konstrukcí prahů dveří jednokřídlových, šířky do 100 mm</t>
  </si>
  <si>
    <t>-601001955</t>
  </si>
  <si>
    <t>35</t>
  </si>
  <si>
    <t>61187x</t>
  </si>
  <si>
    <t>práh dveřní dřevěný dubový vč. nátěru</t>
  </si>
  <si>
    <t>242562272</t>
  </si>
  <si>
    <t>36</t>
  </si>
  <si>
    <t>998766204</t>
  </si>
  <si>
    <t>Přesun hmot pro konstrukce truhlářské stanovený procentní sazbou (%) z ceny vodorovná dopravní vzdálenost do 50 m v objektech výšky přes 24 do 36 m</t>
  </si>
  <si>
    <t>-903822623</t>
  </si>
  <si>
    <t>768</t>
  </si>
  <si>
    <t>Vybavení</t>
  </si>
  <si>
    <t>37</t>
  </si>
  <si>
    <t>998771204-1</t>
  </si>
  <si>
    <t>Přesun hmot stanovený procentní sazbou (%) z ceny vodorovná dopravní vzdálenost do 50 m v objektech výšky přes 24 do 36 m</t>
  </si>
  <si>
    <t>-835818270</t>
  </si>
  <si>
    <t>38</t>
  </si>
  <si>
    <t>K021</t>
  </si>
  <si>
    <t>Demontáž a likvidace stávajícího vybavení buňky č. vestavěných skříní</t>
  </si>
  <si>
    <t>kpl</t>
  </si>
  <si>
    <t>-1776063404</t>
  </si>
  <si>
    <t>771</t>
  </si>
  <si>
    <t>Podlahy z dlaždic</t>
  </si>
  <si>
    <t>39</t>
  </si>
  <si>
    <t>771111011</t>
  </si>
  <si>
    <t>Příprava podkladu před provedením dlažby vysátí podlah</t>
  </si>
  <si>
    <t>1992644423</t>
  </si>
  <si>
    <t>40</t>
  </si>
  <si>
    <t>771121011</t>
  </si>
  <si>
    <t>Příprava podkladu před provedením dlažby nátěr penetrační na podlahu</t>
  </si>
  <si>
    <t>-1068673028</t>
  </si>
  <si>
    <t>41</t>
  </si>
  <si>
    <t>771151022</t>
  </si>
  <si>
    <t>Příprava podkladu před provedením dlažby samonivelační stěrka min.pevnosti 30 MPa, tloušťky přes 3 do 5 mm</t>
  </si>
  <si>
    <t>-1310866110</t>
  </si>
  <si>
    <t>42</t>
  </si>
  <si>
    <t>771474112</t>
  </si>
  <si>
    <t>Montáž soklů z dlaždic keramických lepených flexibilním lepidlem rovných, výšky přes 65 do 90 mm</t>
  </si>
  <si>
    <t>-2090634173</t>
  </si>
  <si>
    <t>17,5-(0,8*3+0,6*2)</t>
  </si>
  <si>
    <t>Součet</t>
  </si>
  <si>
    <t>43</t>
  </si>
  <si>
    <t>597x61</t>
  </si>
  <si>
    <t>sokl keramický</t>
  </si>
  <si>
    <t>-564025339</t>
  </si>
  <si>
    <t>13,9*1,1 'Přepočtené koeficientem množství</t>
  </si>
  <si>
    <t>44</t>
  </si>
  <si>
    <t>781494511-1</t>
  </si>
  <si>
    <t>Sokl - dokončující práce profily ukončovací lepené flexibilním lepidlem ukončovací</t>
  </si>
  <si>
    <t>347610493</t>
  </si>
  <si>
    <t>45</t>
  </si>
  <si>
    <t>771591115</t>
  </si>
  <si>
    <t>Podlahy - dokončovací práce spárování silikonem</t>
  </si>
  <si>
    <t>-750435783</t>
  </si>
  <si>
    <t>46</t>
  </si>
  <si>
    <t>771574112</t>
  </si>
  <si>
    <t>Montáž podlah z dlaždic keramických lepených flexibilním lepidlem maloformátových hladkých přes 9 do 12 ks/m2</t>
  </si>
  <si>
    <t>-1756616172</t>
  </si>
  <si>
    <t>47</t>
  </si>
  <si>
    <t>597x6</t>
  </si>
  <si>
    <t>2070915755</t>
  </si>
  <si>
    <t>12,21*1,1 'Přepočtené koeficientem množství</t>
  </si>
  <si>
    <t>48</t>
  </si>
  <si>
    <t>998771204</t>
  </si>
  <si>
    <t>Přesun hmot pro podlahy z dlaždic stanovený procentní sazbou (%) z ceny vodorovná dopravní vzdálenost do 50 m v objektech výšky přes 24 do 36 m</t>
  </si>
  <si>
    <t>-738222226</t>
  </si>
  <si>
    <t>775</t>
  </si>
  <si>
    <t>Podlahy skládané</t>
  </si>
  <si>
    <t>49</t>
  </si>
  <si>
    <t>775449121</t>
  </si>
  <si>
    <t>Montáž lišty ukončovací připevněné vruty</t>
  </si>
  <si>
    <t>1302033552</t>
  </si>
  <si>
    <t>pokoje</t>
  </si>
  <si>
    <t>(2,85+4,7+2,85+4,7)*2</t>
  </si>
  <si>
    <t>-(0,8*4)</t>
  </si>
  <si>
    <t>50</t>
  </si>
  <si>
    <t>55343s</t>
  </si>
  <si>
    <t>lišta obvodová v barvě podlahy</t>
  </si>
  <si>
    <t>-1740932463</t>
  </si>
  <si>
    <t>27*1,05 'Přepočtené koeficientem množství</t>
  </si>
  <si>
    <t>51</t>
  </si>
  <si>
    <t>775541151</t>
  </si>
  <si>
    <t>Montáž podlah plovoucích z velkoplošných lamel dýhovaných a laminovaných bez podložky, spojovaných zaklapnutím</t>
  </si>
  <si>
    <t>1739698623</t>
  </si>
  <si>
    <t>52</t>
  </si>
  <si>
    <t>611x6</t>
  </si>
  <si>
    <t>podlaha plovoucí, dekor buk, třída zátěže 33, třída obrusu AC4</t>
  </si>
  <si>
    <t>-1516725744</t>
  </si>
  <si>
    <t>26,88*1,1 'Přepočtené koeficientem množství</t>
  </si>
  <si>
    <t>53</t>
  </si>
  <si>
    <t>775591191</t>
  </si>
  <si>
    <t>Ostatní prvky pro plovoucí podlahy montáž podložky vyrovnávací a tlumící</t>
  </si>
  <si>
    <t>-49524984</t>
  </si>
  <si>
    <t>54</t>
  </si>
  <si>
    <t>61155351</t>
  </si>
  <si>
    <t>podložka izolační z pěnového PE 3mm</t>
  </si>
  <si>
    <t>718480483</t>
  </si>
  <si>
    <t>55</t>
  </si>
  <si>
    <t>998775204</t>
  </si>
  <si>
    <t>Přesun hmot pro podlahy skládané stanovený procentní sazbou (%) z ceny vodorovná dopravní vzdálenost do 50 m v objektech výšky přes 24 do 36 m</t>
  </si>
  <si>
    <t>-2050196557</t>
  </si>
  <si>
    <t>776</t>
  </si>
  <si>
    <t>Podlahy povlakové</t>
  </si>
  <si>
    <t>56</t>
  </si>
  <si>
    <t>776111116</t>
  </si>
  <si>
    <t>Příprava podkladu broušení podlah stávajícího podkladu pro odstranění lepidla (po starých krytinách)</t>
  </si>
  <si>
    <t>-544851166</t>
  </si>
  <si>
    <t>13,44+13,44</t>
  </si>
  <si>
    <t>57</t>
  </si>
  <si>
    <t>776111311</t>
  </si>
  <si>
    <t>Příprava podkladu vysátí podlah</t>
  </si>
  <si>
    <t>-962124189</t>
  </si>
  <si>
    <t>58</t>
  </si>
  <si>
    <t>776121111</t>
  </si>
  <si>
    <t>Příprava podkladu penetrace vodou ředitelná na savý podklad (válečkováním) ředěná v poměru 1:3 podlah</t>
  </si>
  <si>
    <t>-2112933655</t>
  </si>
  <si>
    <t>59</t>
  </si>
  <si>
    <t>776141122</t>
  </si>
  <si>
    <t>Příprava podkladu vyrovnání samonivelační stěrkou podlah min.pevnosti 30 MPa, tloušťky přes 3 do 5 mm</t>
  </si>
  <si>
    <t>-1237905410</t>
  </si>
  <si>
    <t>60</t>
  </si>
  <si>
    <t>776201812</t>
  </si>
  <si>
    <t>Demontáž povlakových podlahovin lepených ručně s podložkou</t>
  </si>
  <si>
    <t>-1395192756</t>
  </si>
  <si>
    <t>776410811</t>
  </si>
  <si>
    <t>Demontáž soklíků nebo lišt pryžových nebo plastových</t>
  </si>
  <si>
    <t>-1707906427</t>
  </si>
  <si>
    <t>62</t>
  </si>
  <si>
    <t>998776204</t>
  </si>
  <si>
    <t>Přesun hmot pro podlahy povlakové stanovený procentní sazbou (%) z ceny vodorovná dopravní vzdálenost do 50 m v objektech výšky přes 24 do 36 m</t>
  </si>
  <si>
    <t>-723365056</t>
  </si>
  <si>
    <t>783</t>
  </si>
  <si>
    <t>Dokončovací práce - nátěry</t>
  </si>
  <si>
    <t>K001</t>
  </si>
  <si>
    <t>Obroušení stávajících dveřních zárubní</t>
  </si>
  <si>
    <t>1994617131</t>
  </si>
  <si>
    <t>64</t>
  </si>
  <si>
    <t>K002</t>
  </si>
  <si>
    <t>Nátěr dveřních zárubní dvojnásobný</t>
  </si>
  <si>
    <t>795783082</t>
  </si>
  <si>
    <t>65</t>
  </si>
  <si>
    <t>K003</t>
  </si>
  <si>
    <t>Obroušení potrubí a topení</t>
  </si>
  <si>
    <t>-1207075524</t>
  </si>
  <si>
    <t>66</t>
  </si>
  <si>
    <t>K004</t>
  </si>
  <si>
    <t>Nátěr potrubí a topení</t>
  </si>
  <si>
    <t>-611475444</t>
  </si>
  <si>
    <t>784</t>
  </si>
  <si>
    <t>Dokončovací práce - malby a tapety</t>
  </si>
  <si>
    <t>67</t>
  </si>
  <si>
    <t>784111011</t>
  </si>
  <si>
    <t>Obroušení podkladu omítky v místnostech výšky do 3,80 m</t>
  </si>
  <si>
    <t>-1729571461</t>
  </si>
  <si>
    <t>(2,85+4,7+2,85+4,7)*2,55*2+13,44*2</t>
  </si>
  <si>
    <t>-(0,8*2,0+0,9*2,0+1,2*1,5)*2</t>
  </si>
  <si>
    <t>17,5*2,55+10,99+1,22</t>
  </si>
  <si>
    <t>-(0,8*2,0*3+0,6*2,0*2)</t>
  </si>
  <si>
    <t>68</t>
  </si>
  <si>
    <t>784121001</t>
  </si>
  <si>
    <t>Oškrabání malby v místnostech výšky do 3,80 m</t>
  </si>
  <si>
    <t>-1700887214</t>
  </si>
  <si>
    <t>69</t>
  </si>
  <si>
    <t>784181111</t>
  </si>
  <si>
    <t>Penetrace podkladu jednonásobná základní silikátová v místnostech výšky do 3,80 m</t>
  </si>
  <si>
    <t>218236160</t>
  </si>
  <si>
    <t>70</t>
  </si>
  <si>
    <t>784211101</t>
  </si>
  <si>
    <t>Malby z malířských směsí otěruvzdorných za mokra dvojnásobné, bílé za mokra otěruvzdorné výborně v místnostech výšky do 3,80 m</t>
  </si>
  <si>
    <t>-381419151</t>
  </si>
  <si>
    <t>2 - Typ A2</t>
  </si>
  <si>
    <t>783827633</t>
  </si>
  <si>
    <t>721452334</t>
  </si>
  <si>
    <t>-1256467877</t>
  </si>
  <si>
    <t>921778340</t>
  </si>
  <si>
    <t>-1368431344</t>
  </si>
  <si>
    <t>599034986</t>
  </si>
  <si>
    <t>-1089309759</t>
  </si>
  <si>
    <t>476072760</t>
  </si>
  <si>
    <t>-977631988</t>
  </si>
  <si>
    <t>1909030234</t>
  </si>
  <si>
    <t>-451516944</t>
  </si>
  <si>
    <t>1727991277</t>
  </si>
  <si>
    <t>475572825</t>
  </si>
  <si>
    <t>305210058</t>
  </si>
  <si>
    <t>105520544</t>
  </si>
  <si>
    <t>418509303</t>
  </si>
  <si>
    <t>-1328471272</t>
  </si>
  <si>
    <t>-245126958</t>
  </si>
  <si>
    <t>1051965945</t>
  </si>
  <si>
    <t>-787134873</t>
  </si>
  <si>
    <t>604790436</t>
  </si>
  <si>
    <t>-1002637583</t>
  </si>
  <si>
    <t>1989245843</t>
  </si>
  <si>
    <t>1116128086</t>
  </si>
  <si>
    <t>-1675321001</t>
  </si>
  <si>
    <t>-680352910</t>
  </si>
  <si>
    <t>-170991607</t>
  </si>
  <si>
    <t>201196034</t>
  </si>
  <si>
    <t>1404057366</t>
  </si>
  <si>
    <t>-1075215210</t>
  </si>
  <si>
    <t>1096019247</t>
  </si>
  <si>
    <t>155128614</t>
  </si>
  <si>
    <t>2131521827</t>
  </si>
  <si>
    <t>588872787</t>
  </si>
  <si>
    <t>-2084444985</t>
  </si>
  <si>
    <t>1347317120</t>
  </si>
  <si>
    <t>-2011366669</t>
  </si>
  <si>
    <t>-1674596870</t>
  </si>
  <si>
    <t>1023714742</t>
  </si>
  <si>
    <t>-2100669895</t>
  </si>
  <si>
    <t>1444963810</t>
  </si>
  <si>
    <t>-1630003580</t>
  </si>
  <si>
    <t>2126400272</t>
  </si>
  <si>
    <t>1694988380</t>
  </si>
  <si>
    <t>-2078434698</t>
  </si>
  <si>
    <t>-491161945</t>
  </si>
  <si>
    <t>1711817717</t>
  </si>
  <si>
    <t>776071289</t>
  </si>
  <si>
    <t>1757855679</t>
  </si>
  <si>
    <t>-688913013</t>
  </si>
  <si>
    <t>-40563039</t>
  </si>
  <si>
    <t>-550550675</t>
  </si>
  <si>
    <t>815877421</t>
  </si>
  <si>
    <t>-457561602</t>
  </si>
  <si>
    <t>-1852011135</t>
  </si>
  <si>
    <t>-1159492513</t>
  </si>
  <si>
    <t>-845664584</t>
  </si>
  <si>
    <t>-455060155</t>
  </si>
  <si>
    <t>-157679265</t>
  </si>
  <si>
    <t>-1725880744</t>
  </si>
  <si>
    <t>489818506</t>
  </si>
  <si>
    <t>-135449301</t>
  </si>
  <si>
    <t>-1079576148</t>
  </si>
  <si>
    <t>-488216612</t>
  </si>
  <si>
    <t>1878214812</t>
  </si>
  <si>
    <t>1043946209</t>
  </si>
  <si>
    <t>1266084228</t>
  </si>
  <si>
    <t>25279977</t>
  </si>
  <si>
    <t>-1278151746</t>
  </si>
  <si>
    <t>-2144556963</t>
  </si>
  <si>
    <t>3 - Typ A3</t>
  </si>
  <si>
    <t>-317553320</t>
  </si>
  <si>
    <t>1154765953</t>
  </si>
  <si>
    <t>1743446304</t>
  </si>
  <si>
    <t>1667399604</t>
  </si>
  <si>
    <t>2117249079</t>
  </si>
  <si>
    <t>-46686319</t>
  </si>
  <si>
    <t>477492976</t>
  </si>
  <si>
    <t>-200106831</t>
  </si>
  <si>
    <t>1284309577</t>
  </si>
  <si>
    <t>1638156255</t>
  </si>
  <si>
    <t>1318787799</t>
  </si>
  <si>
    <t>-992364095</t>
  </si>
  <si>
    <t>-602761527</t>
  </si>
  <si>
    <t>-85112842</t>
  </si>
  <si>
    <t>-1532571614</t>
  </si>
  <si>
    <t>-1795005695</t>
  </si>
  <si>
    <t>35955033</t>
  </si>
  <si>
    <t>-440674353</t>
  </si>
  <si>
    <t>-1986779979</t>
  </si>
  <si>
    <t>1469604801</t>
  </si>
  <si>
    <t>594752162</t>
  </si>
  <si>
    <t>671252398</t>
  </si>
  <si>
    <t>1187842414</t>
  </si>
  <si>
    <t>-2107486270</t>
  </si>
  <si>
    <t>-413510108</t>
  </si>
  <si>
    <t>1147884128</t>
  </si>
  <si>
    <t>-1596677092</t>
  </si>
  <si>
    <t>464367234</t>
  </si>
  <si>
    <t>2022395188</t>
  </si>
  <si>
    <t>1066597228</t>
  </si>
  <si>
    <t>-801491785</t>
  </si>
  <si>
    <t>-465122786</t>
  </si>
  <si>
    <t>-1459346643</t>
  </si>
  <si>
    <t>-1246669010</t>
  </si>
  <si>
    <t>1083002857</t>
  </si>
  <si>
    <t>477885161</t>
  </si>
  <si>
    <t>-1813048705</t>
  </si>
  <si>
    <t>-1679766392</t>
  </si>
  <si>
    <t>-1670791381</t>
  </si>
  <si>
    <t>529792082</t>
  </si>
  <si>
    <t>-885409014</t>
  </si>
  <si>
    <t>-251566398</t>
  </si>
  <si>
    <t>293866408</t>
  </si>
  <si>
    <t>564992846</t>
  </si>
  <si>
    <t>-1979536939</t>
  </si>
  <si>
    <t>-1058446133</t>
  </si>
  <si>
    <t>-1528602346</t>
  </si>
  <si>
    <t>1116359662</t>
  </si>
  <si>
    <t>1581215797</t>
  </si>
  <si>
    <t>1728643246</t>
  </si>
  <si>
    <t>804685123</t>
  </si>
  <si>
    <t>324613590</t>
  </si>
  <si>
    <t>1417557141</t>
  </si>
  <si>
    <t>1246362715</t>
  </si>
  <si>
    <t>-773270691</t>
  </si>
  <si>
    <t>-2113230050</t>
  </si>
  <si>
    <t>-571257609</t>
  </si>
  <si>
    <t>1105734363</t>
  </si>
  <si>
    <t>-387260639</t>
  </si>
  <si>
    <t>378816252</t>
  </si>
  <si>
    <t>557491089</t>
  </si>
  <si>
    <t>2129017455</t>
  </si>
  <si>
    <t>-1627967647</t>
  </si>
  <si>
    <t>1759659252</t>
  </si>
  <si>
    <t>-1802440539</t>
  </si>
  <si>
    <t>-567594750</t>
  </si>
  <si>
    <t>-399646686</t>
  </si>
  <si>
    <t>-146507840</t>
  </si>
  <si>
    <t>527547298</t>
  </si>
  <si>
    <t>-1554749325</t>
  </si>
  <si>
    <t>4 - Typ A4</t>
  </si>
  <si>
    <t>-1533690705</t>
  </si>
  <si>
    <t>-4347893</t>
  </si>
  <si>
    <t>-1642599414</t>
  </si>
  <si>
    <t>1341395200</t>
  </si>
  <si>
    <t>1460522988</t>
  </si>
  <si>
    <t>-1860554115</t>
  </si>
  <si>
    <t>-1612746515</t>
  </si>
  <si>
    <t>-89709561</t>
  </si>
  <si>
    <t>-1914594850</t>
  </si>
  <si>
    <t>928332498</t>
  </si>
  <si>
    <t>1559556936</t>
  </si>
  <si>
    <t>-1421272290</t>
  </si>
  <si>
    <t>2099087902</t>
  </si>
  <si>
    <t>1692823521</t>
  </si>
  <si>
    <t>-56361272</t>
  </si>
  <si>
    <t>1510170029</t>
  </si>
  <si>
    <t>-1725555976</t>
  </si>
  <si>
    <t>1785600274</t>
  </si>
  <si>
    <t>-1994943030</t>
  </si>
  <si>
    <t>759596517</t>
  </si>
  <si>
    <t>1510000910</t>
  </si>
  <si>
    <t>74926389</t>
  </si>
  <si>
    <t>-730948283</t>
  </si>
  <si>
    <t>188542924</t>
  </si>
  <si>
    <t>-687289595</t>
  </si>
  <si>
    <t>634369410</t>
  </si>
  <si>
    <t>-351566172</t>
  </si>
  <si>
    <t>337066288</t>
  </si>
  <si>
    <t>130297091</t>
  </si>
  <si>
    <t>243890604</t>
  </si>
  <si>
    <t>427776949</t>
  </si>
  <si>
    <t>-1434704884</t>
  </si>
  <si>
    <t>2109878272</t>
  </si>
  <si>
    <t>253912524</t>
  </si>
  <si>
    <t>-804620252</t>
  </si>
  <si>
    <t>1200087109</t>
  </si>
  <si>
    <t>1159698113</t>
  </si>
  <si>
    <t>992314491</t>
  </si>
  <si>
    <t>-773008267</t>
  </si>
  <si>
    <t>712268995</t>
  </si>
  <si>
    <t>-620871524</t>
  </si>
  <si>
    <t>-899914819</t>
  </si>
  <si>
    <t>-897703471</t>
  </si>
  <si>
    <t>599537302</t>
  </si>
  <si>
    <t>-659554252</t>
  </si>
  <si>
    <t>-756297953</t>
  </si>
  <si>
    <t>2117584647</t>
  </si>
  <si>
    <t>-972052677</t>
  </si>
  <si>
    <t>-931101583</t>
  </si>
  <si>
    <t>1802950895</t>
  </si>
  <si>
    <t>-401094770</t>
  </si>
  <si>
    <t>-388333501</t>
  </si>
  <si>
    <t>-1626651475</t>
  </si>
  <si>
    <t>-30731198</t>
  </si>
  <si>
    <t>-1813652227</t>
  </si>
  <si>
    <t>-846569916</t>
  </si>
  <si>
    <t>-1453540934</t>
  </si>
  <si>
    <t>956383233</t>
  </si>
  <si>
    <t>71</t>
  </si>
  <si>
    <t>1070129293</t>
  </si>
  <si>
    <t>72</t>
  </si>
  <si>
    <t>472391042</t>
  </si>
  <si>
    <t>73</t>
  </si>
  <si>
    <t>-1470376260</t>
  </si>
  <si>
    <t>74</t>
  </si>
  <si>
    <t>88541877</t>
  </si>
  <si>
    <t>75</t>
  </si>
  <si>
    <t>-140567706</t>
  </si>
  <si>
    <t>76</t>
  </si>
  <si>
    <t>-1214919392</t>
  </si>
  <si>
    <t>77</t>
  </si>
  <si>
    <t>2063558363</t>
  </si>
  <si>
    <t>78</t>
  </si>
  <si>
    <t>-1438126152</t>
  </si>
  <si>
    <t>79</t>
  </si>
  <si>
    <t>-410048443</t>
  </si>
  <si>
    <t>80</t>
  </si>
  <si>
    <t>2010385925</t>
  </si>
  <si>
    <t>81</t>
  </si>
  <si>
    <t>711513931</t>
  </si>
  <si>
    <t>82</t>
  </si>
  <si>
    <t>1554033788</t>
  </si>
  <si>
    <t>5 - Typ A5</t>
  </si>
  <si>
    <t>531760252</t>
  </si>
  <si>
    <t>785889473</t>
  </si>
  <si>
    <t>-201904232</t>
  </si>
  <si>
    <t>1571035199</t>
  </si>
  <si>
    <t>300994142</t>
  </si>
  <si>
    <t>1905421826</t>
  </si>
  <si>
    <t>-427965845</t>
  </si>
  <si>
    <t>471966707</t>
  </si>
  <si>
    <t>2140776457</t>
  </si>
  <si>
    <t>984192116</t>
  </si>
  <si>
    <t>1342423064</t>
  </si>
  <si>
    <t>-1586868198</t>
  </si>
  <si>
    <t>-1011304856</t>
  </si>
  <si>
    <t>-552787612</t>
  </si>
  <si>
    <t>608205705</t>
  </si>
  <si>
    <t>1018230302</t>
  </si>
  <si>
    <t>1783445686</t>
  </si>
  <si>
    <t>368586924</t>
  </si>
  <si>
    <t>-1769149667</t>
  </si>
  <si>
    <t>-901942000</t>
  </si>
  <si>
    <t>-1676875112</t>
  </si>
  <si>
    <t>-1067633549</t>
  </si>
  <si>
    <t>-1155045036</t>
  </si>
  <si>
    <t>-47162586</t>
  </si>
  <si>
    <t>-1355070306</t>
  </si>
  <si>
    <t>1542201146</t>
  </si>
  <si>
    <t>461700149</t>
  </si>
  <si>
    <t>985706008</t>
  </si>
  <si>
    <t>-1650617961</t>
  </si>
  <si>
    <t>-1177901206</t>
  </si>
  <si>
    <t>-1779698569</t>
  </si>
  <si>
    <t>-1678242058</t>
  </si>
  <si>
    <t>-197256358</t>
  </si>
  <si>
    <t>1599884707</t>
  </si>
  <si>
    <t>512287095</t>
  </si>
  <si>
    <t>-1247203900</t>
  </si>
  <si>
    <t>1303635232</t>
  </si>
  <si>
    <t>1514680801</t>
  </si>
  <si>
    <t>-876175942</t>
  </si>
  <si>
    <t>-382942490</t>
  </si>
  <si>
    <t>282048608</t>
  </si>
  <si>
    <t>-688045962</t>
  </si>
  <si>
    <t>-1305637195</t>
  </si>
  <si>
    <t>1371729662</t>
  </si>
  <si>
    <t>294709592</t>
  </si>
  <si>
    <t>-849616858</t>
  </si>
  <si>
    <t>346352163</t>
  </si>
  <si>
    <t>1250844592</t>
  </si>
  <si>
    <t>2099026326</t>
  </si>
  <si>
    <t>-1038330478</t>
  </si>
  <si>
    <t>1823748233</t>
  </si>
  <si>
    <t>-1354198924</t>
  </si>
  <si>
    <t>-726620967</t>
  </si>
  <si>
    <t>-1010016785</t>
  </si>
  <si>
    <t>145269676</t>
  </si>
  <si>
    <t>-1640411565</t>
  </si>
  <si>
    <t>974500698</t>
  </si>
  <si>
    <t>850998544</t>
  </si>
  <si>
    <t>1509105784</t>
  </si>
  <si>
    <t>866035366</t>
  </si>
  <si>
    <t>-1407915994</t>
  </si>
  <si>
    <t>2005853262</t>
  </si>
  <si>
    <t>-216896336</t>
  </si>
  <si>
    <t>146665675</t>
  </si>
  <si>
    <t>-1043943503</t>
  </si>
  <si>
    <t>-1739284365</t>
  </si>
  <si>
    <t>-1206023517</t>
  </si>
  <si>
    <t>-1086848492</t>
  </si>
  <si>
    <t>-809414109</t>
  </si>
  <si>
    <t>-1513279081</t>
  </si>
  <si>
    <t>6 - Typ C</t>
  </si>
  <si>
    <t>-1709821923</t>
  </si>
  <si>
    <t>-818478021</t>
  </si>
  <si>
    <t>-1201846197</t>
  </si>
  <si>
    <t>13,44+13,44+11,95+1,22</t>
  </si>
  <si>
    <t>-664058671</t>
  </si>
  <si>
    <t>1800571571</t>
  </si>
  <si>
    <t>(1,22+11,95)*0,1</t>
  </si>
  <si>
    <t>75275445</t>
  </si>
  <si>
    <t>-1437216036</t>
  </si>
  <si>
    <t>1326222033</t>
  </si>
  <si>
    <t>(1,22+11,95)*0,003033*1,2</t>
  </si>
  <si>
    <t>-463558472</t>
  </si>
  <si>
    <t>16,8</t>
  </si>
  <si>
    <t>-822306536</t>
  </si>
  <si>
    <t>(1,22+11,95)*0,15</t>
  </si>
  <si>
    <t>-830685471</t>
  </si>
  <si>
    <t>-673939580</t>
  </si>
  <si>
    <t>1160427622</t>
  </si>
  <si>
    <t>3,473*30 'Přepočtené koeficientem množství</t>
  </si>
  <si>
    <t>594649290</t>
  </si>
  <si>
    <t>966281474</t>
  </si>
  <si>
    <t>1276396884</t>
  </si>
  <si>
    <t>11,95+1,22</t>
  </si>
  <si>
    <t>-890373389</t>
  </si>
  <si>
    <t>13,17*1,02 'Přepočtené koeficientem množství</t>
  </si>
  <si>
    <t>49428593</t>
  </si>
  <si>
    <t>-1658032672</t>
  </si>
  <si>
    <t>1783067202</t>
  </si>
  <si>
    <t>-1811319089</t>
  </si>
  <si>
    <t>1306009496</t>
  </si>
  <si>
    <t>525971382</t>
  </si>
  <si>
    <t>-1741411743</t>
  </si>
  <si>
    <t>-2144937566</t>
  </si>
  <si>
    <t>761375497</t>
  </si>
  <si>
    <t>-427794326</t>
  </si>
  <si>
    <t>1277300534</t>
  </si>
  <si>
    <t>56664463</t>
  </si>
  <si>
    <t>-1619790578</t>
  </si>
  <si>
    <t>1229663473</t>
  </si>
  <si>
    <t>-1496434467</t>
  </si>
  <si>
    <t>-959433809</t>
  </si>
  <si>
    <t>1016486227</t>
  </si>
  <si>
    <t>1148948802</t>
  </si>
  <si>
    <t>1365844107</t>
  </si>
  <si>
    <t>1879221193</t>
  </si>
  <si>
    <t>-1648578743</t>
  </si>
  <si>
    <t>1033216715</t>
  </si>
  <si>
    <t>-1163121004</t>
  </si>
  <si>
    <t>211693777</t>
  </si>
  <si>
    <t>200504448</t>
  </si>
  <si>
    <t>16,8-(0,8*3+0,6*2)</t>
  </si>
  <si>
    <t>944276862</t>
  </si>
  <si>
    <t>13,2*1,1 'Přepočtené koeficientem množství</t>
  </si>
  <si>
    <t>699251024</t>
  </si>
  <si>
    <t>-121598759</t>
  </si>
  <si>
    <t>13,17*1,1 'Přepočtené koeficientem množství</t>
  </si>
  <si>
    <t>-1786323717</t>
  </si>
  <si>
    <t>-582029199</t>
  </si>
  <si>
    <t>1268334331</t>
  </si>
  <si>
    <t>1630634550</t>
  </si>
  <si>
    <t>-657827368</t>
  </si>
  <si>
    <t>-1283362462</t>
  </si>
  <si>
    <t>-315219903</t>
  </si>
  <si>
    <t>-567913324</t>
  </si>
  <si>
    <t>110859507</t>
  </si>
  <si>
    <t>2072243649</t>
  </si>
  <si>
    <t>472400878</t>
  </si>
  <si>
    <t>1339475390</t>
  </si>
  <si>
    <t>440419945</t>
  </si>
  <si>
    <t>-852286400</t>
  </si>
  <si>
    <t>-2011815309</t>
  </si>
  <si>
    <t>2096818868</t>
  </si>
  <si>
    <t>1962924772</t>
  </si>
  <si>
    <t>-782113130</t>
  </si>
  <si>
    <t>-360168368</t>
  </si>
  <si>
    <t>-1473737160</t>
  </si>
  <si>
    <t>-865692927</t>
  </si>
  <si>
    <t>1239914603</t>
  </si>
  <si>
    <t>16,8*2,55+11,95+1,22</t>
  </si>
  <si>
    <t>-1812970194</t>
  </si>
  <si>
    <t>1423822195</t>
  </si>
  <si>
    <t>-1389952749</t>
  </si>
  <si>
    <t>VRN - Ostatní a vedlejší náklady</t>
  </si>
  <si>
    <t>VRN - Vedlejší rozpočtové náklady</t>
  </si>
  <si>
    <t>Vedlejší rozpočtové náklady</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</si>
  <si>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staveniště. Obsahuje dopravu pracovníků na stavbu</t>
  </si>
  <si>
    <t>477088767</t>
  </si>
  <si>
    <t>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t>
  </si>
  <si>
    <t>480638852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</si>
  <si>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</si>
  <si>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</si>
  <si>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</si>
  <si>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</si>
  <si>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</si>
  <si>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</si>
  <si>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</si>
  <si>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</si>
  <si>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</si>
  <si>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</si>
  <si>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</si>
  <si>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</si>
  <si>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</si>
  <si>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</si>
  <si>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</si>
  <si>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</si>
  <si>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</si>
  <si>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</si>
  <si>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</si>
  <si>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</si>
  <si>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</si>
  <si>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</si>
  <si>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</si>
  <si>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</si>
  <si>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</si>
  <si>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</si>
  <si>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</si>
  <si>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</si>
  <si>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</si>
  <si>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</si>
  <si>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</si>
  <si>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</si>
  <si>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</si>
  <si>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</si>
  <si>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</si>
  <si>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</si>
  <si>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</si>
  <si>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</si>
  <si>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</si>
  <si>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</si>
  <si>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</si>
  <si>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</si>
  <si>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</si>
  <si>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</si>
  <si>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</si>
  <si>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</si>
  <si>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</si>
  <si>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</si>
  <si>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</si>
  <si>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</si>
  <si>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</si>
  <si>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</si>
  <si>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</si>
  <si>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</si>
  <si>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</si>
  <si>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</si>
  <si>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</si>
  <si>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</si>
  <si>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</si>
  <si>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</si>
  <si>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</si>
  <si>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</si>
  <si>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</si>
  <si>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</si>
  <si>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</si>
  <si>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</si>
  <si>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</si>
  <si>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</si>
  <si>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</si>
  <si>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</si>
  <si>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</si>
  <si>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</si>
  <si>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</si>
  <si>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</si>
  <si>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</si>
  <si>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</si>
  <si>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</si>
  <si>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</si>
  <si>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</si>
  <si>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</si>
  <si>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</si>
  <si>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</si>
  <si>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</si>
  <si>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</si>
  <si>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</si>
  <si>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</si>
  <si>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</si>
  <si>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</si>
  <si>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</si>
  <si>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</si>
  <si>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</si>
  <si>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</si>
  <si>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</si>
  <si>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</si>
  <si>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</si>
  <si>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</si>
  <si>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</si>
  <si>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</si>
  <si>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</si>
  <si>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</si>
  <si>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</si>
  <si>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</si>
  <si>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</si>
  <si>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</si>
  <si>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</si>
  <si>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</si>
  <si>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</si>
  <si>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</si>
  <si>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</si>
  <si>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</si>
  <si>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</si>
  <si>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</si>
  <si>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</si>
  <si>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</si>
  <si>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</si>
  <si>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</si>
  <si>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</si>
  <si>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</si>
  <si>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</si>
  <si>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</si>
  <si>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</si>
  <si>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</si>
  <si>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</si>
  <si>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</si>
  <si>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</si>
  <si>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</si>
  <si>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</si>
  <si>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</si>
  <si>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</si>
  <si>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</si>
  <si>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</si>
  <si>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</si>
  <si>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</si>
  <si>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</si>
  <si>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</si>
  <si>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</si>
  <si>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</si>
  <si>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</si>
  <si>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</si>
  <si>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</si>
  <si>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</si>
  <si>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</si>
  <si>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</si>
  <si>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</si>
  <si>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</si>
  <si>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</si>
  <si>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</si>
  <si>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</si>
  <si>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</si>
  <si>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</si>
  <si>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</si>
  <si>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</si>
  <si>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</si>
  <si>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</si>
  <si>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</si>
  <si>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</si>
  <si>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</si>
  <si>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</si>
  <si>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</si>
  <si>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</si>
  <si>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</si>
  <si>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</si>
  <si>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</si>
  <si>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</si>
  <si>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</si>
  <si>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</si>
  <si>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</si>
  <si>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</si>
  <si>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</si>
  <si>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</si>
  <si>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</si>
  <si>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</si>
  <si>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</si>
  <si>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</si>
  <si>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</si>
  <si>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</si>
  <si>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</si>
  <si>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</si>
  <si>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</si>
  <si>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</si>
  <si>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</si>
  <si>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</si>
  <si>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</si>
  <si>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</si>
  <si>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</si>
  <si>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</si>
  <si>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Počet kusů</t>
  </si>
  <si>
    <t>dlažba keramická přes 9 do 12 ks/m2  - kalibrovaná, protiskluzná, otěruvzdornost  PEI 4</t>
  </si>
  <si>
    <t>Závěrečný úklid před předáním do užívání (náklady na zametení a umytí podlah, dlažeb, obkladů, schodů v místnostech, chodbách a schodištích, vyčištění a umytí oken, dveří s rámy, zárubněmi, umytí a vyčištění jiných zasklených a natíraných ploch a zařizovacích předmětů.
)</t>
  </si>
  <si>
    <t xml:space="preserve">VYSVĚTLIVKY: </t>
  </si>
  <si>
    <t>INVESTICE</t>
  </si>
  <si>
    <t>NEINVESTICE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</si>
</sst>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7"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800080"/>
      <name val="Arial CE"/>
      <family val="2"/>
      <charset val="238"/>
    </font>
    <font>
      <sz val="8"/>
      <color rgb="FFFF000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9"/>
      <color rgb="FF0000FF"/>
      <name val="Arial CE"/>
      <family val="2"/>
      <charset val="238"/>
    </font>
    <font>
      <i/>
      <sz val="8"/>
      <color rgb="FF0000FF"/>
      <name val="Arial CE"/>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8"/>
      <name val="Arial CE"/>
      <family val="2"/>
    </font>
    <font>
      <b/>
      <sz val="11"/>
      <name val="Arial CE"/>
      <charset val="238"/>
    </font>
  </fonts>
  <fills count="8">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FFFF00"/>
        <bgColor indexed="64"/>
      </patternFill>
    </fill>
    <fill>
      <patternFill patternType="solid">
        <fgColor rgb="FF92D050"/>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3" fillId="0" borderId="0" applyNumberFormat="0" applyFill="0" applyBorder="0" applyAlignment="0" applyProtection="0"/>
    <xf numFmtId="0" fontId="45" fillId="0" borderId="1"/>
  </cellStyleXfs>
  <cellXfs count="34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21" fillId="5" borderId="8" xfId="0" applyFont="1" applyFill="1" applyBorder="1" applyAlignment="1">
      <alignment horizontal="lef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6" fillId="0" borderId="0" xfId="0" applyFont="1" applyAlignment="1">
      <alignment horizontal="left" vertical="center" wrapText="1"/>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8" xfId="0" applyFont="1" applyFill="1" applyBorder="1" applyAlignment="1" applyProtection="1">
      <alignment horizontal="center" vertical="center" wrapText="1"/>
      <protection locked="0"/>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4" fillId="0" borderId="23" xfId="0" applyFont="1" applyBorder="1" applyAlignment="1" applyProtection="1">
      <alignment horizontal="center" vertical="center"/>
      <protection locked="0"/>
    </xf>
    <xf numFmtId="49" fontId="34" fillId="0" borderId="23" xfId="0" applyNumberFormat="1" applyFont="1" applyBorder="1" applyAlignment="1" applyProtection="1">
      <alignment horizontal="left" vertical="center" wrapText="1"/>
      <protection locked="0"/>
    </xf>
    <xf numFmtId="0" fontId="34" fillId="0" borderId="23" xfId="0" applyFont="1" applyBorder="1" applyAlignment="1" applyProtection="1">
      <alignment horizontal="left" vertical="center" wrapText="1"/>
      <protection locked="0"/>
    </xf>
    <xf numFmtId="0" fontId="34" fillId="0" borderId="23" xfId="0" applyFont="1" applyBorder="1" applyAlignment="1" applyProtection="1">
      <alignment horizontal="center" vertical="center" wrapText="1"/>
      <protection locked="0"/>
    </xf>
    <xf numFmtId="167" fontId="34" fillId="0" borderId="23" xfId="0" applyNumberFormat="1" applyFont="1" applyBorder="1" applyAlignment="1" applyProtection="1">
      <alignment vertical="center"/>
      <protection locked="0"/>
    </xf>
    <xf numFmtId="4" fontId="34" fillId="3"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protection locked="0"/>
    </xf>
    <xf numFmtId="0" fontId="35" fillId="0" borderId="4" xfId="0" applyFont="1" applyBorder="1" applyAlignment="1">
      <alignment vertical="center"/>
    </xf>
    <xf numFmtId="0" fontId="34" fillId="3" borderId="15" xfId="0" applyFont="1" applyFill="1" applyBorder="1" applyAlignment="1" applyProtection="1">
      <alignment horizontal="left" vertical="center"/>
      <protection locked="0"/>
    </xf>
    <xf numFmtId="0" fontId="34" fillId="0" borderId="0" xfId="0" applyFont="1" applyBorder="1" applyAlignment="1">
      <alignment horizontal="center" vertical="center"/>
    </xf>
    <xf numFmtId="167" fontId="21" fillId="3" borderId="23" xfId="0" applyNumberFormat="1" applyFont="1" applyFill="1" applyBorder="1" applyAlignment="1" applyProtection="1">
      <alignment vertical="center"/>
      <protection locked="0"/>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0" fillId="0" borderId="0" xfId="0" applyFont="1" applyAlignment="1">
      <alignment vertical="center"/>
    </xf>
    <xf numFmtId="0" fontId="23" fillId="0" borderId="1" xfId="2" applyFont="1" applyAlignment="1">
      <alignment horizontal="left" vertical="center"/>
    </xf>
    <xf numFmtId="0" fontId="26" fillId="0" borderId="1" xfId="2" applyFont="1" applyAlignment="1">
      <alignment vertical="center" wrapText="1"/>
    </xf>
    <xf numFmtId="0" fontId="0" fillId="0" borderId="0" xfId="0"/>
    <xf numFmtId="0" fontId="22" fillId="0" borderId="1" xfId="0" applyFont="1" applyBorder="1" applyAlignment="1">
      <alignment horizontal="center" vertical="center"/>
    </xf>
    <xf numFmtId="0" fontId="0" fillId="0" borderId="1" xfId="0" applyFont="1" applyBorder="1" applyAlignment="1">
      <alignment vertical="center"/>
    </xf>
    <xf numFmtId="166" fontId="22" fillId="0" borderId="1" xfId="0" applyNumberFormat="1" applyFont="1" applyBorder="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13" fillId="2" borderId="0" xfId="0" applyFont="1" applyFill="1" applyAlignment="1">
      <alignment horizontal="center" vertical="center"/>
    </xf>
    <xf numFmtId="0" fontId="0" fillId="0" borderId="0" xfId="0"/>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6" fillId="0" borderId="0" xfId="0" applyFont="1" applyAlignment="1">
      <alignment horizontal="left" vertical="center" wrapText="1"/>
    </xf>
    <xf numFmtId="0" fontId="21" fillId="5" borderId="8" xfId="0" applyFont="1" applyFill="1" applyBorder="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39" fillId="0" borderId="1" xfId="0" applyFont="1" applyBorder="1" applyAlignment="1">
      <alignment horizontal="left" vertical="top"/>
    </xf>
    <xf numFmtId="0" fontId="39" fillId="0" borderId="1" xfId="0" applyFont="1" applyBorder="1" applyAlignment="1">
      <alignment horizontal="left" vertical="center"/>
    </xf>
    <xf numFmtId="0" fontId="38" fillId="0" borderId="29" xfId="0" applyFont="1" applyBorder="1" applyAlignment="1">
      <alignment horizontal="left"/>
    </xf>
    <xf numFmtId="0" fontId="37" fillId="0" borderId="1" xfId="0" applyFont="1" applyBorder="1" applyAlignment="1">
      <alignment horizontal="center" vertical="center" wrapText="1"/>
    </xf>
    <xf numFmtId="0" fontId="37" fillId="0" borderId="1" xfId="0" applyFont="1" applyBorder="1" applyAlignment="1">
      <alignment horizontal="center" vertical="center"/>
    </xf>
    <xf numFmtId="0" fontId="39" fillId="0" borderId="1" xfId="0" applyFont="1" applyBorder="1" applyAlignment="1">
      <alignment horizontal="left" vertical="center" wrapText="1"/>
    </xf>
    <xf numFmtId="49" fontId="39" fillId="0" borderId="1" xfId="0" applyNumberFormat="1" applyFont="1" applyBorder="1" applyAlignment="1">
      <alignment horizontal="left" vertical="center" wrapText="1"/>
    </xf>
    <xf numFmtId="0" fontId="38" fillId="0" borderId="29" xfId="0" applyFont="1" applyBorder="1" applyAlignment="1">
      <alignment horizontal="left" wrapText="1"/>
    </xf>
    <xf numFmtId="0" fontId="46" fillId="0" borderId="0" xfId="0" applyFont="1"/>
    <xf numFmtId="0" fontId="46" fillId="6" borderId="0" xfId="0" applyFont="1" applyFill="1"/>
    <xf numFmtId="0" fontId="46" fillId="7" borderId="0" xfId="0" applyFont="1" applyFill="1"/>
    <xf numFmtId="0" fontId="21" fillId="7" borderId="23" xfId="0" applyFont="1" applyFill="1" applyBorder="1" applyAlignment="1" applyProtection="1">
      <alignment horizontal="center" vertical="center"/>
      <protection locked="0"/>
    </xf>
    <xf numFmtId="0" fontId="33" fillId="7" borderId="0" xfId="0" applyFont="1" applyFill="1" applyAlignment="1">
      <alignment horizontal="left" vertical="center"/>
    </xf>
    <xf numFmtId="0" fontId="8" fillId="7" borderId="0" xfId="0" applyFont="1" applyFill="1" applyAlignment="1">
      <alignment horizontal="left"/>
    </xf>
    <xf numFmtId="0" fontId="34" fillId="7" borderId="23" xfId="0" applyFont="1" applyFill="1" applyBorder="1" applyAlignment="1" applyProtection="1">
      <alignment horizontal="center" vertical="center"/>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T70"/>
  <sheetViews>
    <sheetView showGridLines="0" topLeftCell="A43" workbookViewId="0">
      <selection activeCell="AI80" sqref="AI80"/>
    </sheetView>
  </sheetViews>
  <sheetFormatPr defaultRowHeight="11.25" x14ac:dyDescent="0.2"/>
  <cols>
    <col min="1" max="1" width="7.1640625" style="1" customWidth="1"/>
    <col min="2" max="2" width="1.5" style="1" customWidth="1"/>
    <col min="3" max="3" width="3.5" style="1" customWidth="1"/>
    <col min="4" max="34" width="2.33203125" style="1" customWidth="1"/>
    <col min="35" max="35" width="15.5" style="1" customWidth="1"/>
    <col min="36" max="40" width="2.33203125" style="1" customWidth="1"/>
    <col min="41" max="43" width="2.83203125" style="1" customWidth="1"/>
    <col min="44" max="44" width="2.1640625" style="1" customWidth="1"/>
    <col min="45" max="45" width="7.1640625" style="1" customWidth="1"/>
    <col min="46" max="46" width="2.83203125" style="1" customWidth="1"/>
    <col min="47" max="47" width="11.5" style="1" customWidth="1"/>
    <col min="48" max="48" width="6.5" style="1" customWidth="1"/>
    <col min="49" max="49" width="3.5" style="1" customWidth="1"/>
    <col min="50" max="50" width="13.5" style="1" customWidth="1"/>
    <col min="51" max="51" width="11.6640625" style="1" customWidth="1"/>
    <col min="52" max="54" width="22.1640625" style="1" hidden="1" customWidth="1"/>
    <col min="55" max="56" width="18.5" style="1" hidden="1" customWidth="1"/>
    <col min="57" max="58" width="21.5" style="1" hidden="1" customWidth="1"/>
    <col min="59" max="59" width="18.5" style="1" hidden="1" customWidth="1"/>
    <col min="60" max="60" width="16.5" style="1" hidden="1" customWidth="1"/>
    <col min="61" max="61" width="21.5" style="1" hidden="1" customWidth="1"/>
    <col min="62" max="62" width="18.5" style="1" hidden="1" customWidth="1"/>
    <col min="63" max="63" width="16.5" style="1" hidden="1" customWidth="1"/>
    <col min="64" max="64" width="57" style="1" customWidth="1"/>
    <col min="78" max="98" width="9.1640625" style="1" hidden="1"/>
  </cols>
  <sheetData>
    <row r="1" spans="1:81" x14ac:dyDescent="0.2">
      <c r="A1" s="17" t="s">
        <v>0</v>
      </c>
      <c r="BG1" s="17" t="s">
        <v>1</v>
      </c>
      <c r="BH1" s="17" t="s">
        <v>2</v>
      </c>
      <c r="BI1" s="17" t="s">
        <v>3</v>
      </c>
      <c r="CA1" s="17" t="s">
        <v>4</v>
      </c>
      <c r="CB1" s="17" t="s">
        <v>4</v>
      </c>
      <c r="CC1" s="17" t="s">
        <v>5</v>
      </c>
    </row>
    <row r="2" spans="1:81" s="1" customFormat="1" ht="36.950000000000003" customHeight="1" x14ac:dyDescent="0.2">
      <c r="AY2" s="301" t="s">
        <v>6</v>
      </c>
      <c r="AZ2" s="302"/>
      <c r="BA2" s="302"/>
      <c r="BB2" s="302"/>
      <c r="BC2" s="302"/>
      <c r="BD2" s="302"/>
      <c r="BE2" s="302"/>
      <c r="BF2" s="302"/>
      <c r="BG2" s="302"/>
      <c r="BH2" s="302"/>
      <c r="BI2" s="302"/>
      <c r="BJ2" s="302"/>
      <c r="BK2" s="302"/>
      <c r="BL2" s="302"/>
      <c r="BZ2" s="18" t="s">
        <v>7</v>
      </c>
      <c r="CA2" s="18" t="s">
        <v>8</v>
      </c>
    </row>
    <row r="3" spans="1:81" s="1" customFormat="1" ht="6.95" customHeight="1" x14ac:dyDescent="0.2">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1"/>
      <c r="BZ3" s="18" t="s">
        <v>7</v>
      </c>
      <c r="CA3" s="18" t="s">
        <v>9</v>
      </c>
    </row>
    <row r="4" spans="1:81" s="1" customFormat="1" ht="24.95" customHeight="1" x14ac:dyDescent="0.2">
      <c r="B4" s="21"/>
      <c r="D4" s="22" t="s">
        <v>10</v>
      </c>
      <c r="AY4" s="21"/>
      <c r="AZ4" s="23" t="s">
        <v>11</v>
      </c>
      <c r="BL4" s="24" t="s">
        <v>12</v>
      </c>
      <c r="BZ4" s="18" t="s">
        <v>13</v>
      </c>
    </row>
    <row r="5" spans="1:81" s="1" customFormat="1" ht="12" customHeight="1" x14ac:dyDescent="0.2">
      <c r="B5" s="21"/>
      <c r="D5" s="25" t="s">
        <v>14</v>
      </c>
      <c r="K5" s="303" t="s">
        <v>15</v>
      </c>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c r="AY5" s="21"/>
      <c r="BL5" s="295" t="s">
        <v>16</v>
      </c>
      <c r="BZ5" s="18" t="s">
        <v>7</v>
      </c>
    </row>
    <row r="6" spans="1:81" s="1" customFormat="1" ht="36.950000000000003" customHeight="1" x14ac:dyDescent="0.2">
      <c r="B6" s="21"/>
      <c r="D6" s="27" t="s">
        <v>17</v>
      </c>
      <c r="K6" s="304" t="s">
        <v>18</v>
      </c>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2"/>
      <c r="AQ6" s="302"/>
      <c r="AR6" s="302"/>
      <c r="AS6" s="302"/>
      <c r="AT6" s="302"/>
      <c r="AU6" s="302"/>
      <c r="AV6" s="302"/>
      <c r="AY6" s="21"/>
      <c r="BL6" s="296"/>
      <c r="BZ6" s="18" t="s">
        <v>7</v>
      </c>
    </row>
    <row r="7" spans="1:81" s="1" customFormat="1" ht="12" customHeight="1" x14ac:dyDescent="0.2">
      <c r="B7" s="21"/>
      <c r="D7" s="28" t="s">
        <v>19</v>
      </c>
      <c r="K7" s="26" t="s">
        <v>3</v>
      </c>
      <c r="AR7" s="28" t="s">
        <v>20</v>
      </c>
      <c r="AU7" s="26" t="s">
        <v>3</v>
      </c>
      <c r="AY7" s="21"/>
      <c r="BL7" s="296"/>
      <c r="BZ7" s="18" t="s">
        <v>7</v>
      </c>
    </row>
    <row r="8" spans="1:81" s="1" customFormat="1" ht="12" customHeight="1" x14ac:dyDescent="0.2">
      <c r="B8" s="21"/>
      <c r="D8" s="28" t="s">
        <v>21</v>
      </c>
      <c r="K8" s="26" t="s">
        <v>22</v>
      </c>
      <c r="AR8" s="28" t="s">
        <v>23</v>
      </c>
      <c r="AU8" s="29" t="s">
        <v>24</v>
      </c>
      <c r="AY8" s="21"/>
      <c r="BL8" s="296"/>
      <c r="BZ8" s="18" t="s">
        <v>7</v>
      </c>
    </row>
    <row r="9" spans="1:81" s="1" customFormat="1" ht="14.45" customHeight="1" x14ac:dyDescent="0.2">
      <c r="B9" s="21"/>
      <c r="AY9" s="21"/>
      <c r="BL9" s="296"/>
      <c r="BZ9" s="18" t="s">
        <v>7</v>
      </c>
    </row>
    <row r="10" spans="1:81" s="1" customFormat="1" ht="12" customHeight="1" x14ac:dyDescent="0.2">
      <c r="B10" s="21"/>
      <c r="D10" s="28" t="s">
        <v>25</v>
      </c>
      <c r="AR10" s="28" t="s">
        <v>26</v>
      </c>
      <c r="AU10" s="26" t="s">
        <v>3</v>
      </c>
      <c r="AY10" s="21"/>
      <c r="BL10" s="296"/>
      <c r="BZ10" s="18" t="s">
        <v>7</v>
      </c>
    </row>
    <row r="11" spans="1:81" s="1" customFormat="1" ht="18.399999999999999" customHeight="1" x14ac:dyDescent="0.2">
      <c r="B11" s="21"/>
      <c r="E11" s="26" t="s">
        <v>27</v>
      </c>
      <c r="AR11" s="28" t="s">
        <v>28</v>
      </c>
      <c r="AU11" s="26" t="s">
        <v>3</v>
      </c>
      <c r="AY11" s="21"/>
      <c r="BL11" s="296"/>
      <c r="BZ11" s="18" t="s">
        <v>7</v>
      </c>
    </row>
    <row r="12" spans="1:81" s="1" customFormat="1" ht="6.95" customHeight="1" x14ac:dyDescent="0.2">
      <c r="B12" s="21"/>
      <c r="AY12" s="21"/>
      <c r="BL12" s="296"/>
      <c r="BZ12" s="18" t="s">
        <v>7</v>
      </c>
    </row>
    <row r="13" spans="1:81" s="1" customFormat="1" ht="12" customHeight="1" x14ac:dyDescent="0.2">
      <c r="B13" s="21"/>
      <c r="D13" s="28" t="s">
        <v>29</v>
      </c>
      <c r="AR13" s="28" t="s">
        <v>26</v>
      </c>
      <c r="AU13" s="30" t="s">
        <v>30</v>
      </c>
      <c r="AY13" s="21"/>
      <c r="BL13" s="296"/>
      <c r="BZ13" s="18" t="s">
        <v>7</v>
      </c>
    </row>
    <row r="14" spans="1:81" ht="12.75" x14ac:dyDescent="0.2">
      <c r="B14" s="21"/>
      <c r="E14" s="305" t="s">
        <v>30</v>
      </c>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c r="AH14" s="306"/>
      <c r="AI14" s="306"/>
      <c r="AJ14" s="306"/>
      <c r="AK14" s="306"/>
      <c r="AL14" s="306"/>
      <c r="AM14" s="306"/>
      <c r="AN14" s="306"/>
      <c r="AO14" s="306"/>
      <c r="AP14" s="306"/>
      <c r="AQ14" s="306"/>
      <c r="AR14" s="28" t="s">
        <v>28</v>
      </c>
      <c r="AU14" s="30" t="s">
        <v>30</v>
      </c>
      <c r="AY14" s="21"/>
      <c r="BL14" s="296"/>
      <c r="BZ14" s="18" t="s">
        <v>7</v>
      </c>
    </row>
    <row r="15" spans="1:81" s="1" customFormat="1" ht="6.95" customHeight="1" x14ac:dyDescent="0.2">
      <c r="B15" s="21"/>
      <c r="AY15" s="21"/>
      <c r="BL15" s="296"/>
      <c r="BZ15" s="18" t="s">
        <v>4</v>
      </c>
    </row>
    <row r="16" spans="1:81" s="1" customFormat="1" ht="12" customHeight="1" x14ac:dyDescent="0.2">
      <c r="B16" s="21"/>
      <c r="D16" s="28" t="s">
        <v>31</v>
      </c>
      <c r="AR16" s="28" t="s">
        <v>26</v>
      </c>
      <c r="AU16" s="26" t="s">
        <v>3</v>
      </c>
      <c r="AY16" s="21"/>
      <c r="BL16" s="296"/>
      <c r="BZ16" s="18" t="s">
        <v>4</v>
      </c>
    </row>
    <row r="17" spans="1:78" s="1" customFormat="1" ht="18.399999999999999" customHeight="1" x14ac:dyDescent="0.2">
      <c r="B17" s="21"/>
      <c r="E17" s="26" t="s">
        <v>32</v>
      </c>
      <c r="AR17" s="28" t="s">
        <v>28</v>
      </c>
      <c r="AU17" s="26" t="s">
        <v>3</v>
      </c>
      <c r="AY17" s="21"/>
      <c r="BL17" s="296"/>
      <c r="BZ17" s="18" t="s">
        <v>33</v>
      </c>
    </row>
    <row r="18" spans="1:78" s="1" customFormat="1" ht="6.95" customHeight="1" x14ac:dyDescent="0.2">
      <c r="B18" s="21"/>
      <c r="AY18" s="21"/>
      <c r="BL18" s="296"/>
      <c r="BZ18" s="18" t="s">
        <v>7</v>
      </c>
    </row>
    <row r="19" spans="1:78" s="1" customFormat="1" ht="12" customHeight="1" x14ac:dyDescent="0.2">
      <c r="B19" s="21"/>
      <c r="D19" s="28" t="s">
        <v>34</v>
      </c>
      <c r="AR19" s="28" t="s">
        <v>26</v>
      </c>
      <c r="AU19" s="26" t="s">
        <v>3</v>
      </c>
      <c r="AY19" s="21"/>
      <c r="BL19" s="296"/>
      <c r="BZ19" s="18" t="s">
        <v>7</v>
      </c>
    </row>
    <row r="20" spans="1:78" s="1" customFormat="1" ht="18.399999999999999" customHeight="1" x14ac:dyDescent="0.2">
      <c r="B20" s="21"/>
      <c r="E20" s="26" t="s">
        <v>22</v>
      </c>
      <c r="AR20" s="28" t="s">
        <v>28</v>
      </c>
      <c r="AU20" s="26" t="s">
        <v>3</v>
      </c>
      <c r="AY20" s="21"/>
      <c r="BL20" s="296"/>
      <c r="BZ20" s="18" t="s">
        <v>4</v>
      </c>
    </row>
    <row r="21" spans="1:78" s="1" customFormat="1" ht="6.95" customHeight="1" x14ac:dyDescent="0.2">
      <c r="B21" s="21"/>
      <c r="AY21" s="21"/>
      <c r="BL21" s="296"/>
    </row>
    <row r="22" spans="1:78" s="1" customFormat="1" ht="12" customHeight="1" x14ac:dyDescent="0.2">
      <c r="B22" s="21"/>
      <c r="D22" s="28" t="s">
        <v>35</v>
      </c>
      <c r="AY22" s="21"/>
      <c r="BL22" s="296"/>
    </row>
    <row r="23" spans="1:78" s="1" customFormat="1" ht="60" customHeight="1" x14ac:dyDescent="0.2">
      <c r="B23" s="21"/>
      <c r="E23" s="307" t="s">
        <v>36</v>
      </c>
      <c r="F23" s="307"/>
      <c r="G23" s="307"/>
      <c r="H23" s="307"/>
      <c r="I23" s="307"/>
      <c r="J23" s="307"/>
      <c r="K23" s="307"/>
      <c r="L23" s="307"/>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07"/>
      <c r="AJ23" s="307"/>
      <c r="AK23" s="307"/>
      <c r="AL23" s="307"/>
      <c r="AM23" s="307"/>
      <c r="AN23" s="307"/>
      <c r="AO23" s="307"/>
      <c r="AP23" s="307"/>
      <c r="AQ23" s="307"/>
      <c r="AR23" s="307"/>
      <c r="AS23" s="307"/>
      <c r="AT23" s="307"/>
      <c r="AU23" s="307"/>
      <c r="AY23" s="21"/>
      <c r="BL23" s="296"/>
    </row>
    <row r="24" spans="1:78" s="1" customFormat="1" ht="6.95" customHeight="1" x14ac:dyDescent="0.2">
      <c r="B24" s="21"/>
      <c r="AY24" s="21"/>
      <c r="BL24" s="296"/>
    </row>
    <row r="25" spans="1:78" s="1" customFormat="1" ht="6.95" customHeight="1" x14ac:dyDescent="0.2">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Y25" s="21"/>
      <c r="BL25" s="296"/>
    </row>
    <row r="26" spans="1:78" s="2" customFormat="1" ht="25.9" customHeight="1" x14ac:dyDescent="0.2">
      <c r="A26" s="33"/>
      <c r="B26" s="34"/>
      <c r="C26" s="33"/>
      <c r="D26" s="35" t="s">
        <v>37</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298">
        <f>AN54</f>
        <v>0</v>
      </c>
      <c r="AS26" s="299"/>
      <c r="AT26" s="299"/>
      <c r="AU26" s="299"/>
      <c r="AV26" s="299"/>
      <c r="AW26" s="33"/>
      <c r="AX26" s="33"/>
      <c r="AY26" s="34"/>
      <c r="BL26" s="296"/>
    </row>
    <row r="27" spans="1:78" s="2" customFormat="1" ht="6.95" customHeight="1" x14ac:dyDescent="0.2">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4"/>
      <c r="BL27" s="296"/>
    </row>
    <row r="28" spans="1:78" s="2" customFormat="1" ht="12.75" x14ac:dyDescent="0.2">
      <c r="A28" s="33"/>
      <c r="B28" s="34"/>
      <c r="C28" s="33"/>
      <c r="D28" s="33"/>
      <c r="E28" s="33"/>
      <c r="F28" s="33"/>
      <c r="G28" s="33"/>
      <c r="H28" s="33"/>
      <c r="I28" s="33"/>
      <c r="J28" s="33"/>
      <c r="K28" s="33"/>
      <c r="L28" s="300" t="s">
        <v>38</v>
      </c>
      <c r="M28" s="300"/>
      <c r="N28" s="300"/>
      <c r="O28" s="300"/>
      <c r="P28" s="300"/>
      <c r="Q28" s="33"/>
      <c r="R28" s="33"/>
      <c r="S28" s="33"/>
      <c r="T28" s="33"/>
      <c r="U28" s="33"/>
      <c r="V28" s="33"/>
      <c r="W28" s="300" t="s">
        <v>39</v>
      </c>
      <c r="X28" s="300"/>
      <c r="Y28" s="300"/>
      <c r="Z28" s="300"/>
      <c r="AA28" s="300"/>
      <c r="AB28" s="300"/>
      <c r="AC28" s="300"/>
      <c r="AD28" s="300"/>
      <c r="AE28" s="300"/>
      <c r="AF28" s="33"/>
      <c r="AG28" s="33"/>
      <c r="AH28" s="33"/>
      <c r="AI28" s="33"/>
      <c r="AJ28" s="33"/>
      <c r="AK28" s="33"/>
      <c r="AL28" s="33"/>
      <c r="AM28" s="33"/>
      <c r="AN28" s="33"/>
      <c r="AO28" s="33"/>
      <c r="AP28" s="33"/>
      <c r="AQ28" s="33"/>
      <c r="AR28" s="300" t="s">
        <v>40</v>
      </c>
      <c r="AS28" s="300"/>
      <c r="AT28" s="300"/>
      <c r="AU28" s="300"/>
      <c r="AV28" s="300"/>
      <c r="AW28" s="33"/>
      <c r="AX28" s="33"/>
      <c r="AY28" s="34"/>
      <c r="BL28" s="296"/>
    </row>
    <row r="29" spans="1:78" s="3" customFormat="1" ht="14.45" customHeight="1" x14ac:dyDescent="0.2">
      <c r="B29" s="38"/>
      <c r="D29" s="28" t="s">
        <v>41</v>
      </c>
      <c r="F29" s="28" t="s">
        <v>42</v>
      </c>
      <c r="L29" s="292">
        <v>0.21</v>
      </c>
      <c r="M29" s="293"/>
      <c r="N29" s="293"/>
      <c r="O29" s="293"/>
      <c r="P29" s="293"/>
      <c r="W29" s="294">
        <f>AR26</f>
        <v>0</v>
      </c>
      <c r="X29" s="293"/>
      <c r="Y29" s="293"/>
      <c r="Z29" s="293"/>
      <c r="AA29" s="293"/>
      <c r="AB29" s="293"/>
      <c r="AC29" s="293"/>
      <c r="AD29" s="293"/>
      <c r="AE29" s="293"/>
      <c r="AR29" s="294">
        <f>W29*0.21</f>
        <v>0</v>
      </c>
      <c r="AS29" s="293"/>
      <c r="AT29" s="293"/>
      <c r="AU29" s="293"/>
      <c r="AV29" s="293"/>
      <c r="AY29" s="38"/>
      <c r="BL29" s="297"/>
    </row>
    <row r="30" spans="1:78" s="3" customFormat="1" ht="14.45" customHeight="1" x14ac:dyDescent="0.2">
      <c r="B30" s="38"/>
      <c r="F30" s="28" t="s">
        <v>43</v>
      </c>
      <c r="L30" s="292">
        <v>0.15</v>
      </c>
      <c r="M30" s="293"/>
      <c r="N30" s="293"/>
      <c r="O30" s="293"/>
      <c r="P30" s="293"/>
      <c r="W30" s="294">
        <f>ROUND(BH54, 2)</f>
        <v>0</v>
      </c>
      <c r="X30" s="293"/>
      <c r="Y30" s="293"/>
      <c r="Z30" s="293"/>
      <c r="AA30" s="293"/>
      <c r="AB30" s="293"/>
      <c r="AC30" s="293"/>
      <c r="AD30" s="293"/>
      <c r="AE30" s="293"/>
      <c r="AR30" s="294">
        <f>ROUND(BD54, 2)</f>
        <v>0</v>
      </c>
      <c r="AS30" s="293"/>
      <c r="AT30" s="293"/>
      <c r="AU30" s="293"/>
      <c r="AV30" s="293"/>
      <c r="AY30" s="38"/>
      <c r="BL30" s="297"/>
    </row>
    <row r="31" spans="1:78" s="3" customFormat="1" ht="14.45" hidden="1" customHeight="1" x14ac:dyDescent="0.2">
      <c r="B31" s="38"/>
      <c r="F31" s="28" t="s">
        <v>44</v>
      </c>
      <c r="L31" s="292">
        <v>0.21</v>
      </c>
      <c r="M31" s="293"/>
      <c r="N31" s="293"/>
      <c r="O31" s="293"/>
      <c r="P31" s="293"/>
      <c r="W31" s="294">
        <f>ROUND(BI54, 2)</f>
        <v>0</v>
      </c>
      <c r="X31" s="293"/>
      <c r="Y31" s="293"/>
      <c r="Z31" s="293"/>
      <c r="AA31" s="293"/>
      <c r="AB31" s="293"/>
      <c r="AC31" s="293"/>
      <c r="AD31" s="293"/>
      <c r="AE31" s="293"/>
      <c r="AR31" s="294">
        <v>0</v>
      </c>
      <c r="AS31" s="293"/>
      <c r="AT31" s="293"/>
      <c r="AU31" s="293"/>
      <c r="AV31" s="293"/>
      <c r="AY31" s="38"/>
      <c r="BL31" s="297"/>
    </row>
    <row r="32" spans="1:78" s="3" customFormat="1" ht="14.45" hidden="1" customHeight="1" x14ac:dyDescent="0.2">
      <c r="B32" s="38"/>
      <c r="F32" s="28" t="s">
        <v>45</v>
      </c>
      <c r="L32" s="292">
        <v>0.15</v>
      </c>
      <c r="M32" s="293"/>
      <c r="N32" s="293"/>
      <c r="O32" s="293"/>
      <c r="P32" s="293"/>
      <c r="W32" s="294">
        <f>ROUND(BJ54, 2)</f>
        <v>0</v>
      </c>
      <c r="X32" s="293"/>
      <c r="Y32" s="293"/>
      <c r="Z32" s="293"/>
      <c r="AA32" s="293"/>
      <c r="AB32" s="293"/>
      <c r="AC32" s="293"/>
      <c r="AD32" s="293"/>
      <c r="AE32" s="293"/>
      <c r="AR32" s="294">
        <v>0</v>
      </c>
      <c r="AS32" s="293"/>
      <c r="AT32" s="293"/>
      <c r="AU32" s="293"/>
      <c r="AV32" s="293"/>
      <c r="AY32" s="38"/>
      <c r="BL32" s="297"/>
    </row>
    <row r="33" spans="1:64" s="3" customFormat="1" ht="14.45" hidden="1" customHeight="1" x14ac:dyDescent="0.2">
      <c r="B33" s="38"/>
      <c r="F33" s="28" t="s">
        <v>46</v>
      </c>
      <c r="L33" s="292">
        <v>0</v>
      </c>
      <c r="M33" s="293"/>
      <c r="N33" s="293"/>
      <c r="O33" s="293"/>
      <c r="P33" s="293"/>
      <c r="W33" s="294">
        <f>ROUND(BK54, 2)</f>
        <v>0</v>
      </c>
      <c r="X33" s="293"/>
      <c r="Y33" s="293"/>
      <c r="Z33" s="293"/>
      <c r="AA33" s="293"/>
      <c r="AB33" s="293"/>
      <c r="AC33" s="293"/>
      <c r="AD33" s="293"/>
      <c r="AE33" s="293"/>
      <c r="AR33" s="294">
        <v>0</v>
      </c>
      <c r="AS33" s="293"/>
      <c r="AT33" s="293"/>
      <c r="AU33" s="293"/>
      <c r="AV33" s="293"/>
      <c r="AY33" s="38"/>
    </row>
    <row r="34" spans="1:64" s="2" customFormat="1" ht="6.95" customHeight="1" x14ac:dyDescent="0.2">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4"/>
      <c r="BL34" s="33"/>
    </row>
    <row r="35" spans="1:64" s="2" customFormat="1" ht="25.9" customHeight="1" x14ac:dyDescent="0.2">
      <c r="A35" s="33"/>
      <c r="B35" s="34"/>
      <c r="C35" s="39"/>
      <c r="D35" s="40" t="s">
        <v>47</v>
      </c>
      <c r="E35" s="41"/>
      <c r="F35" s="41"/>
      <c r="G35" s="41"/>
      <c r="H35" s="41"/>
      <c r="I35" s="41"/>
      <c r="J35" s="41"/>
      <c r="K35" s="41"/>
      <c r="L35" s="41"/>
      <c r="M35" s="41"/>
      <c r="N35" s="41"/>
      <c r="O35" s="41"/>
      <c r="P35" s="41"/>
      <c r="Q35" s="41"/>
      <c r="R35" s="41"/>
      <c r="S35" s="41"/>
      <c r="T35" s="42" t="s">
        <v>48</v>
      </c>
      <c r="U35" s="41"/>
      <c r="V35" s="41"/>
      <c r="W35" s="41"/>
      <c r="X35" s="321" t="s">
        <v>49</v>
      </c>
      <c r="Y35" s="322"/>
      <c r="Z35" s="322"/>
      <c r="AA35" s="322"/>
      <c r="AB35" s="322"/>
      <c r="AC35" s="41"/>
      <c r="AD35" s="41"/>
      <c r="AE35" s="41"/>
      <c r="AF35" s="41"/>
      <c r="AG35" s="41"/>
      <c r="AH35" s="41"/>
      <c r="AI35" s="41"/>
      <c r="AJ35" s="41"/>
      <c r="AK35" s="41"/>
      <c r="AL35" s="41"/>
      <c r="AM35" s="41"/>
      <c r="AN35" s="41"/>
      <c r="AO35" s="41"/>
      <c r="AP35" s="41"/>
      <c r="AQ35" s="41"/>
      <c r="AR35" s="323">
        <f>AR26+AR29</f>
        <v>0</v>
      </c>
      <c r="AS35" s="322"/>
      <c r="AT35" s="322"/>
      <c r="AU35" s="322"/>
      <c r="AV35" s="324"/>
      <c r="AW35" s="39"/>
      <c r="AX35" s="39"/>
      <c r="AY35" s="34"/>
      <c r="BL35" s="33"/>
    </row>
    <row r="36" spans="1:64" s="2" customFormat="1" ht="6.95" customHeight="1" x14ac:dyDescent="0.2">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4"/>
      <c r="BL36" s="33"/>
    </row>
    <row r="37" spans="1:64" s="2" customFormat="1" ht="6.95" customHeight="1" x14ac:dyDescent="0.2">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34"/>
      <c r="BL37" s="33"/>
    </row>
    <row r="41" spans="1:64" s="2" customFormat="1" ht="6.95" customHeight="1" x14ac:dyDescent="0.2">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34"/>
      <c r="BL41" s="33"/>
    </row>
    <row r="42" spans="1:64" s="2" customFormat="1" ht="24.95" customHeight="1" x14ac:dyDescent="0.2">
      <c r="A42" s="33"/>
      <c r="B42" s="34"/>
      <c r="C42" s="22" t="s">
        <v>50</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4"/>
      <c r="BL42" s="33"/>
    </row>
    <row r="43" spans="1:64" s="2" customFormat="1" ht="6.95" customHeight="1" x14ac:dyDescent="0.2">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4"/>
      <c r="BL43" s="33"/>
    </row>
    <row r="44" spans="1:64" s="4" customFormat="1" ht="12" customHeight="1" x14ac:dyDescent="0.2">
      <c r="B44" s="47"/>
      <c r="C44" s="28" t="s">
        <v>14</v>
      </c>
      <c r="L44" s="4" t="str">
        <f>K5</f>
        <v>1</v>
      </c>
      <c r="AY44" s="47"/>
    </row>
    <row r="45" spans="1:64" s="5" customFormat="1" ht="36.950000000000003" customHeight="1" x14ac:dyDescent="0.2">
      <c r="B45" s="48"/>
      <c r="C45" s="49" t="s">
        <v>17</v>
      </c>
      <c r="L45" s="314" t="str">
        <f>K6</f>
        <v>Blok G- rekonstrukce pokojů</v>
      </c>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5"/>
      <c r="AL45" s="315"/>
      <c r="AM45" s="315"/>
      <c r="AN45" s="315"/>
      <c r="AO45" s="315"/>
      <c r="AP45" s="315"/>
      <c r="AQ45" s="315"/>
      <c r="AR45" s="315"/>
      <c r="AS45" s="315"/>
      <c r="AT45" s="315"/>
      <c r="AU45" s="315"/>
      <c r="AV45" s="315"/>
      <c r="AY45" s="48"/>
    </row>
    <row r="46" spans="1:64" s="2" customFormat="1" ht="6.95" customHeight="1" x14ac:dyDescent="0.2">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4"/>
      <c r="BL46" s="33"/>
    </row>
    <row r="47" spans="1:64" s="2" customFormat="1" ht="12" customHeight="1" x14ac:dyDescent="0.2">
      <c r="A47" s="33"/>
      <c r="B47" s="34"/>
      <c r="C47" s="28" t="s">
        <v>21</v>
      </c>
      <c r="D47" s="33"/>
      <c r="E47" s="33"/>
      <c r="F47" s="33"/>
      <c r="G47" s="33"/>
      <c r="H47" s="33"/>
      <c r="I47" s="33"/>
      <c r="J47" s="33"/>
      <c r="K47" s="33"/>
      <c r="L47" s="50"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28" t="s">
        <v>23</v>
      </c>
      <c r="AQ47" s="33"/>
      <c r="AR47" s="33"/>
      <c r="AS47" s="33"/>
      <c r="AT47" s="316" t="str">
        <f>IF(AU8= "","",AU8)</f>
        <v>19. 2. 2019</v>
      </c>
      <c r="AU47" s="316"/>
      <c r="AV47" s="33"/>
      <c r="AW47" s="33"/>
      <c r="AX47" s="33"/>
      <c r="AY47" s="34"/>
      <c r="BL47" s="33"/>
    </row>
    <row r="48" spans="1:64" s="2" customFormat="1" ht="6.95" customHeight="1" x14ac:dyDescent="0.2">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4"/>
      <c r="BL48" s="33"/>
    </row>
    <row r="49" spans="1:98" s="2" customFormat="1" ht="15.6" customHeight="1" x14ac:dyDescent="0.2">
      <c r="A49" s="33"/>
      <c r="B49" s="34"/>
      <c r="C49" s="28" t="s">
        <v>25</v>
      </c>
      <c r="D49" s="33"/>
      <c r="E49" s="33"/>
      <c r="F49" s="33"/>
      <c r="G49" s="33"/>
      <c r="H49" s="33"/>
      <c r="I49" s="33"/>
      <c r="J49" s="33"/>
      <c r="K49" s="33"/>
      <c r="L49" s="4" t="str">
        <f>IF(E11= "","",E11)</f>
        <v>Správa účelových zařízení VŠE</v>
      </c>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28" t="s">
        <v>31</v>
      </c>
      <c r="AQ49" s="33"/>
      <c r="AR49" s="33"/>
      <c r="AS49" s="33"/>
      <c r="AT49" s="312" t="str">
        <f>IF(E17="","",E17)</f>
        <v>PROJECTICA s.r.o.</v>
      </c>
      <c r="AU49" s="313"/>
      <c r="AV49" s="313"/>
      <c r="AW49" s="313"/>
      <c r="AX49" s="33"/>
      <c r="AY49" s="34"/>
      <c r="AZ49" s="308" t="s">
        <v>51</v>
      </c>
      <c r="BA49" s="309"/>
      <c r="BB49" s="52"/>
      <c r="BC49" s="52"/>
      <c r="BD49" s="52"/>
      <c r="BE49" s="52"/>
      <c r="BF49" s="52"/>
      <c r="BG49" s="52"/>
      <c r="BH49" s="52"/>
      <c r="BI49" s="52"/>
      <c r="BJ49" s="52"/>
      <c r="BK49" s="53"/>
      <c r="BL49" s="33"/>
    </row>
    <row r="50" spans="1:98" s="2" customFormat="1" ht="15.6" customHeight="1" x14ac:dyDescent="0.2">
      <c r="A50" s="33"/>
      <c r="B50" s="34"/>
      <c r="C50" s="28" t="s">
        <v>29</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28" t="s">
        <v>34</v>
      </c>
      <c r="AQ50" s="33"/>
      <c r="AR50" s="33"/>
      <c r="AS50" s="33"/>
      <c r="AT50" s="312" t="str">
        <f>IF(E20="","",E20)</f>
        <v xml:space="preserve"> </v>
      </c>
      <c r="AU50" s="313"/>
      <c r="AV50" s="313"/>
      <c r="AW50" s="313"/>
      <c r="AX50" s="33"/>
      <c r="AY50" s="34"/>
      <c r="AZ50" s="310"/>
      <c r="BA50" s="311"/>
      <c r="BB50" s="54"/>
      <c r="BC50" s="54"/>
      <c r="BD50" s="54"/>
      <c r="BE50" s="54"/>
      <c r="BF50" s="54"/>
      <c r="BG50" s="54"/>
      <c r="BH50" s="54"/>
      <c r="BI50" s="54"/>
      <c r="BJ50" s="54"/>
      <c r="BK50" s="55"/>
      <c r="BL50" s="33"/>
    </row>
    <row r="51" spans="1:98" s="2" customFormat="1" ht="10.9" customHeight="1" x14ac:dyDescent="0.2">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4"/>
      <c r="AZ51" s="310"/>
      <c r="BA51" s="311"/>
      <c r="BB51" s="54"/>
      <c r="BC51" s="54"/>
      <c r="BD51" s="54"/>
      <c r="BE51" s="54"/>
      <c r="BF51" s="54"/>
      <c r="BG51" s="54"/>
      <c r="BH51" s="54"/>
      <c r="BI51" s="54"/>
      <c r="BJ51" s="54"/>
      <c r="BK51" s="55"/>
      <c r="BL51" s="33"/>
    </row>
    <row r="52" spans="1:98" s="2" customFormat="1" ht="29.25" customHeight="1" x14ac:dyDescent="0.2">
      <c r="A52" s="33"/>
      <c r="B52" s="34"/>
      <c r="C52" s="325" t="s">
        <v>52</v>
      </c>
      <c r="D52" s="326"/>
      <c r="E52" s="326"/>
      <c r="F52" s="326"/>
      <c r="G52" s="326"/>
      <c r="H52" s="57"/>
      <c r="I52" s="327" t="s">
        <v>53</v>
      </c>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56"/>
      <c r="AH52" s="56"/>
      <c r="AI52" s="56"/>
      <c r="AJ52" s="56"/>
      <c r="AK52" s="56"/>
      <c r="AL52" s="56"/>
      <c r="AM52" s="56"/>
      <c r="AN52" s="329" t="s">
        <v>54</v>
      </c>
      <c r="AO52" s="326"/>
      <c r="AP52" s="326"/>
      <c r="AQ52" s="326"/>
      <c r="AR52" s="326"/>
      <c r="AS52" s="326"/>
      <c r="AT52" s="326"/>
      <c r="AU52" s="327" t="s">
        <v>55</v>
      </c>
      <c r="AV52" s="326"/>
      <c r="AW52" s="326"/>
      <c r="AX52" s="58" t="s">
        <v>56</v>
      </c>
      <c r="AY52" s="34"/>
      <c r="AZ52" s="59" t="s">
        <v>57</v>
      </c>
      <c r="BA52" s="60" t="s">
        <v>58</v>
      </c>
      <c r="BB52" s="60" t="s">
        <v>59</v>
      </c>
      <c r="BC52" s="60" t="s">
        <v>60</v>
      </c>
      <c r="BD52" s="60" t="s">
        <v>61</v>
      </c>
      <c r="BE52" s="60" t="s">
        <v>62</v>
      </c>
      <c r="BF52" s="60" t="s">
        <v>63</v>
      </c>
      <c r="BG52" s="60" t="s">
        <v>64</v>
      </c>
      <c r="BH52" s="60" t="s">
        <v>65</v>
      </c>
      <c r="BI52" s="60" t="s">
        <v>66</v>
      </c>
      <c r="BJ52" s="60" t="s">
        <v>67</v>
      </c>
      <c r="BK52" s="61" t="s">
        <v>68</v>
      </c>
      <c r="BL52" s="33"/>
    </row>
    <row r="53" spans="1:98" s="2" customFormat="1" ht="10.9" customHeight="1" x14ac:dyDescent="0.2">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4"/>
      <c r="AZ53" s="62"/>
      <c r="BA53" s="63"/>
      <c r="BB53" s="63"/>
      <c r="BC53" s="63"/>
      <c r="BD53" s="63"/>
      <c r="BE53" s="63"/>
      <c r="BF53" s="63"/>
      <c r="BG53" s="63"/>
      <c r="BH53" s="63"/>
      <c r="BI53" s="63"/>
      <c r="BJ53" s="63"/>
      <c r="BK53" s="64"/>
      <c r="BL53" s="33"/>
    </row>
    <row r="54" spans="1:98" s="6" customFormat="1" ht="32.450000000000003" customHeight="1" x14ac:dyDescent="0.2">
      <c r="B54" s="65"/>
      <c r="C54" s="66" t="s">
        <v>69</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286" t="s">
        <v>1049</v>
      </c>
      <c r="AJ54" s="67"/>
      <c r="AK54" s="67"/>
      <c r="AL54" s="67"/>
      <c r="AM54" s="67"/>
      <c r="AN54" s="319">
        <f>ROUND(SUM(AN55:AN61),2)</f>
        <v>0</v>
      </c>
      <c r="AO54" s="319"/>
      <c r="AP54" s="319"/>
      <c r="AQ54" s="319"/>
      <c r="AR54" s="319"/>
      <c r="AS54" s="319"/>
      <c r="AT54" s="319"/>
      <c r="AU54" s="320">
        <f>AN54*1.21</f>
        <v>0</v>
      </c>
      <c r="AV54" s="320"/>
      <c r="AW54" s="320"/>
      <c r="AX54" s="69" t="s">
        <v>3</v>
      </c>
      <c r="AY54" s="65"/>
      <c r="AZ54" s="70">
        <f>ROUND(SUM(AZ55:AZ61),2)</f>
        <v>0</v>
      </c>
      <c r="BA54" s="71">
        <f t="shared" ref="BA54:BA61" si="0">ROUND(SUM(BC54:BD54),2)</f>
        <v>0</v>
      </c>
      <c r="BB54" s="72">
        <f>ROUND(SUM(BB55:BB61),5)</f>
        <v>0</v>
      </c>
      <c r="BC54" s="71">
        <f>ROUND(BG54*L29,2)</f>
        <v>0</v>
      </c>
      <c r="BD54" s="71">
        <f>ROUND(BH54*L30,2)</f>
        <v>0</v>
      </c>
      <c r="BE54" s="71">
        <f>ROUND(BI54*L29,2)</f>
        <v>0</v>
      </c>
      <c r="BF54" s="71">
        <f>ROUND(BJ54*L30,2)</f>
        <v>0</v>
      </c>
      <c r="BG54" s="71">
        <f>ROUND(SUM(BG55:BG61),2)</f>
        <v>0</v>
      </c>
      <c r="BH54" s="71">
        <f>ROUND(SUM(BH55:BH61),2)</f>
        <v>0</v>
      </c>
      <c r="BI54" s="71">
        <f>ROUND(SUM(BI55:BI61),2)</f>
        <v>0</v>
      </c>
      <c r="BJ54" s="71">
        <f>ROUND(SUM(BJ55:BJ61),2)</f>
        <v>0</v>
      </c>
      <c r="BK54" s="73">
        <f>ROUND(SUM(BK55:BK61),2)</f>
        <v>0</v>
      </c>
      <c r="BZ54" s="74" t="s">
        <v>70</v>
      </c>
      <c r="CA54" s="74" t="s">
        <v>71</v>
      </c>
      <c r="CB54" s="75" t="s">
        <v>72</v>
      </c>
      <c r="CC54" s="74" t="s">
        <v>73</v>
      </c>
      <c r="CD54" s="74" t="s">
        <v>5</v>
      </c>
      <c r="CE54" s="74" t="s">
        <v>74</v>
      </c>
      <c r="CS54" s="74" t="s">
        <v>3</v>
      </c>
    </row>
    <row r="55" spans="1:98" s="7" customFormat="1" ht="14.45" customHeight="1" x14ac:dyDescent="0.2">
      <c r="A55" s="76" t="s">
        <v>75</v>
      </c>
      <c r="B55" s="77"/>
      <c r="C55" s="78"/>
      <c r="D55" s="328" t="s">
        <v>15</v>
      </c>
      <c r="E55" s="328"/>
      <c r="F55" s="328"/>
      <c r="G55" s="328"/>
      <c r="H55" s="328"/>
      <c r="I55" s="80"/>
      <c r="J55" s="328" t="s">
        <v>76</v>
      </c>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79"/>
      <c r="AH55" s="79"/>
      <c r="AI55" s="287">
        <v>32</v>
      </c>
      <c r="AJ55" s="79"/>
      <c r="AK55" s="79"/>
      <c r="AL55" s="79"/>
      <c r="AM55" s="79"/>
      <c r="AN55" s="317">
        <f>'1 - Typ A1'!J30*AI55</f>
        <v>0</v>
      </c>
      <c r="AO55" s="318"/>
      <c r="AP55" s="318"/>
      <c r="AQ55" s="318"/>
      <c r="AR55" s="318"/>
      <c r="AS55" s="318"/>
      <c r="AT55" s="318"/>
      <c r="AU55" s="317">
        <f>AN55*1.21</f>
        <v>0</v>
      </c>
      <c r="AV55" s="318"/>
      <c r="AW55" s="318"/>
      <c r="AX55" s="81" t="s">
        <v>77</v>
      </c>
      <c r="AY55" s="77"/>
      <c r="AZ55" s="82">
        <v>0</v>
      </c>
      <c r="BA55" s="83">
        <f t="shared" si="0"/>
        <v>0</v>
      </c>
      <c r="BB55" s="84">
        <f>'1 - Typ A1'!P97</f>
        <v>0</v>
      </c>
      <c r="BC55" s="83">
        <f>'1 - Typ A1'!J33</f>
        <v>0</v>
      </c>
      <c r="BD55" s="83">
        <f>'1 - Typ A1'!J34</f>
        <v>0</v>
      </c>
      <c r="BE55" s="83">
        <f>'1 - Typ A1'!J35</f>
        <v>0</v>
      </c>
      <c r="BF55" s="83">
        <f>'1 - Typ A1'!J36</f>
        <v>0</v>
      </c>
      <c r="BG55" s="83">
        <f>'1 - Typ A1'!F33</f>
        <v>0</v>
      </c>
      <c r="BH55" s="83">
        <f>'1 - Typ A1'!F34</f>
        <v>0</v>
      </c>
      <c r="BI55" s="83">
        <f>'1 - Typ A1'!F35</f>
        <v>0</v>
      </c>
      <c r="BJ55" s="83">
        <f>'1 - Typ A1'!F36</f>
        <v>0</v>
      </c>
      <c r="BK55" s="85">
        <f>'1 - Typ A1'!F37</f>
        <v>0</v>
      </c>
      <c r="CA55" s="86" t="s">
        <v>15</v>
      </c>
      <c r="CC55" s="86" t="s">
        <v>73</v>
      </c>
      <c r="CD55" s="86" t="s">
        <v>78</v>
      </c>
      <c r="CE55" s="86" t="s">
        <v>5</v>
      </c>
      <c r="CS55" s="86" t="s">
        <v>3</v>
      </c>
      <c r="CT55" s="86" t="s">
        <v>79</v>
      </c>
    </row>
    <row r="56" spans="1:98" s="7" customFormat="1" ht="14.45" customHeight="1" x14ac:dyDescent="0.2">
      <c r="A56" s="76" t="s">
        <v>75</v>
      </c>
      <c r="B56" s="77"/>
      <c r="C56" s="78"/>
      <c r="D56" s="328" t="s">
        <v>79</v>
      </c>
      <c r="E56" s="328"/>
      <c r="F56" s="328"/>
      <c r="G56" s="328"/>
      <c r="H56" s="328"/>
      <c r="I56" s="80"/>
      <c r="J56" s="328" t="s">
        <v>80</v>
      </c>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79"/>
      <c r="AH56" s="79"/>
      <c r="AI56" s="287">
        <v>21</v>
      </c>
      <c r="AJ56" s="79"/>
      <c r="AK56" s="79"/>
      <c r="AL56" s="79"/>
      <c r="AM56" s="79"/>
      <c r="AN56" s="317">
        <f>'2 - Typ A2'!J30*AI56</f>
        <v>0</v>
      </c>
      <c r="AO56" s="318"/>
      <c r="AP56" s="318"/>
      <c r="AQ56" s="318"/>
      <c r="AR56" s="318"/>
      <c r="AS56" s="318"/>
      <c r="AT56" s="318"/>
      <c r="AU56" s="317">
        <f t="shared" ref="AU56:AU61" si="1">AN56*1.21</f>
        <v>0</v>
      </c>
      <c r="AV56" s="318"/>
      <c r="AW56" s="318"/>
      <c r="AX56" s="81" t="s">
        <v>77</v>
      </c>
      <c r="AY56" s="77"/>
      <c r="AZ56" s="82">
        <v>0</v>
      </c>
      <c r="BA56" s="83">
        <f t="shared" si="0"/>
        <v>0</v>
      </c>
      <c r="BB56" s="84">
        <f>'2 - Typ A2'!P97</f>
        <v>0</v>
      </c>
      <c r="BC56" s="83">
        <f>'2 - Typ A2'!J33</f>
        <v>0</v>
      </c>
      <c r="BD56" s="83">
        <f>'2 - Typ A2'!J34</f>
        <v>0</v>
      </c>
      <c r="BE56" s="83">
        <f>'2 - Typ A2'!J35</f>
        <v>0</v>
      </c>
      <c r="BF56" s="83">
        <f>'2 - Typ A2'!J36</f>
        <v>0</v>
      </c>
      <c r="BG56" s="83">
        <f>'2 - Typ A2'!F33</f>
        <v>0</v>
      </c>
      <c r="BH56" s="83">
        <f>'2 - Typ A2'!F34</f>
        <v>0</v>
      </c>
      <c r="BI56" s="83">
        <f>'2 - Typ A2'!F35</f>
        <v>0</v>
      </c>
      <c r="BJ56" s="83">
        <f>'2 - Typ A2'!F36</f>
        <v>0</v>
      </c>
      <c r="BK56" s="85">
        <f>'2 - Typ A2'!F37</f>
        <v>0</v>
      </c>
      <c r="CA56" s="86" t="s">
        <v>15</v>
      </c>
      <c r="CC56" s="86" t="s">
        <v>73</v>
      </c>
      <c r="CD56" s="86" t="s">
        <v>81</v>
      </c>
      <c r="CE56" s="86" t="s">
        <v>5</v>
      </c>
      <c r="CS56" s="86" t="s">
        <v>3</v>
      </c>
      <c r="CT56" s="86" t="s">
        <v>79</v>
      </c>
    </row>
    <row r="57" spans="1:98" s="7" customFormat="1" ht="14.45" customHeight="1" x14ac:dyDescent="0.2">
      <c r="A57" s="76" t="s">
        <v>75</v>
      </c>
      <c r="B57" s="77"/>
      <c r="C57" s="78"/>
      <c r="D57" s="328" t="s">
        <v>82</v>
      </c>
      <c r="E57" s="328"/>
      <c r="F57" s="328"/>
      <c r="G57" s="328"/>
      <c r="H57" s="328"/>
      <c r="I57" s="80"/>
      <c r="J57" s="328" t="s">
        <v>83</v>
      </c>
      <c r="K57" s="328"/>
      <c r="L57" s="328"/>
      <c r="M57" s="328"/>
      <c r="N57" s="328"/>
      <c r="O57" s="328"/>
      <c r="P57" s="328"/>
      <c r="Q57" s="328"/>
      <c r="R57" s="328"/>
      <c r="S57" s="328"/>
      <c r="T57" s="328"/>
      <c r="U57" s="328"/>
      <c r="V57" s="328"/>
      <c r="W57" s="328"/>
      <c r="X57" s="328"/>
      <c r="Y57" s="328"/>
      <c r="Z57" s="328"/>
      <c r="AA57" s="328"/>
      <c r="AB57" s="328"/>
      <c r="AC57" s="328"/>
      <c r="AD57" s="328"/>
      <c r="AE57" s="328"/>
      <c r="AF57" s="328"/>
      <c r="AG57" s="79"/>
      <c r="AH57" s="79"/>
      <c r="AI57" s="287">
        <v>34</v>
      </c>
      <c r="AJ57" s="79"/>
      <c r="AK57" s="79"/>
      <c r="AL57" s="79"/>
      <c r="AM57" s="79"/>
      <c r="AN57" s="317">
        <f>'3 - Typ A3'!J30*AI57</f>
        <v>0</v>
      </c>
      <c r="AO57" s="318"/>
      <c r="AP57" s="318"/>
      <c r="AQ57" s="318"/>
      <c r="AR57" s="318"/>
      <c r="AS57" s="318"/>
      <c r="AT57" s="318"/>
      <c r="AU57" s="317">
        <f t="shared" si="1"/>
        <v>0</v>
      </c>
      <c r="AV57" s="318"/>
      <c r="AW57" s="318"/>
      <c r="AX57" s="81" t="s">
        <v>77</v>
      </c>
      <c r="AY57" s="77"/>
      <c r="AZ57" s="82">
        <v>0</v>
      </c>
      <c r="BA57" s="83">
        <f t="shared" si="0"/>
        <v>0</v>
      </c>
      <c r="BB57" s="84">
        <f>'3 - Typ A3'!P97</f>
        <v>0</v>
      </c>
      <c r="BC57" s="83">
        <f>'3 - Typ A3'!J33</f>
        <v>0</v>
      </c>
      <c r="BD57" s="83">
        <f>'3 - Typ A3'!J34</f>
        <v>0</v>
      </c>
      <c r="BE57" s="83">
        <f>'3 - Typ A3'!J35</f>
        <v>0</v>
      </c>
      <c r="BF57" s="83">
        <f>'3 - Typ A3'!J36</f>
        <v>0</v>
      </c>
      <c r="BG57" s="83">
        <f>'3 - Typ A3'!F33</f>
        <v>0</v>
      </c>
      <c r="BH57" s="83">
        <f>'3 - Typ A3'!F34</f>
        <v>0</v>
      </c>
      <c r="BI57" s="83">
        <f>'3 - Typ A3'!F35</f>
        <v>0</v>
      </c>
      <c r="BJ57" s="83">
        <f>'3 - Typ A3'!F36</f>
        <v>0</v>
      </c>
      <c r="BK57" s="85">
        <f>'3 - Typ A3'!F37</f>
        <v>0</v>
      </c>
      <c r="CA57" s="86" t="s">
        <v>15</v>
      </c>
      <c r="CC57" s="86" t="s">
        <v>73</v>
      </c>
      <c r="CD57" s="86" t="s">
        <v>84</v>
      </c>
      <c r="CE57" s="86" t="s">
        <v>5</v>
      </c>
      <c r="CS57" s="86" t="s">
        <v>3</v>
      </c>
      <c r="CT57" s="86" t="s">
        <v>79</v>
      </c>
    </row>
    <row r="58" spans="1:98" s="7" customFormat="1" ht="14.45" customHeight="1" x14ac:dyDescent="0.2">
      <c r="A58" s="76" t="s">
        <v>75</v>
      </c>
      <c r="B58" s="77"/>
      <c r="C58" s="78"/>
      <c r="D58" s="328" t="s">
        <v>85</v>
      </c>
      <c r="E58" s="328"/>
      <c r="F58" s="328"/>
      <c r="G58" s="328"/>
      <c r="H58" s="328"/>
      <c r="I58" s="80"/>
      <c r="J58" s="328" t="s">
        <v>86</v>
      </c>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79"/>
      <c r="AH58" s="79"/>
      <c r="AI58" s="287">
        <v>24</v>
      </c>
      <c r="AJ58" s="79"/>
      <c r="AK58" s="79"/>
      <c r="AL58" s="79"/>
      <c r="AM58" s="79"/>
      <c r="AN58" s="317">
        <f>'4 - Typ A4'!J30*AI58</f>
        <v>0</v>
      </c>
      <c r="AO58" s="318"/>
      <c r="AP58" s="318"/>
      <c r="AQ58" s="318"/>
      <c r="AR58" s="318"/>
      <c r="AS58" s="318"/>
      <c r="AT58" s="318"/>
      <c r="AU58" s="317">
        <f t="shared" si="1"/>
        <v>0</v>
      </c>
      <c r="AV58" s="318"/>
      <c r="AW58" s="318"/>
      <c r="AX58" s="81" t="s">
        <v>77</v>
      </c>
      <c r="AY58" s="77"/>
      <c r="AZ58" s="82">
        <v>0</v>
      </c>
      <c r="BA58" s="83">
        <f t="shared" si="0"/>
        <v>0</v>
      </c>
      <c r="BB58" s="84">
        <f>'4 - Typ A4'!P97</f>
        <v>0</v>
      </c>
      <c r="BC58" s="83">
        <f>'4 - Typ A4'!J33</f>
        <v>0</v>
      </c>
      <c r="BD58" s="83">
        <f>'4 - Typ A4'!J34</f>
        <v>0</v>
      </c>
      <c r="BE58" s="83">
        <f>'4 - Typ A4'!J35</f>
        <v>0</v>
      </c>
      <c r="BF58" s="83">
        <f>'4 - Typ A4'!J36</f>
        <v>0</v>
      </c>
      <c r="BG58" s="83">
        <f>'4 - Typ A4'!F33</f>
        <v>0</v>
      </c>
      <c r="BH58" s="83">
        <f>'4 - Typ A4'!F34</f>
        <v>0</v>
      </c>
      <c r="BI58" s="83">
        <f>'4 - Typ A4'!F35</f>
        <v>0</v>
      </c>
      <c r="BJ58" s="83">
        <f>'4 - Typ A4'!F36</f>
        <v>0</v>
      </c>
      <c r="BK58" s="85">
        <f>'4 - Typ A4'!F37</f>
        <v>0</v>
      </c>
      <c r="CA58" s="86" t="s">
        <v>15</v>
      </c>
      <c r="CC58" s="86" t="s">
        <v>73</v>
      </c>
      <c r="CD58" s="86" t="s">
        <v>87</v>
      </c>
      <c r="CE58" s="86" t="s">
        <v>5</v>
      </c>
      <c r="CS58" s="86" t="s">
        <v>3</v>
      </c>
      <c r="CT58" s="86" t="s">
        <v>79</v>
      </c>
    </row>
    <row r="59" spans="1:98" s="7" customFormat="1" ht="14.45" customHeight="1" x14ac:dyDescent="0.2">
      <c r="A59" s="76" t="s">
        <v>75</v>
      </c>
      <c r="B59" s="77"/>
      <c r="C59" s="78"/>
      <c r="D59" s="328" t="s">
        <v>88</v>
      </c>
      <c r="E59" s="328"/>
      <c r="F59" s="328"/>
      <c r="G59" s="328"/>
      <c r="H59" s="328"/>
      <c r="I59" s="80"/>
      <c r="J59" s="328" t="s">
        <v>89</v>
      </c>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79"/>
      <c r="AH59" s="79"/>
      <c r="AI59" s="287">
        <v>10</v>
      </c>
      <c r="AJ59" s="79"/>
      <c r="AK59" s="79"/>
      <c r="AL59" s="79"/>
      <c r="AM59" s="79"/>
      <c r="AN59" s="317">
        <f>'5 - Typ A5'!J30*AI59</f>
        <v>0</v>
      </c>
      <c r="AO59" s="318"/>
      <c r="AP59" s="318"/>
      <c r="AQ59" s="318"/>
      <c r="AR59" s="318"/>
      <c r="AS59" s="318"/>
      <c r="AT59" s="318"/>
      <c r="AU59" s="317">
        <f t="shared" si="1"/>
        <v>0</v>
      </c>
      <c r="AV59" s="318"/>
      <c r="AW59" s="318"/>
      <c r="AX59" s="81" t="s">
        <v>77</v>
      </c>
      <c r="AY59" s="77"/>
      <c r="AZ59" s="82">
        <v>0</v>
      </c>
      <c r="BA59" s="83">
        <f t="shared" si="0"/>
        <v>0</v>
      </c>
      <c r="BB59" s="84">
        <f>'5 - Typ A5'!P97</f>
        <v>0</v>
      </c>
      <c r="BC59" s="83">
        <f>'5 - Typ A5'!J33</f>
        <v>0</v>
      </c>
      <c r="BD59" s="83">
        <f>'5 - Typ A5'!J34</f>
        <v>0</v>
      </c>
      <c r="BE59" s="83">
        <f>'5 - Typ A5'!J35</f>
        <v>0</v>
      </c>
      <c r="BF59" s="83">
        <f>'5 - Typ A5'!J36</f>
        <v>0</v>
      </c>
      <c r="BG59" s="83">
        <f>'5 - Typ A5'!F33</f>
        <v>0</v>
      </c>
      <c r="BH59" s="83">
        <f>'5 - Typ A5'!F34</f>
        <v>0</v>
      </c>
      <c r="BI59" s="83">
        <f>'5 - Typ A5'!F35</f>
        <v>0</v>
      </c>
      <c r="BJ59" s="83">
        <f>'5 - Typ A5'!F36</f>
        <v>0</v>
      </c>
      <c r="BK59" s="85">
        <f>'5 - Typ A5'!F37</f>
        <v>0</v>
      </c>
      <c r="CA59" s="86" t="s">
        <v>15</v>
      </c>
      <c r="CC59" s="86" t="s">
        <v>73</v>
      </c>
      <c r="CD59" s="86" t="s">
        <v>90</v>
      </c>
      <c r="CE59" s="86" t="s">
        <v>5</v>
      </c>
      <c r="CS59" s="86" t="s">
        <v>3</v>
      </c>
      <c r="CT59" s="86" t="s">
        <v>79</v>
      </c>
    </row>
    <row r="60" spans="1:98" s="7" customFormat="1" ht="14.45" customHeight="1" x14ac:dyDescent="0.2">
      <c r="A60" s="76" t="s">
        <v>75</v>
      </c>
      <c r="B60" s="77"/>
      <c r="C60" s="78"/>
      <c r="D60" s="328" t="s">
        <v>91</v>
      </c>
      <c r="E60" s="328"/>
      <c r="F60" s="328"/>
      <c r="G60" s="328"/>
      <c r="H60" s="328"/>
      <c r="I60" s="80"/>
      <c r="J60" s="328" t="s">
        <v>92</v>
      </c>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79"/>
      <c r="AH60" s="79"/>
      <c r="AI60" s="287">
        <v>11</v>
      </c>
      <c r="AJ60" s="79"/>
      <c r="AK60" s="79"/>
      <c r="AL60" s="79"/>
      <c r="AM60" s="79"/>
      <c r="AN60" s="317">
        <f>'6 - Typ C'!J30*AI60</f>
        <v>0</v>
      </c>
      <c r="AO60" s="318"/>
      <c r="AP60" s="318"/>
      <c r="AQ60" s="318"/>
      <c r="AR60" s="318"/>
      <c r="AS60" s="318"/>
      <c r="AT60" s="318"/>
      <c r="AU60" s="317">
        <f t="shared" si="1"/>
        <v>0</v>
      </c>
      <c r="AV60" s="318"/>
      <c r="AW60" s="318"/>
      <c r="AX60" s="81" t="s">
        <v>77</v>
      </c>
      <c r="AY60" s="77"/>
      <c r="AZ60" s="82">
        <v>0</v>
      </c>
      <c r="BA60" s="83">
        <f t="shared" si="0"/>
        <v>0</v>
      </c>
      <c r="BB60" s="84">
        <f>'6 - Typ C'!P97</f>
        <v>0</v>
      </c>
      <c r="BC60" s="83">
        <f>'6 - Typ C'!J33</f>
        <v>0</v>
      </c>
      <c r="BD60" s="83">
        <f>'6 - Typ C'!J34</f>
        <v>0</v>
      </c>
      <c r="BE60" s="83">
        <f>'6 - Typ C'!J35</f>
        <v>0</v>
      </c>
      <c r="BF60" s="83">
        <f>'6 - Typ C'!J36</f>
        <v>0</v>
      </c>
      <c r="BG60" s="83">
        <f>'6 - Typ C'!F33</f>
        <v>0</v>
      </c>
      <c r="BH60" s="83">
        <f>'6 - Typ C'!F34</f>
        <v>0</v>
      </c>
      <c r="BI60" s="83">
        <f>'6 - Typ C'!F35</f>
        <v>0</v>
      </c>
      <c r="BJ60" s="83">
        <f>'6 - Typ C'!F36</f>
        <v>0</v>
      </c>
      <c r="BK60" s="85">
        <f>'6 - Typ C'!F37</f>
        <v>0</v>
      </c>
      <c r="CA60" s="86" t="s">
        <v>15</v>
      </c>
      <c r="CC60" s="86" t="s">
        <v>73</v>
      </c>
      <c r="CD60" s="86" t="s">
        <v>93</v>
      </c>
      <c r="CE60" s="86" t="s">
        <v>5</v>
      </c>
      <c r="CS60" s="86" t="s">
        <v>3</v>
      </c>
      <c r="CT60" s="86" t="s">
        <v>79</v>
      </c>
    </row>
    <row r="61" spans="1:98" s="7" customFormat="1" ht="14.45" customHeight="1" x14ac:dyDescent="0.2">
      <c r="A61" s="76" t="s">
        <v>75</v>
      </c>
      <c r="B61" s="77"/>
      <c r="C61" s="78"/>
      <c r="D61" s="328" t="s">
        <v>94</v>
      </c>
      <c r="E61" s="328"/>
      <c r="F61" s="328"/>
      <c r="G61" s="328"/>
      <c r="H61" s="328"/>
      <c r="I61" s="80"/>
      <c r="J61" s="328" t="s">
        <v>95</v>
      </c>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79"/>
      <c r="AH61" s="79"/>
      <c r="AI61" s="79"/>
      <c r="AJ61" s="79"/>
      <c r="AK61" s="79"/>
      <c r="AL61" s="79"/>
      <c r="AM61" s="79"/>
      <c r="AN61" s="317">
        <f>'VRN - Ostatní a vedlejší ...'!J30</f>
        <v>0</v>
      </c>
      <c r="AO61" s="318"/>
      <c r="AP61" s="318"/>
      <c r="AQ61" s="318"/>
      <c r="AR61" s="318"/>
      <c r="AS61" s="318"/>
      <c r="AT61" s="318"/>
      <c r="AU61" s="317">
        <f t="shared" si="1"/>
        <v>0</v>
      </c>
      <c r="AV61" s="318"/>
      <c r="AW61" s="318"/>
      <c r="AX61" s="81" t="s">
        <v>77</v>
      </c>
      <c r="AY61" s="77"/>
      <c r="AZ61" s="87">
        <v>0</v>
      </c>
      <c r="BA61" s="88">
        <f t="shared" si="0"/>
        <v>0</v>
      </c>
      <c r="BB61" s="89">
        <f>'VRN - Ostatní a vedlejší ...'!P80</f>
        <v>0</v>
      </c>
      <c r="BC61" s="88">
        <f>'VRN - Ostatní a vedlejší ...'!J33</f>
        <v>0</v>
      </c>
      <c r="BD61" s="88">
        <f>'VRN - Ostatní a vedlejší ...'!J34</f>
        <v>0</v>
      </c>
      <c r="BE61" s="88">
        <f>'VRN - Ostatní a vedlejší ...'!J35</f>
        <v>0</v>
      </c>
      <c r="BF61" s="88">
        <f>'VRN - Ostatní a vedlejší ...'!J36</f>
        <v>0</v>
      </c>
      <c r="BG61" s="88">
        <f>'VRN - Ostatní a vedlejší ...'!F33</f>
        <v>0</v>
      </c>
      <c r="BH61" s="88">
        <f>'VRN - Ostatní a vedlejší ...'!F34</f>
        <v>0</v>
      </c>
      <c r="BI61" s="88">
        <f>'VRN - Ostatní a vedlejší ...'!F35</f>
        <v>0</v>
      </c>
      <c r="BJ61" s="88">
        <f>'VRN - Ostatní a vedlejší ...'!F36</f>
        <v>0</v>
      </c>
      <c r="BK61" s="90">
        <f>'VRN - Ostatní a vedlejší ...'!F37</f>
        <v>0</v>
      </c>
      <c r="CA61" s="86" t="s">
        <v>15</v>
      </c>
      <c r="CC61" s="86" t="s">
        <v>73</v>
      </c>
      <c r="CD61" s="86" t="s">
        <v>96</v>
      </c>
      <c r="CE61" s="86" t="s">
        <v>5</v>
      </c>
      <c r="CS61" s="86" t="s">
        <v>3</v>
      </c>
      <c r="CT61" s="86" t="s">
        <v>79</v>
      </c>
    </row>
    <row r="62" spans="1:98" s="2" customFormat="1" ht="30" customHeight="1" x14ac:dyDescent="0.2">
      <c r="A62" s="33"/>
      <c r="B62" s="34"/>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4"/>
      <c r="AZ62" s="33"/>
      <c r="BA62" s="33"/>
      <c r="BB62" s="33"/>
      <c r="BC62" s="33"/>
      <c r="BD62" s="33"/>
      <c r="BE62" s="33"/>
      <c r="BF62" s="33"/>
      <c r="BG62" s="33"/>
      <c r="BH62" s="33"/>
      <c r="BI62" s="33"/>
      <c r="BJ62" s="33"/>
      <c r="BK62" s="33"/>
      <c r="BL62" s="33"/>
    </row>
    <row r="63" spans="1:98" s="2" customFormat="1" ht="6.95" customHeight="1" x14ac:dyDescent="0.2">
      <c r="A63" s="33"/>
      <c r="B63" s="43"/>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34"/>
      <c r="AZ63" s="33"/>
      <c r="BA63" s="33"/>
      <c r="BB63" s="33"/>
      <c r="BC63" s="33"/>
      <c r="BD63" s="33"/>
      <c r="BE63" s="33"/>
      <c r="BF63" s="33"/>
      <c r="BG63" s="33"/>
      <c r="BH63" s="33"/>
      <c r="BI63" s="33"/>
      <c r="BJ63" s="33"/>
      <c r="BK63" s="33"/>
      <c r="BL63" s="33"/>
    </row>
    <row r="66" spans="3:16" ht="15" x14ac:dyDescent="0.25">
      <c r="C66" s="342" t="s">
        <v>1052</v>
      </c>
      <c r="D66" s="342"/>
      <c r="E66" s="342"/>
      <c r="F66" s="342"/>
      <c r="G66" s="342"/>
      <c r="H66" s="342"/>
      <c r="I66" s="342"/>
      <c r="J66" s="342"/>
      <c r="K66" s="342"/>
      <c r="L66" s="342"/>
      <c r="M66" s="342"/>
      <c r="N66" s="342"/>
      <c r="O66" s="342"/>
      <c r="P66" s="288"/>
    </row>
    <row r="67" spans="3:16" ht="15" x14ac:dyDescent="0.25">
      <c r="C67" s="342"/>
      <c r="D67" s="342"/>
      <c r="E67" s="342"/>
      <c r="F67" s="342"/>
      <c r="G67" s="342"/>
      <c r="H67" s="342"/>
      <c r="I67" s="342"/>
      <c r="J67" s="342"/>
      <c r="K67" s="342"/>
      <c r="L67" s="342"/>
      <c r="M67" s="342"/>
      <c r="N67" s="342"/>
      <c r="O67" s="342"/>
      <c r="P67" s="288"/>
    </row>
    <row r="68" spans="3:16" ht="15" x14ac:dyDescent="0.25">
      <c r="C68" s="343"/>
      <c r="D68" s="343"/>
      <c r="E68" s="343"/>
      <c r="F68" s="343"/>
      <c r="G68" s="342"/>
      <c r="H68" s="342"/>
      <c r="I68" s="342" t="s">
        <v>1053</v>
      </c>
      <c r="J68" s="342"/>
      <c r="K68" s="342"/>
      <c r="L68" s="342"/>
      <c r="M68" s="342"/>
      <c r="N68" s="342"/>
      <c r="O68" s="342"/>
      <c r="P68" s="288"/>
    </row>
    <row r="69" spans="3:16" ht="15" x14ac:dyDescent="0.25">
      <c r="C69" s="342"/>
      <c r="D69" s="342"/>
      <c r="E69" s="342"/>
      <c r="F69" s="342"/>
      <c r="G69" s="342"/>
      <c r="H69" s="342"/>
      <c r="I69" s="342"/>
      <c r="J69" s="342"/>
      <c r="K69" s="342"/>
      <c r="L69" s="342"/>
      <c r="M69" s="342"/>
      <c r="N69" s="342"/>
      <c r="O69" s="342"/>
      <c r="P69" s="288"/>
    </row>
    <row r="70" spans="3:16" ht="15" x14ac:dyDescent="0.25">
      <c r="C70" s="344"/>
      <c r="D70" s="344"/>
      <c r="E70" s="344"/>
      <c r="F70" s="344"/>
      <c r="G70" s="342"/>
      <c r="H70" s="342"/>
      <c r="I70" s="342" t="s">
        <v>1054</v>
      </c>
      <c r="J70" s="342"/>
      <c r="K70" s="342"/>
      <c r="L70" s="342"/>
      <c r="M70" s="342"/>
      <c r="N70" s="342"/>
      <c r="O70" s="342"/>
      <c r="P70" s="288"/>
    </row>
  </sheetData>
  <mergeCells count="66">
    <mergeCell ref="D60:H60"/>
    <mergeCell ref="J60:AF60"/>
    <mergeCell ref="D61:H61"/>
    <mergeCell ref="J61:AF61"/>
    <mergeCell ref="AU52:AW52"/>
    <mergeCell ref="AN52:AT52"/>
    <mergeCell ref="AU55:AW55"/>
    <mergeCell ref="AN55:AT55"/>
    <mergeCell ref="AU56:AW56"/>
    <mergeCell ref="AN56:AT56"/>
    <mergeCell ref="AU57:AW57"/>
    <mergeCell ref="AN57:AT57"/>
    <mergeCell ref="AN58:AT58"/>
    <mergeCell ref="AN59:AT59"/>
    <mergeCell ref="AN60:AT60"/>
    <mergeCell ref="AN61:AT61"/>
    <mergeCell ref="D57:H57"/>
    <mergeCell ref="J57:AF57"/>
    <mergeCell ref="D58:H58"/>
    <mergeCell ref="J58:AF58"/>
    <mergeCell ref="D59:H59"/>
    <mergeCell ref="J59:AF59"/>
    <mergeCell ref="C52:G52"/>
    <mergeCell ref="I52:AF52"/>
    <mergeCell ref="D55:H55"/>
    <mergeCell ref="J55:AF55"/>
    <mergeCell ref="D56:H56"/>
    <mergeCell ref="J56:AF56"/>
    <mergeCell ref="L33:P33"/>
    <mergeCell ref="AU61:AW61"/>
    <mergeCell ref="AU58:AW58"/>
    <mergeCell ref="AU59:AW59"/>
    <mergeCell ref="AU60:AW60"/>
    <mergeCell ref="AN54:AT54"/>
    <mergeCell ref="AU54:AW54"/>
    <mergeCell ref="W33:AE33"/>
    <mergeCell ref="AR33:AV33"/>
    <mergeCell ref="X35:AB35"/>
    <mergeCell ref="AR35:AV35"/>
    <mergeCell ref="AZ49:BA51"/>
    <mergeCell ref="AT50:AW50"/>
    <mergeCell ref="L45:AV45"/>
    <mergeCell ref="AT47:AU47"/>
    <mergeCell ref="AT49:AW49"/>
    <mergeCell ref="L30:P30"/>
    <mergeCell ref="AY2:BL2"/>
    <mergeCell ref="K5:AV5"/>
    <mergeCell ref="K6:AV6"/>
    <mergeCell ref="E14:AQ14"/>
    <mergeCell ref="E23:AU23"/>
    <mergeCell ref="L31:P31"/>
    <mergeCell ref="L32:P32"/>
    <mergeCell ref="W31:AE31"/>
    <mergeCell ref="BL5:BL32"/>
    <mergeCell ref="AR26:AV26"/>
    <mergeCell ref="W29:AE29"/>
    <mergeCell ref="AR29:AV29"/>
    <mergeCell ref="W30:AE30"/>
    <mergeCell ref="AR30:AV30"/>
    <mergeCell ref="AR31:AV31"/>
    <mergeCell ref="W32:AE32"/>
    <mergeCell ref="AR32:AV32"/>
    <mergeCell ref="L28:P28"/>
    <mergeCell ref="W28:AE28"/>
    <mergeCell ref="AR28:AV28"/>
    <mergeCell ref="L29:P29"/>
  </mergeCells>
  <hyperlinks>
    <hyperlink ref="A55" location="'1 - Typ A1'!C2" display="/"/>
    <hyperlink ref="A56" location="'2 - Typ A2'!C2" display="/"/>
    <hyperlink ref="A57" location="'3 - Typ A3'!C2" display="/"/>
    <hyperlink ref="A58" location="'4 - Typ A4'!C2" display="/"/>
    <hyperlink ref="A59" location="'5 - Typ A5'!C2" display="/"/>
    <hyperlink ref="A60" location="'6 - Typ C'!C2" display="/"/>
    <hyperlink ref="A61" location="'VRN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topLeftCell="A83" workbookViewId="0">
      <selection activeCell="D101" sqref="D101:D237"/>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78</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99</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ROUND(J97, 2)</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ROUND((SUM(BE97:BE237)),  2)</f>
        <v>0</v>
      </c>
      <c r="G33" s="33"/>
      <c r="H33" s="33"/>
      <c r="I33" s="106">
        <v>0.21</v>
      </c>
      <c r="J33" s="105">
        <f>ROUND(((SUM(BE97:BE237))*I33),  2)</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f>ROUND((SUM(BF97:BF237)),  2)</f>
        <v>0</v>
      </c>
      <c r="G34" s="33"/>
      <c r="H34" s="33"/>
      <c r="I34" s="106">
        <v>0.15</v>
      </c>
      <c r="J34" s="105">
        <f>ROUND(((SUM(BF97:BF237))*I34),  2)</f>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ROUND((SUM(BG97:BG237)),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ROUND((SUM(BH97:BH237)),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ROUND((SUM(BI97:BI237)),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1 - Typ A1</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J97</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104</v>
      </c>
      <c r="E60" s="122"/>
      <c r="F60" s="122"/>
      <c r="G60" s="122"/>
      <c r="H60" s="122"/>
      <c r="I60" s="123"/>
      <c r="J60" s="124">
        <f>J98</f>
        <v>0</v>
      </c>
      <c r="L60" s="120"/>
    </row>
    <row r="61" spans="1:47" s="10" customFormat="1" ht="19.899999999999999" customHeight="1" x14ac:dyDescent="0.2">
      <c r="B61" s="125"/>
      <c r="D61" s="126" t="s">
        <v>105</v>
      </c>
      <c r="E61" s="127"/>
      <c r="F61" s="127"/>
      <c r="G61" s="127"/>
      <c r="H61" s="127"/>
      <c r="I61" s="128"/>
      <c r="J61" s="129">
        <f>J99</f>
        <v>0</v>
      </c>
      <c r="L61" s="125"/>
    </row>
    <row r="62" spans="1:47" s="10" customFormat="1" ht="14.85" customHeight="1" x14ac:dyDescent="0.2">
      <c r="B62" s="125"/>
      <c r="D62" s="126" t="s">
        <v>106</v>
      </c>
      <c r="E62" s="127"/>
      <c r="F62" s="127"/>
      <c r="G62" s="127"/>
      <c r="H62" s="127"/>
      <c r="I62" s="128"/>
      <c r="J62" s="129">
        <f>J100</f>
        <v>0</v>
      </c>
      <c r="L62" s="125"/>
    </row>
    <row r="63" spans="1:47" s="10" customFormat="1" ht="14.85" customHeight="1" x14ac:dyDescent="0.2">
      <c r="B63" s="125"/>
      <c r="D63" s="126" t="s">
        <v>107</v>
      </c>
      <c r="E63" s="127"/>
      <c r="F63" s="127"/>
      <c r="G63" s="127"/>
      <c r="H63" s="127"/>
      <c r="I63" s="128"/>
      <c r="J63" s="129">
        <f>J110</f>
        <v>0</v>
      </c>
      <c r="L63" s="125"/>
    </row>
    <row r="64" spans="1:47" s="10" customFormat="1" ht="19.899999999999999" customHeight="1" x14ac:dyDescent="0.2">
      <c r="B64" s="125"/>
      <c r="D64" s="126" t="s">
        <v>108</v>
      </c>
      <c r="E64" s="127"/>
      <c r="F64" s="127"/>
      <c r="G64" s="127"/>
      <c r="H64" s="127"/>
      <c r="I64" s="128"/>
      <c r="J64" s="129">
        <f>J121</f>
        <v>0</v>
      </c>
      <c r="L64" s="125"/>
    </row>
    <row r="65" spans="1:31" s="10" customFormat="1" ht="19.899999999999999" customHeight="1" x14ac:dyDescent="0.2">
      <c r="B65" s="125"/>
      <c r="D65" s="126" t="s">
        <v>109</v>
      </c>
      <c r="E65" s="127"/>
      <c r="F65" s="127"/>
      <c r="G65" s="127"/>
      <c r="H65" s="127"/>
      <c r="I65" s="128"/>
      <c r="J65" s="129">
        <f>J125</f>
        <v>0</v>
      </c>
      <c r="L65" s="125"/>
    </row>
    <row r="66" spans="1:31" s="10" customFormat="1" ht="19.899999999999999" customHeight="1" x14ac:dyDescent="0.2">
      <c r="B66" s="125"/>
      <c r="D66" s="126" t="s">
        <v>110</v>
      </c>
      <c r="E66" s="127"/>
      <c r="F66" s="127"/>
      <c r="G66" s="127"/>
      <c r="H66" s="127"/>
      <c r="I66" s="128"/>
      <c r="J66" s="129">
        <f>J131</f>
        <v>0</v>
      </c>
      <c r="L66" s="125"/>
    </row>
    <row r="67" spans="1:31" s="9" customFormat="1" ht="24.95" customHeight="1" x14ac:dyDescent="0.2">
      <c r="B67" s="120"/>
      <c r="D67" s="121" t="s">
        <v>111</v>
      </c>
      <c r="E67" s="122"/>
      <c r="F67" s="122"/>
      <c r="G67" s="122"/>
      <c r="H67" s="122"/>
      <c r="I67" s="123"/>
      <c r="J67" s="124">
        <f>J133</f>
        <v>0</v>
      </c>
      <c r="L67" s="120"/>
    </row>
    <row r="68" spans="1:31" s="10" customFormat="1" ht="19.899999999999999" customHeight="1" x14ac:dyDescent="0.2">
      <c r="B68" s="125"/>
      <c r="D68" s="126" t="s">
        <v>112</v>
      </c>
      <c r="E68" s="127"/>
      <c r="F68" s="127"/>
      <c r="G68" s="127"/>
      <c r="H68" s="127"/>
      <c r="I68" s="128"/>
      <c r="J68" s="129">
        <f>J134</f>
        <v>0</v>
      </c>
      <c r="L68" s="125"/>
    </row>
    <row r="69" spans="1:31" s="10" customFormat="1" ht="19.899999999999999" customHeight="1" x14ac:dyDescent="0.2">
      <c r="B69" s="125"/>
      <c r="D69" s="126" t="s">
        <v>113</v>
      </c>
      <c r="E69" s="127"/>
      <c r="F69" s="127"/>
      <c r="G69" s="127"/>
      <c r="H69" s="127"/>
      <c r="I69" s="128"/>
      <c r="J69" s="129">
        <f>J141</f>
        <v>0</v>
      </c>
      <c r="L69" s="125"/>
    </row>
    <row r="70" spans="1:31" s="10" customFormat="1" ht="19.899999999999999" customHeight="1" x14ac:dyDescent="0.2">
      <c r="B70" s="125"/>
      <c r="D70" s="126" t="s">
        <v>114</v>
      </c>
      <c r="E70" s="127"/>
      <c r="F70" s="127"/>
      <c r="G70" s="127"/>
      <c r="H70" s="127"/>
      <c r="I70" s="128"/>
      <c r="J70" s="129">
        <f>J146</f>
        <v>0</v>
      </c>
      <c r="L70" s="125"/>
    </row>
    <row r="71" spans="1:31" s="10" customFormat="1" ht="19.899999999999999" customHeight="1" x14ac:dyDescent="0.2">
      <c r="B71" s="125"/>
      <c r="D71" s="126" t="s">
        <v>115</v>
      </c>
      <c r="E71" s="127"/>
      <c r="F71" s="127"/>
      <c r="G71" s="127"/>
      <c r="H71" s="127"/>
      <c r="I71" s="128"/>
      <c r="J71" s="129">
        <f>J150</f>
        <v>0</v>
      </c>
      <c r="L71" s="125"/>
    </row>
    <row r="72" spans="1:31" s="10" customFormat="1" ht="19.899999999999999" customHeight="1" x14ac:dyDescent="0.2">
      <c r="B72" s="125"/>
      <c r="D72" s="126" t="s">
        <v>116</v>
      </c>
      <c r="E72" s="127"/>
      <c r="F72" s="127"/>
      <c r="G72" s="127"/>
      <c r="H72" s="127"/>
      <c r="I72" s="128"/>
      <c r="J72" s="129">
        <f>J164</f>
        <v>0</v>
      </c>
      <c r="L72" s="125"/>
    </row>
    <row r="73" spans="1:31" s="10" customFormat="1" ht="19.899999999999999" customHeight="1" x14ac:dyDescent="0.2">
      <c r="B73" s="125"/>
      <c r="D73" s="126" t="s">
        <v>117</v>
      </c>
      <c r="E73" s="127"/>
      <c r="F73" s="127"/>
      <c r="G73" s="127"/>
      <c r="H73" s="127"/>
      <c r="I73" s="128"/>
      <c r="J73" s="129">
        <f>J167</f>
        <v>0</v>
      </c>
      <c r="L73" s="125"/>
    </row>
    <row r="74" spans="1:31" s="10" customFormat="1" ht="19.899999999999999" customHeight="1" x14ac:dyDescent="0.2">
      <c r="B74" s="125"/>
      <c r="D74" s="126" t="s">
        <v>118</v>
      </c>
      <c r="E74" s="127"/>
      <c r="F74" s="127"/>
      <c r="G74" s="127"/>
      <c r="H74" s="127"/>
      <c r="I74" s="128"/>
      <c r="J74" s="129">
        <f>J185</f>
        <v>0</v>
      </c>
      <c r="L74" s="125"/>
    </row>
    <row r="75" spans="1:31" s="10" customFormat="1" ht="19.899999999999999" customHeight="1" x14ac:dyDescent="0.2">
      <c r="B75" s="125"/>
      <c r="D75" s="126" t="s">
        <v>119</v>
      </c>
      <c r="E75" s="127"/>
      <c r="F75" s="127"/>
      <c r="G75" s="127"/>
      <c r="H75" s="127"/>
      <c r="I75" s="128"/>
      <c r="J75" s="129">
        <f>J200</f>
        <v>0</v>
      </c>
      <c r="L75" s="125"/>
    </row>
    <row r="76" spans="1:31" s="10" customFormat="1" ht="19.899999999999999" customHeight="1" x14ac:dyDescent="0.2">
      <c r="B76" s="125"/>
      <c r="D76" s="126" t="s">
        <v>120</v>
      </c>
      <c r="E76" s="127"/>
      <c r="F76" s="127"/>
      <c r="G76" s="127"/>
      <c r="H76" s="127"/>
      <c r="I76" s="128"/>
      <c r="J76" s="129">
        <f>J217</f>
        <v>0</v>
      </c>
      <c r="L76" s="125"/>
    </row>
    <row r="77" spans="1:31" s="10" customFormat="1" ht="19.899999999999999" customHeight="1" x14ac:dyDescent="0.2">
      <c r="B77" s="125"/>
      <c r="D77" s="126" t="s">
        <v>121</v>
      </c>
      <c r="E77" s="127"/>
      <c r="F77" s="127"/>
      <c r="G77" s="127"/>
      <c r="H77" s="127"/>
      <c r="I77" s="128"/>
      <c r="J77" s="129">
        <f>J222</f>
        <v>0</v>
      </c>
      <c r="L77" s="125"/>
    </row>
    <row r="78" spans="1:31" s="2" customFormat="1" ht="21.7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31" s="2" customFormat="1" ht="6.95" customHeight="1" x14ac:dyDescent="0.2">
      <c r="A79" s="33"/>
      <c r="B79" s="43"/>
      <c r="C79" s="44"/>
      <c r="D79" s="44"/>
      <c r="E79" s="44"/>
      <c r="F79" s="44"/>
      <c r="G79" s="44"/>
      <c r="H79" s="44"/>
      <c r="I79" s="114"/>
      <c r="J79" s="44"/>
      <c r="K79" s="44"/>
      <c r="L79" s="95"/>
      <c r="S79" s="33"/>
      <c r="T79" s="33"/>
      <c r="U79" s="33"/>
      <c r="V79" s="33"/>
      <c r="W79" s="33"/>
      <c r="X79" s="33"/>
      <c r="Y79" s="33"/>
      <c r="Z79" s="33"/>
      <c r="AA79" s="33"/>
      <c r="AB79" s="33"/>
      <c r="AC79" s="33"/>
      <c r="AD79" s="33"/>
      <c r="AE79" s="33"/>
    </row>
    <row r="83" spans="1:31" s="2" customFormat="1" ht="6.95" customHeight="1" x14ac:dyDescent="0.2">
      <c r="A83" s="33"/>
      <c r="B83" s="45"/>
      <c r="C83" s="46"/>
      <c r="D83" s="46"/>
      <c r="E83" s="46"/>
      <c r="F83" s="46"/>
      <c r="G83" s="46"/>
      <c r="H83" s="46"/>
      <c r="I83" s="115"/>
      <c r="J83" s="46"/>
      <c r="K83" s="46"/>
      <c r="L83" s="95"/>
      <c r="S83" s="33"/>
      <c r="T83" s="33"/>
      <c r="U83" s="33"/>
      <c r="V83" s="33"/>
      <c r="W83" s="33"/>
      <c r="X83" s="33"/>
      <c r="Y83" s="33"/>
      <c r="Z83" s="33"/>
      <c r="AA83" s="33"/>
      <c r="AB83" s="33"/>
      <c r="AC83" s="33"/>
      <c r="AD83" s="33"/>
      <c r="AE83" s="33"/>
    </row>
    <row r="84" spans="1:31" s="2" customFormat="1" ht="24.95" customHeight="1" x14ac:dyDescent="0.2">
      <c r="A84" s="33"/>
      <c r="B84" s="34"/>
      <c r="C84" s="22" t="s">
        <v>122</v>
      </c>
      <c r="D84" s="33"/>
      <c r="E84" s="33"/>
      <c r="F84" s="33"/>
      <c r="G84" s="33"/>
      <c r="H84" s="33"/>
      <c r="I84" s="94"/>
      <c r="J84" s="33"/>
      <c r="K84" s="33"/>
      <c r="L84" s="95"/>
      <c r="S84" s="33"/>
      <c r="T84" s="33"/>
      <c r="U84" s="33"/>
      <c r="V84" s="33"/>
      <c r="W84" s="33"/>
      <c r="X84" s="33"/>
      <c r="Y84" s="33"/>
      <c r="Z84" s="33"/>
      <c r="AA84" s="33"/>
      <c r="AB84" s="33"/>
      <c r="AC84" s="33"/>
      <c r="AD84" s="33"/>
      <c r="AE84" s="33"/>
    </row>
    <row r="85" spans="1:31" s="2" customFormat="1" ht="6.95" customHeight="1" x14ac:dyDescent="0.2">
      <c r="A85" s="33"/>
      <c r="B85" s="34"/>
      <c r="C85" s="33"/>
      <c r="D85" s="33"/>
      <c r="E85" s="33"/>
      <c r="F85" s="33"/>
      <c r="G85" s="33"/>
      <c r="H85" s="33"/>
      <c r="I85" s="94"/>
      <c r="J85" s="33"/>
      <c r="K85" s="33"/>
      <c r="L85" s="95"/>
      <c r="S85" s="33"/>
      <c r="T85" s="33"/>
      <c r="U85" s="33"/>
      <c r="V85" s="33"/>
      <c r="W85" s="33"/>
      <c r="X85" s="33"/>
      <c r="Y85" s="33"/>
      <c r="Z85" s="33"/>
      <c r="AA85" s="33"/>
      <c r="AB85" s="33"/>
      <c r="AC85" s="33"/>
      <c r="AD85" s="33"/>
      <c r="AE85" s="33"/>
    </row>
    <row r="86" spans="1:31" s="2" customFormat="1" ht="12" customHeight="1" x14ac:dyDescent="0.2">
      <c r="A86" s="33"/>
      <c r="B86" s="34"/>
      <c r="C86" s="28" t="s">
        <v>17</v>
      </c>
      <c r="D86" s="33"/>
      <c r="E86" s="33"/>
      <c r="F86" s="33"/>
      <c r="G86" s="33"/>
      <c r="H86" s="33"/>
      <c r="I86" s="94"/>
      <c r="J86" s="33"/>
      <c r="K86" s="33"/>
      <c r="L86" s="95"/>
      <c r="S86" s="33"/>
      <c r="T86" s="33"/>
      <c r="U86" s="33"/>
      <c r="V86" s="33"/>
      <c r="W86" s="33"/>
      <c r="X86" s="33"/>
      <c r="Y86" s="33"/>
      <c r="Z86" s="33"/>
      <c r="AA86" s="33"/>
      <c r="AB86" s="33"/>
      <c r="AC86" s="33"/>
      <c r="AD86" s="33"/>
      <c r="AE86" s="33"/>
    </row>
    <row r="87" spans="1:31" s="2" customFormat="1" ht="14.45" customHeight="1" x14ac:dyDescent="0.2">
      <c r="A87" s="33"/>
      <c r="B87" s="34"/>
      <c r="C87" s="33"/>
      <c r="D87" s="33"/>
      <c r="E87" s="331" t="str">
        <f>E7</f>
        <v>Blok G- rekonstrukce pokojů</v>
      </c>
      <c r="F87" s="332"/>
      <c r="G87" s="332"/>
      <c r="H87" s="332"/>
      <c r="I87" s="94"/>
      <c r="J87" s="33"/>
      <c r="K87" s="33"/>
      <c r="L87" s="95"/>
      <c r="S87" s="33"/>
      <c r="T87" s="33"/>
      <c r="U87" s="33"/>
      <c r="V87" s="33"/>
      <c r="W87" s="33"/>
      <c r="X87" s="33"/>
      <c r="Y87" s="33"/>
      <c r="Z87" s="33"/>
      <c r="AA87" s="33"/>
      <c r="AB87" s="33"/>
      <c r="AC87" s="33"/>
      <c r="AD87" s="33"/>
      <c r="AE87" s="33"/>
    </row>
    <row r="88" spans="1:31" s="2" customFormat="1" ht="12" customHeight="1" x14ac:dyDescent="0.2">
      <c r="A88" s="33"/>
      <c r="B88" s="34"/>
      <c r="C88" s="28" t="s">
        <v>98</v>
      </c>
      <c r="D88" s="33"/>
      <c r="E88" s="33"/>
      <c r="F88" s="33"/>
      <c r="G88" s="33"/>
      <c r="H88" s="33"/>
      <c r="I88" s="94"/>
      <c r="J88" s="33"/>
      <c r="K88" s="33"/>
      <c r="L88" s="95"/>
      <c r="S88" s="33"/>
      <c r="T88" s="33"/>
      <c r="U88" s="33"/>
      <c r="V88" s="33"/>
      <c r="W88" s="33"/>
      <c r="X88" s="33"/>
      <c r="Y88" s="33"/>
      <c r="Z88" s="33"/>
      <c r="AA88" s="33"/>
      <c r="AB88" s="33"/>
      <c r="AC88" s="33"/>
      <c r="AD88" s="33"/>
      <c r="AE88" s="33"/>
    </row>
    <row r="89" spans="1:31" s="2" customFormat="1" ht="14.45" customHeight="1" x14ac:dyDescent="0.2">
      <c r="A89" s="33"/>
      <c r="B89" s="34"/>
      <c r="C89" s="33"/>
      <c r="D89" s="33"/>
      <c r="E89" s="314" t="str">
        <f>E9</f>
        <v>1 - Typ A1</v>
      </c>
      <c r="F89" s="330"/>
      <c r="G89" s="330"/>
      <c r="H89" s="330"/>
      <c r="I89" s="94"/>
      <c r="J89" s="33"/>
      <c r="K89" s="33"/>
      <c r="L89" s="95"/>
      <c r="S89" s="33"/>
      <c r="T89" s="33"/>
      <c r="U89" s="33"/>
      <c r="V89" s="33"/>
      <c r="W89" s="33"/>
      <c r="X89" s="33"/>
      <c r="Y89" s="33"/>
      <c r="Z89" s="33"/>
      <c r="AA89" s="33"/>
      <c r="AB89" s="33"/>
      <c r="AC89" s="33"/>
      <c r="AD89" s="33"/>
      <c r="AE89" s="33"/>
    </row>
    <row r="90" spans="1:31" s="2" customFormat="1" ht="6.95" customHeight="1" x14ac:dyDescent="0.2">
      <c r="A90" s="33"/>
      <c r="B90" s="34"/>
      <c r="C90" s="33"/>
      <c r="D90" s="33"/>
      <c r="E90" s="33"/>
      <c r="F90" s="33"/>
      <c r="G90" s="33"/>
      <c r="H90" s="33"/>
      <c r="I90" s="94"/>
      <c r="J90" s="33"/>
      <c r="K90" s="33"/>
      <c r="L90" s="95"/>
      <c r="S90" s="33"/>
      <c r="T90" s="33"/>
      <c r="U90" s="33"/>
      <c r="V90" s="33"/>
      <c r="W90" s="33"/>
      <c r="X90" s="33"/>
      <c r="Y90" s="33"/>
      <c r="Z90" s="33"/>
      <c r="AA90" s="33"/>
      <c r="AB90" s="33"/>
      <c r="AC90" s="33"/>
      <c r="AD90" s="33"/>
      <c r="AE90" s="33"/>
    </row>
    <row r="91" spans="1:31" s="2" customFormat="1" ht="12" customHeight="1" x14ac:dyDescent="0.2">
      <c r="A91" s="33"/>
      <c r="B91" s="34"/>
      <c r="C91" s="28" t="s">
        <v>21</v>
      </c>
      <c r="D91" s="33"/>
      <c r="E91" s="33"/>
      <c r="F91" s="26" t="str">
        <f>F12</f>
        <v xml:space="preserve"> </v>
      </c>
      <c r="G91" s="33"/>
      <c r="H91" s="33"/>
      <c r="I91" s="96" t="s">
        <v>23</v>
      </c>
      <c r="J91" s="51" t="str">
        <f>IF(J12="","",J12)</f>
        <v>19. 2. 2019</v>
      </c>
      <c r="K91" s="33"/>
      <c r="L91" s="95"/>
      <c r="S91" s="33"/>
      <c r="T91" s="33"/>
      <c r="U91" s="33"/>
      <c r="V91" s="33"/>
      <c r="W91" s="33"/>
      <c r="X91" s="33"/>
      <c r="Y91" s="33"/>
      <c r="Z91" s="33"/>
      <c r="AA91" s="33"/>
      <c r="AB91" s="33"/>
      <c r="AC91" s="33"/>
      <c r="AD91" s="33"/>
      <c r="AE91" s="33"/>
    </row>
    <row r="92" spans="1:31" s="2" customFormat="1" ht="6.95" customHeight="1" x14ac:dyDescent="0.2">
      <c r="A92" s="33"/>
      <c r="B92" s="34"/>
      <c r="C92" s="33"/>
      <c r="D92" s="33"/>
      <c r="E92" s="33"/>
      <c r="F92" s="33"/>
      <c r="G92" s="33"/>
      <c r="H92" s="33"/>
      <c r="I92" s="94"/>
      <c r="J92" s="33"/>
      <c r="K92" s="33"/>
      <c r="L92" s="95"/>
      <c r="S92" s="33"/>
      <c r="T92" s="33"/>
      <c r="U92" s="33"/>
      <c r="V92" s="33"/>
      <c r="W92" s="33"/>
      <c r="X92" s="33"/>
      <c r="Y92" s="33"/>
      <c r="Z92" s="33"/>
      <c r="AA92" s="33"/>
      <c r="AB92" s="33"/>
      <c r="AC92" s="33"/>
      <c r="AD92" s="33"/>
      <c r="AE92" s="33"/>
    </row>
    <row r="93" spans="1:31" s="2" customFormat="1" ht="26.45" customHeight="1" x14ac:dyDescent="0.2">
      <c r="A93" s="33"/>
      <c r="B93" s="34"/>
      <c r="C93" s="28" t="s">
        <v>25</v>
      </c>
      <c r="D93" s="33"/>
      <c r="E93" s="33"/>
      <c r="F93" s="26" t="str">
        <f>E15</f>
        <v>Správa účelových zařízení VŠE</v>
      </c>
      <c r="G93" s="33"/>
      <c r="H93" s="33"/>
      <c r="I93" s="96" t="s">
        <v>31</v>
      </c>
      <c r="J93" s="31" t="str">
        <f>E21</f>
        <v>PROJECTICA s.r.o.</v>
      </c>
      <c r="K93" s="33"/>
      <c r="L93" s="95"/>
      <c r="S93" s="33"/>
      <c r="T93" s="33"/>
      <c r="U93" s="33"/>
      <c r="V93" s="33"/>
      <c r="W93" s="33"/>
      <c r="X93" s="33"/>
      <c r="Y93" s="33"/>
      <c r="Z93" s="33"/>
      <c r="AA93" s="33"/>
      <c r="AB93" s="33"/>
      <c r="AC93" s="33"/>
      <c r="AD93" s="33"/>
      <c r="AE93" s="33"/>
    </row>
    <row r="94" spans="1:31" s="2" customFormat="1" ht="15.6" customHeight="1" x14ac:dyDescent="0.2">
      <c r="A94" s="33"/>
      <c r="B94" s="34"/>
      <c r="C94" s="28" t="s">
        <v>29</v>
      </c>
      <c r="D94" s="33"/>
      <c r="E94" s="33"/>
      <c r="F94" s="26" t="str">
        <f>IF(E18="","",E18)</f>
        <v>Vyplň údaj</v>
      </c>
      <c r="G94" s="33"/>
      <c r="H94" s="33"/>
      <c r="I94" s="96" t="s">
        <v>34</v>
      </c>
      <c r="J94" s="31" t="str">
        <f>E24</f>
        <v xml:space="preserve"> </v>
      </c>
      <c r="K94" s="33"/>
      <c r="L94" s="95"/>
      <c r="S94" s="33"/>
      <c r="T94" s="33"/>
      <c r="U94" s="33"/>
      <c r="V94" s="33"/>
      <c r="W94" s="33"/>
      <c r="X94" s="33"/>
      <c r="Y94" s="33"/>
      <c r="Z94" s="33"/>
      <c r="AA94" s="33"/>
      <c r="AB94" s="33"/>
      <c r="AC94" s="33"/>
      <c r="AD94" s="33"/>
      <c r="AE94" s="33"/>
    </row>
    <row r="95" spans="1:31" s="2" customFormat="1" ht="10.35" customHeight="1" x14ac:dyDescent="0.2">
      <c r="A95" s="33"/>
      <c r="B95" s="34"/>
      <c r="C95" s="33"/>
      <c r="D95" s="33"/>
      <c r="E95" s="33"/>
      <c r="F95" s="33"/>
      <c r="G95" s="33"/>
      <c r="H95" s="33"/>
      <c r="I95" s="94"/>
      <c r="J95" s="33"/>
      <c r="K95" s="33"/>
      <c r="L95" s="95"/>
      <c r="S95" s="33"/>
      <c r="T95" s="33"/>
      <c r="U95" s="33"/>
      <c r="V95" s="33"/>
      <c r="W95" s="33"/>
      <c r="X95" s="33"/>
      <c r="Y95" s="33"/>
      <c r="Z95" s="33"/>
      <c r="AA95" s="33"/>
      <c r="AB95" s="33"/>
      <c r="AC95" s="33"/>
      <c r="AD95" s="33"/>
      <c r="AE95" s="33"/>
    </row>
    <row r="96" spans="1:31" s="11" customFormat="1" ht="29.25" customHeight="1" x14ac:dyDescent="0.2">
      <c r="A96" s="130"/>
      <c r="B96" s="131"/>
      <c r="C96" s="132" t="s">
        <v>123</v>
      </c>
      <c r="D96" s="133" t="s">
        <v>56</v>
      </c>
      <c r="E96" s="133" t="s">
        <v>52</v>
      </c>
      <c r="F96" s="133" t="s">
        <v>53</v>
      </c>
      <c r="G96" s="133" t="s">
        <v>124</v>
      </c>
      <c r="H96" s="133" t="s">
        <v>125</v>
      </c>
      <c r="I96" s="134" t="s">
        <v>126</v>
      </c>
      <c r="J96" s="133" t="s">
        <v>102</v>
      </c>
      <c r="K96" s="135" t="s">
        <v>127</v>
      </c>
      <c r="L96" s="136"/>
      <c r="M96" s="59" t="s">
        <v>3</v>
      </c>
      <c r="N96" s="60" t="s">
        <v>41</v>
      </c>
      <c r="O96" s="60" t="s">
        <v>128</v>
      </c>
      <c r="P96" s="60" t="s">
        <v>129</v>
      </c>
      <c r="Q96" s="60" t="s">
        <v>130</v>
      </c>
      <c r="R96" s="60" t="s">
        <v>131</v>
      </c>
      <c r="S96" s="60" t="s">
        <v>132</v>
      </c>
      <c r="T96" s="61" t="s">
        <v>133</v>
      </c>
      <c r="U96" s="130"/>
      <c r="V96" s="130"/>
      <c r="W96" s="130"/>
      <c r="X96" s="130"/>
      <c r="Y96" s="130"/>
      <c r="Z96" s="130"/>
      <c r="AA96" s="130"/>
      <c r="AB96" s="130"/>
      <c r="AC96" s="130"/>
      <c r="AD96" s="130"/>
      <c r="AE96" s="130"/>
    </row>
    <row r="97" spans="1:65" s="2" customFormat="1" ht="22.9" customHeight="1" x14ac:dyDescent="0.25">
      <c r="A97" s="33"/>
      <c r="B97" s="34"/>
      <c r="C97" s="66" t="s">
        <v>134</v>
      </c>
      <c r="D97" s="33"/>
      <c r="E97" s="33"/>
      <c r="F97" s="33"/>
      <c r="G97" s="33"/>
      <c r="H97" s="33"/>
      <c r="I97" s="94"/>
      <c r="J97" s="137">
        <f>BK97</f>
        <v>0</v>
      </c>
      <c r="K97" s="33"/>
      <c r="L97" s="34"/>
      <c r="M97" s="62"/>
      <c r="N97" s="52"/>
      <c r="O97" s="63"/>
      <c r="P97" s="138">
        <f>P98+P133</f>
        <v>0</v>
      </c>
      <c r="Q97" s="63"/>
      <c r="R97" s="138">
        <f>R98+R133</f>
        <v>4.2847244199999999</v>
      </c>
      <c r="S97" s="63"/>
      <c r="T97" s="139">
        <f>T98+T133</f>
        <v>3.24009065</v>
      </c>
      <c r="U97" s="33"/>
      <c r="V97" s="33"/>
      <c r="W97" s="33"/>
      <c r="X97" s="33"/>
      <c r="Y97" s="33"/>
      <c r="Z97" s="33"/>
      <c r="AA97" s="33"/>
      <c r="AB97" s="33"/>
      <c r="AC97" s="33"/>
      <c r="AD97" s="33"/>
      <c r="AE97" s="33"/>
      <c r="AT97" s="18" t="s">
        <v>70</v>
      </c>
      <c r="AU97" s="18" t="s">
        <v>103</v>
      </c>
      <c r="BK97" s="140">
        <f>BK98+BK133</f>
        <v>0</v>
      </c>
    </row>
    <row r="98" spans="1:65" s="12" customFormat="1" ht="25.9" customHeight="1" x14ac:dyDescent="0.2">
      <c r="B98" s="141"/>
      <c r="D98" s="142" t="s">
        <v>70</v>
      </c>
      <c r="E98" s="143" t="s">
        <v>135</v>
      </c>
      <c r="F98" s="143" t="s">
        <v>136</v>
      </c>
      <c r="I98" s="144"/>
      <c r="J98" s="145">
        <f>BK98</f>
        <v>0</v>
      </c>
      <c r="L98" s="141"/>
      <c r="M98" s="146"/>
      <c r="N98" s="147"/>
      <c r="O98" s="147"/>
      <c r="P98" s="148">
        <f>P99+P121+P125+P131</f>
        <v>0</v>
      </c>
      <c r="Q98" s="147"/>
      <c r="R98" s="148">
        <f>R99+R121+R125+R131</f>
        <v>2.8769530199999997</v>
      </c>
      <c r="S98" s="147"/>
      <c r="T98" s="149">
        <f>T99+T121+T125+T131</f>
        <v>2.5648</v>
      </c>
      <c r="AR98" s="142" t="s">
        <v>15</v>
      </c>
      <c r="AT98" s="150" t="s">
        <v>70</v>
      </c>
      <c r="AU98" s="150" t="s">
        <v>71</v>
      </c>
      <c r="AY98" s="142" t="s">
        <v>137</v>
      </c>
      <c r="BK98" s="151">
        <f>BK99+BK121+BK125+BK131</f>
        <v>0</v>
      </c>
    </row>
    <row r="99" spans="1:65" s="12" customFormat="1" ht="22.9" customHeight="1" x14ac:dyDescent="0.2">
      <c r="B99" s="141"/>
      <c r="D99" s="142" t="s">
        <v>70</v>
      </c>
      <c r="E99" s="152" t="s">
        <v>91</v>
      </c>
      <c r="F99" s="152" t="s">
        <v>138</v>
      </c>
      <c r="I99" s="144"/>
      <c r="J99" s="153">
        <f>BK99</f>
        <v>0</v>
      </c>
      <c r="L99" s="141"/>
      <c r="M99" s="146"/>
      <c r="N99" s="147"/>
      <c r="O99" s="147"/>
      <c r="P99" s="148">
        <f>P100+P110</f>
        <v>0</v>
      </c>
      <c r="Q99" s="147"/>
      <c r="R99" s="148">
        <f>R100+R110</f>
        <v>2.8769530199999997</v>
      </c>
      <c r="S99" s="147"/>
      <c r="T99" s="149">
        <f>T100+T110</f>
        <v>0</v>
      </c>
      <c r="AR99" s="142" t="s">
        <v>15</v>
      </c>
      <c r="AT99" s="150" t="s">
        <v>70</v>
      </c>
      <c r="AU99" s="150" t="s">
        <v>15</v>
      </c>
      <c r="AY99" s="142" t="s">
        <v>137</v>
      </c>
      <c r="BK99" s="151">
        <f>BK100+BK110</f>
        <v>0</v>
      </c>
    </row>
    <row r="100" spans="1:65" s="12" customFormat="1" ht="20.85" customHeight="1" x14ac:dyDescent="0.2">
      <c r="B100" s="141"/>
      <c r="D100" s="142" t="s">
        <v>70</v>
      </c>
      <c r="E100" s="152" t="s">
        <v>139</v>
      </c>
      <c r="F100" s="152" t="s">
        <v>140</v>
      </c>
      <c r="I100" s="144"/>
      <c r="J100" s="153">
        <f>BK100</f>
        <v>0</v>
      </c>
      <c r="L100" s="141"/>
      <c r="M100" s="146"/>
      <c r="N100" s="147"/>
      <c r="O100" s="147"/>
      <c r="P100" s="148">
        <f>SUM(P101:P109)</f>
        <v>0</v>
      </c>
      <c r="Q100" s="147"/>
      <c r="R100" s="148">
        <f>SUM(R101:R109)</f>
        <v>7.3800000000000004E-2</v>
      </c>
      <c r="S100" s="147"/>
      <c r="T100" s="149">
        <f>SUM(T101:T109)</f>
        <v>0</v>
      </c>
      <c r="AR100" s="142" t="s">
        <v>15</v>
      </c>
      <c r="AT100" s="150" t="s">
        <v>70</v>
      </c>
      <c r="AU100" s="150" t="s">
        <v>79</v>
      </c>
      <c r="AY100" s="142" t="s">
        <v>137</v>
      </c>
      <c r="BK100" s="151">
        <f>SUM(BK101:BK109)</f>
        <v>0</v>
      </c>
    </row>
    <row r="101" spans="1:65" s="2" customFormat="1" ht="32.450000000000003" customHeight="1" x14ac:dyDescent="0.2">
      <c r="A101" s="33"/>
      <c r="B101" s="154"/>
      <c r="C101" s="155" t="s">
        <v>15</v>
      </c>
      <c r="D101" s="345" t="s">
        <v>141</v>
      </c>
      <c r="E101" s="156" t="s">
        <v>142</v>
      </c>
      <c r="F101" s="157" t="s">
        <v>143</v>
      </c>
      <c r="G101" s="158" t="s">
        <v>144</v>
      </c>
      <c r="H101" s="159">
        <v>39.090000000000003</v>
      </c>
      <c r="I101" s="160"/>
      <c r="J101" s="161">
        <f>ROUND(I101*H101,2)</f>
        <v>0</v>
      </c>
      <c r="K101" s="157" t="s">
        <v>145</v>
      </c>
      <c r="L101" s="34"/>
      <c r="M101" s="162" t="s">
        <v>3</v>
      </c>
      <c r="N101" s="163" t="s">
        <v>42</v>
      </c>
      <c r="O101" s="54"/>
      <c r="P101" s="164">
        <f>O101*H101</f>
        <v>0</v>
      </c>
      <c r="Q101" s="164">
        <v>0</v>
      </c>
      <c r="R101" s="164">
        <f>Q101*H101</f>
        <v>0</v>
      </c>
      <c r="S101" s="164">
        <v>0</v>
      </c>
      <c r="T101" s="165">
        <f>S101*H101</f>
        <v>0</v>
      </c>
      <c r="U101" s="33"/>
      <c r="V101" s="33"/>
      <c r="W101" s="33"/>
      <c r="X101" s="33"/>
      <c r="Y101" s="33"/>
      <c r="Z101" s="33"/>
      <c r="AA101" s="33"/>
      <c r="AB101" s="33"/>
      <c r="AC101" s="33"/>
      <c r="AD101" s="33"/>
      <c r="AE101" s="33"/>
      <c r="AR101" s="166" t="s">
        <v>85</v>
      </c>
      <c r="AT101" s="166" t="s">
        <v>141</v>
      </c>
      <c r="AU101" s="166" t="s">
        <v>82</v>
      </c>
      <c r="AY101" s="18" t="s">
        <v>137</v>
      </c>
      <c r="BE101" s="167">
        <f>IF(N101="základní",J101,0)</f>
        <v>0</v>
      </c>
      <c r="BF101" s="167">
        <f>IF(N101="snížená",J101,0)</f>
        <v>0</v>
      </c>
      <c r="BG101" s="167">
        <f>IF(N101="zákl. přenesená",J101,0)</f>
        <v>0</v>
      </c>
      <c r="BH101" s="167">
        <f>IF(N101="sníž. přenesená",J101,0)</f>
        <v>0</v>
      </c>
      <c r="BI101" s="167">
        <f>IF(N101="nulová",J101,0)</f>
        <v>0</v>
      </c>
      <c r="BJ101" s="18" t="s">
        <v>15</v>
      </c>
      <c r="BK101" s="167">
        <f>ROUND(I101*H101,2)</f>
        <v>0</v>
      </c>
      <c r="BL101" s="18" t="s">
        <v>85</v>
      </c>
      <c r="BM101" s="166" t="s">
        <v>146</v>
      </c>
    </row>
    <row r="102" spans="1:65" s="13" customFormat="1" x14ac:dyDescent="0.2">
      <c r="B102" s="168"/>
      <c r="D102" s="346" t="s">
        <v>147</v>
      </c>
      <c r="E102" s="169" t="s">
        <v>3</v>
      </c>
      <c r="F102" s="170" t="s">
        <v>148</v>
      </c>
      <c r="H102" s="171">
        <v>39.090000000000003</v>
      </c>
      <c r="I102" s="172"/>
      <c r="L102" s="168"/>
      <c r="M102" s="173"/>
      <c r="N102" s="174"/>
      <c r="O102" s="174"/>
      <c r="P102" s="174"/>
      <c r="Q102" s="174"/>
      <c r="R102" s="174"/>
      <c r="S102" s="174"/>
      <c r="T102" s="175"/>
      <c r="AT102" s="169" t="s">
        <v>147</v>
      </c>
      <c r="AU102" s="169" t="s">
        <v>82</v>
      </c>
      <c r="AV102" s="13" t="s">
        <v>79</v>
      </c>
      <c r="AW102" s="13" t="s">
        <v>33</v>
      </c>
      <c r="AX102" s="13" t="s">
        <v>15</v>
      </c>
      <c r="AY102" s="169" t="s">
        <v>137</v>
      </c>
    </row>
    <row r="103" spans="1:65" s="2" customFormat="1" ht="32.450000000000003" customHeight="1" x14ac:dyDescent="0.2">
      <c r="A103" s="33"/>
      <c r="B103" s="154"/>
      <c r="C103" s="155" t="s">
        <v>79</v>
      </c>
      <c r="D103" s="345" t="s">
        <v>141</v>
      </c>
      <c r="E103" s="156" t="s">
        <v>149</v>
      </c>
      <c r="F103" s="157" t="s">
        <v>150</v>
      </c>
      <c r="G103" s="158" t="s">
        <v>144</v>
      </c>
      <c r="H103" s="159">
        <v>7.2</v>
      </c>
      <c r="I103" s="160"/>
      <c r="J103" s="161">
        <f>ROUND(I103*H103,2)</f>
        <v>0</v>
      </c>
      <c r="K103" s="157" t="s">
        <v>145</v>
      </c>
      <c r="L103" s="34"/>
      <c r="M103" s="162" t="s">
        <v>3</v>
      </c>
      <c r="N103" s="163" t="s">
        <v>42</v>
      </c>
      <c r="O103" s="54"/>
      <c r="P103" s="164">
        <f>O103*H103</f>
        <v>0</v>
      </c>
      <c r="Q103" s="164">
        <v>0</v>
      </c>
      <c r="R103" s="164">
        <f>Q103*H103</f>
        <v>0</v>
      </c>
      <c r="S103" s="164">
        <v>0</v>
      </c>
      <c r="T103" s="165">
        <f>S103*H103</f>
        <v>0</v>
      </c>
      <c r="U103" s="33"/>
      <c r="V103" s="33"/>
      <c r="W103" s="33"/>
      <c r="X103" s="33"/>
      <c r="Y103" s="33"/>
      <c r="Z103" s="33"/>
      <c r="AA103" s="33"/>
      <c r="AB103" s="33"/>
      <c r="AC103" s="33"/>
      <c r="AD103" s="33"/>
      <c r="AE103" s="33"/>
      <c r="AR103" s="166" t="s">
        <v>85</v>
      </c>
      <c r="AT103" s="166" t="s">
        <v>141</v>
      </c>
      <c r="AU103" s="166" t="s">
        <v>82</v>
      </c>
      <c r="AY103" s="18" t="s">
        <v>137</v>
      </c>
      <c r="BE103" s="167">
        <f>IF(N103="základní",J103,0)</f>
        <v>0</v>
      </c>
      <c r="BF103" s="167">
        <f>IF(N103="snížená",J103,0)</f>
        <v>0</v>
      </c>
      <c r="BG103" s="167">
        <f>IF(N103="zákl. přenesená",J103,0)</f>
        <v>0</v>
      </c>
      <c r="BH103" s="167">
        <f>IF(N103="sníž. přenesená",J103,0)</f>
        <v>0</v>
      </c>
      <c r="BI103" s="167">
        <f>IF(N103="nulová",J103,0)</f>
        <v>0</v>
      </c>
      <c r="BJ103" s="18" t="s">
        <v>15</v>
      </c>
      <c r="BK103" s="167">
        <f>ROUND(I103*H103,2)</f>
        <v>0</v>
      </c>
      <c r="BL103" s="18" t="s">
        <v>85</v>
      </c>
      <c r="BM103" s="166" t="s">
        <v>151</v>
      </c>
    </row>
    <row r="104" spans="1:65" s="14" customFormat="1" x14ac:dyDescent="0.2">
      <c r="B104" s="176"/>
      <c r="D104" s="346" t="s">
        <v>147</v>
      </c>
      <c r="E104" s="177" t="s">
        <v>3</v>
      </c>
      <c r="F104" s="178" t="s">
        <v>152</v>
      </c>
      <c r="H104" s="177" t="s">
        <v>3</v>
      </c>
      <c r="I104" s="179"/>
      <c r="L104" s="176"/>
      <c r="M104" s="180"/>
      <c r="N104" s="181"/>
      <c r="O104" s="181"/>
      <c r="P104" s="181"/>
      <c r="Q104" s="181"/>
      <c r="R104" s="181"/>
      <c r="S104" s="181"/>
      <c r="T104" s="182"/>
      <c r="AT104" s="177" t="s">
        <v>147</v>
      </c>
      <c r="AU104" s="177" t="s">
        <v>82</v>
      </c>
      <c r="AV104" s="14" t="s">
        <v>15</v>
      </c>
      <c r="AW104" s="14" t="s">
        <v>33</v>
      </c>
      <c r="AX104" s="14" t="s">
        <v>71</v>
      </c>
      <c r="AY104" s="177" t="s">
        <v>137</v>
      </c>
    </row>
    <row r="105" spans="1:65" s="13" customFormat="1" x14ac:dyDescent="0.2">
      <c r="B105" s="168"/>
      <c r="D105" s="346" t="s">
        <v>147</v>
      </c>
      <c r="E105" s="169" t="s">
        <v>3</v>
      </c>
      <c r="F105" s="170" t="s">
        <v>153</v>
      </c>
      <c r="H105" s="171">
        <v>7.2</v>
      </c>
      <c r="I105" s="172"/>
      <c r="L105" s="168"/>
      <c r="M105" s="173"/>
      <c r="N105" s="174"/>
      <c r="O105" s="174"/>
      <c r="P105" s="174"/>
      <c r="Q105" s="174"/>
      <c r="R105" s="174"/>
      <c r="S105" s="174"/>
      <c r="T105" s="175"/>
      <c r="AT105" s="169" t="s">
        <v>147</v>
      </c>
      <c r="AU105" s="169" t="s">
        <v>82</v>
      </c>
      <c r="AV105" s="13" t="s">
        <v>79</v>
      </c>
      <c r="AW105" s="13" t="s">
        <v>33</v>
      </c>
      <c r="AX105" s="13" t="s">
        <v>15</v>
      </c>
      <c r="AY105" s="169" t="s">
        <v>137</v>
      </c>
    </row>
    <row r="106" spans="1:65" s="2" customFormat="1" ht="32.450000000000003" customHeight="1" x14ac:dyDescent="0.2">
      <c r="A106" s="33"/>
      <c r="B106" s="154"/>
      <c r="C106" s="155" t="s">
        <v>82</v>
      </c>
      <c r="D106" s="345" t="s">
        <v>141</v>
      </c>
      <c r="E106" s="156" t="s">
        <v>154</v>
      </c>
      <c r="F106" s="157" t="s">
        <v>155</v>
      </c>
      <c r="G106" s="158" t="s">
        <v>144</v>
      </c>
      <c r="H106" s="159">
        <v>10</v>
      </c>
      <c r="I106" s="160"/>
      <c r="J106" s="161">
        <f>ROUND(I106*H106,2)</f>
        <v>0</v>
      </c>
      <c r="K106" s="157" t="s">
        <v>145</v>
      </c>
      <c r="L106" s="34"/>
      <c r="M106" s="162" t="s">
        <v>3</v>
      </c>
      <c r="N106" s="163" t="s">
        <v>42</v>
      </c>
      <c r="O106" s="54"/>
      <c r="P106" s="164">
        <f>O106*H106</f>
        <v>0</v>
      </c>
      <c r="Q106" s="164">
        <v>4.3800000000000002E-3</v>
      </c>
      <c r="R106" s="164">
        <f>Q106*H106</f>
        <v>4.3800000000000006E-2</v>
      </c>
      <c r="S106" s="164">
        <v>0</v>
      </c>
      <c r="T106" s="165">
        <f>S106*H106</f>
        <v>0</v>
      </c>
      <c r="U106" s="33"/>
      <c r="V106" s="33"/>
      <c r="W106" s="33"/>
      <c r="X106" s="33"/>
      <c r="Y106" s="33"/>
      <c r="Z106" s="33"/>
      <c r="AA106" s="33"/>
      <c r="AB106" s="33"/>
      <c r="AC106" s="33"/>
      <c r="AD106" s="33"/>
      <c r="AE106" s="33"/>
      <c r="AR106" s="166" t="s">
        <v>85</v>
      </c>
      <c r="AT106" s="166" t="s">
        <v>141</v>
      </c>
      <c r="AU106" s="166" t="s">
        <v>82</v>
      </c>
      <c r="AY106" s="18" t="s">
        <v>137</v>
      </c>
      <c r="BE106" s="167">
        <f>IF(N106="základní",J106,0)</f>
        <v>0</v>
      </c>
      <c r="BF106" s="167">
        <f>IF(N106="snížená",J106,0)</f>
        <v>0</v>
      </c>
      <c r="BG106" s="167">
        <f>IF(N106="zákl. přenesená",J106,0)</f>
        <v>0</v>
      </c>
      <c r="BH106" s="167">
        <f>IF(N106="sníž. přenesená",J106,0)</f>
        <v>0</v>
      </c>
      <c r="BI106" s="167">
        <f>IF(N106="nulová",J106,0)</f>
        <v>0</v>
      </c>
      <c r="BJ106" s="18" t="s">
        <v>15</v>
      </c>
      <c r="BK106" s="167">
        <f>ROUND(I106*H106,2)</f>
        <v>0</v>
      </c>
      <c r="BL106" s="18" t="s">
        <v>85</v>
      </c>
      <c r="BM106" s="166" t="s">
        <v>156</v>
      </c>
    </row>
    <row r="107" spans="1:65" s="14" customFormat="1" x14ac:dyDescent="0.2">
      <c r="B107" s="176"/>
      <c r="D107" s="346" t="s">
        <v>147</v>
      </c>
      <c r="E107" s="177" t="s">
        <v>3</v>
      </c>
      <c r="F107" s="178" t="s">
        <v>157</v>
      </c>
      <c r="H107" s="177" t="s">
        <v>3</v>
      </c>
      <c r="I107" s="179"/>
      <c r="L107" s="176"/>
      <c r="M107" s="180"/>
      <c r="N107" s="181"/>
      <c r="O107" s="181"/>
      <c r="P107" s="181"/>
      <c r="Q107" s="181"/>
      <c r="R107" s="181"/>
      <c r="S107" s="181"/>
      <c r="T107" s="182"/>
      <c r="AT107" s="177" t="s">
        <v>147</v>
      </c>
      <c r="AU107" s="177" t="s">
        <v>82</v>
      </c>
      <c r="AV107" s="14" t="s">
        <v>15</v>
      </c>
      <c r="AW107" s="14" t="s">
        <v>33</v>
      </c>
      <c r="AX107" s="14" t="s">
        <v>71</v>
      </c>
      <c r="AY107" s="177" t="s">
        <v>137</v>
      </c>
    </row>
    <row r="108" spans="1:65" s="13" customFormat="1" x14ac:dyDescent="0.2">
      <c r="B108" s="168"/>
      <c r="D108" s="346" t="s">
        <v>147</v>
      </c>
      <c r="E108" s="169" t="s">
        <v>3</v>
      </c>
      <c r="F108" s="170" t="s">
        <v>158</v>
      </c>
      <c r="H108" s="171">
        <v>10</v>
      </c>
      <c r="I108" s="172"/>
      <c r="L108" s="168"/>
      <c r="M108" s="173"/>
      <c r="N108" s="174"/>
      <c r="O108" s="174"/>
      <c r="P108" s="174"/>
      <c r="Q108" s="174"/>
      <c r="R108" s="174"/>
      <c r="S108" s="174"/>
      <c r="T108" s="175"/>
      <c r="AT108" s="169" t="s">
        <v>147</v>
      </c>
      <c r="AU108" s="169" t="s">
        <v>82</v>
      </c>
      <c r="AV108" s="13" t="s">
        <v>79</v>
      </c>
      <c r="AW108" s="13" t="s">
        <v>33</v>
      </c>
      <c r="AX108" s="13" t="s">
        <v>15</v>
      </c>
      <c r="AY108" s="169" t="s">
        <v>137</v>
      </c>
    </row>
    <row r="109" spans="1:65" s="2" customFormat="1" ht="21.6" customHeight="1" x14ac:dyDescent="0.2">
      <c r="A109" s="33"/>
      <c r="B109" s="154"/>
      <c r="C109" s="155" t="s">
        <v>85</v>
      </c>
      <c r="D109" s="345" t="s">
        <v>141</v>
      </c>
      <c r="E109" s="156" t="s">
        <v>159</v>
      </c>
      <c r="F109" s="157" t="s">
        <v>160</v>
      </c>
      <c r="G109" s="158" t="s">
        <v>144</v>
      </c>
      <c r="H109" s="159">
        <v>10</v>
      </c>
      <c r="I109" s="160"/>
      <c r="J109" s="161">
        <f>ROUND(I109*H109,2)</f>
        <v>0</v>
      </c>
      <c r="K109" s="157" t="s">
        <v>145</v>
      </c>
      <c r="L109" s="34"/>
      <c r="M109" s="162" t="s">
        <v>3</v>
      </c>
      <c r="N109" s="163" t="s">
        <v>42</v>
      </c>
      <c r="O109" s="54"/>
      <c r="P109" s="164">
        <f>O109*H109</f>
        <v>0</v>
      </c>
      <c r="Q109" s="164">
        <v>3.0000000000000001E-3</v>
      </c>
      <c r="R109" s="164">
        <f>Q109*H109</f>
        <v>0.03</v>
      </c>
      <c r="S109" s="164">
        <v>0</v>
      </c>
      <c r="T109" s="165">
        <f>S109*H109</f>
        <v>0</v>
      </c>
      <c r="U109" s="33"/>
      <c r="V109" s="33"/>
      <c r="W109" s="33"/>
      <c r="X109" s="33"/>
      <c r="Y109" s="33"/>
      <c r="Z109" s="33"/>
      <c r="AA109" s="33"/>
      <c r="AB109" s="33"/>
      <c r="AC109" s="33"/>
      <c r="AD109" s="33"/>
      <c r="AE109" s="33"/>
      <c r="AR109" s="166" t="s">
        <v>85</v>
      </c>
      <c r="AT109" s="166" t="s">
        <v>141</v>
      </c>
      <c r="AU109" s="166" t="s">
        <v>82</v>
      </c>
      <c r="AY109" s="18" t="s">
        <v>137</v>
      </c>
      <c r="BE109" s="167">
        <f>IF(N109="základní",J109,0)</f>
        <v>0</v>
      </c>
      <c r="BF109" s="167">
        <f>IF(N109="snížená",J109,0)</f>
        <v>0</v>
      </c>
      <c r="BG109" s="167">
        <f>IF(N109="zákl. přenesená",J109,0)</f>
        <v>0</v>
      </c>
      <c r="BH109" s="167">
        <f>IF(N109="sníž. přenesená",J109,0)</f>
        <v>0</v>
      </c>
      <c r="BI109" s="167">
        <f>IF(N109="nulová",J109,0)</f>
        <v>0</v>
      </c>
      <c r="BJ109" s="18" t="s">
        <v>15</v>
      </c>
      <c r="BK109" s="167">
        <f>ROUND(I109*H109,2)</f>
        <v>0</v>
      </c>
      <c r="BL109" s="18" t="s">
        <v>85</v>
      </c>
      <c r="BM109" s="166" t="s">
        <v>161</v>
      </c>
    </row>
    <row r="110" spans="1:65" s="12" customFormat="1" ht="20.85" customHeight="1" x14ac:dyDescent="0.2">
      <c r="B110" s="141"/>
      <c r="D110" s="347" t="s">
        <v>70</v>
      </c>
      <c r="E110" s="152" t="s">
        <v>162</v>
      </c>
      <c r="F110" s="152" t="s">
        <v>163</v>
      </c>
      <c r="I110" s="144"/>
      <c r="J110" s="153">
        <f>BK110</f>
        <v>0</v>
      </c>
      <c r="L110" s="141"/>
      <c r="M110" s="146"/>
      <c r="N110" s="147"/>
      <c r="O110" s="147"/>
      <c r="P110" s="148">
        <f>SUM(P111:P120)</f>
        <v>0</v>
      </c>
      <c r="Q110" s="147"/>
      <c r="R110" s="148">
        <f>SUM(R111:R120)</f>
        <v>2.8031530199999999</v>
      </c>
      <c r="S110" s="147"/>
      <c r="T110" s="149">
        <f>SUM(T111:T120)</f>
        <v>0</v>
      </c>
      <c r="AR110" s="142" t="s">
        <v>15</v>
      </c>
      <c r="AT110" s="150" t="s">
        <v>70</v>
      </c>
      <c r="AU110" s="150" t="s">
        <v>79</v>
      </c>
      <c r="AY110" s="142" t="s">
        <v>137</v>
      </c>
      <c r="BK110" s="151">
        <f>SUM(BK111:BK120)</f>
        <v>0</v>
      </c>
    </row>
    <row r="111" spans="1:65" s="2" customFormat="1" ht="32.450000000000003" customHeight="1" x14ac:dyDescent="0.2">
      <c r="A111" s="33"/>
      <c r="B111" s="154"/>
      <c r="C111" s="155" t="s">
        <v>88</v>
      </c>
      <c r="D111" s="345" t="s">
        <v>141</v>
      </c>
      <c r="E111" s="156" t="s">
        <v>164</v>
      </c>
      <c r="F111" s="157" t="s">
        <v>165</v>
      </c>
      <c r="G111" s="158" t="s">
        <v>166</v>
      </c>
      <c r="H111" s="159">
        <v>1.2210000000000001</v>
      </c>
      <c r="I111" s="160"/>
      <c r="J111" s="161">
        <f>ROUND(I111*H111,2)</f>
        <v>0</v>
      </c>
      <c r="K111" s="157" t="s">
        <v>145</v>
      </c>
      <c r="L111" s="34"/>
      <c r="M111" s="162" t="s">
        <v>3</v>
      </c>
      <c r="N111" s="163" t="s">
        <v>42</v>
      </c>
      <c r="O111" s="54"/>
      <c r="P111" s="164">
        <f>O111*H111</f>
        <v>0</v>
      </c>
      <c r="Q111" s="164">
        <v>2.2563399999999998</v>
      </c>
      <c r="R111" s="164">
        <f>Q111*H111</f>
        <v>2.75499114</v>
      </c>
      <c r="S111" s="164">
        <v>0</v>
      </c>
      <c r="T111" s="165">
        <f>S111*H111</f>
        <v>0</v>
      </c>
      <c r="U111" s="33"/>
      <c r="V111" s="33"/>
      <c r="W111" s="33"/>
      <c r="X111" s="33"/>
      <c r="Y111" s="33"/>
      <c r="Z111" s="33"/>
      <c r="AA111" s="33"/>
      <c r="AB111" s="33"/>
      <c r="AC111" s="33"/>
      <c r="AD111" s="33"/>
      <c r="AE111" s="33"/>
      <c r="AR111" s="166" t="s">
        <v>85</v>
      </c>
      <c r="AT111" s="166" t="s">
        <v>141</v>
      </c>
      <c r="AU111" s="166" t="s">
        <v>82</v>
      </c>
      <c r="AY111" s="18" t="s">
        <v>137</v>
      </c>
      <c r="BE111" s="167">
        <f>IF(N111="základní",J111,0)</f>
        <v>0</v>
      </c>
      <c r="BF111" s="167">
        <f>IF(N111="snížená",J111,0)</f>
        <v>0</v>
      </c>
      <c r="BG111" s="167">
        <f>IF(N111="zákl. přenesená",J111,0)</f>
        <v>0</v>
      </c>
      <c r="BH111" s="167">
        <f>IF(N111="sníž. přenesená",J111,0)</f>
        <v>0</v>
      </c>
      <c r="BI111" s="167">
        <f>IF(N111="nulová",J111,0)</f>
        <v>0</v>
      </c>
      <c r="BJ111" s="18" t="s">
        <v>15</v>
      </c>
      <c r="BK111" s="167">
        <f>ROUND(I111*H111,2)</f>
        <v>0</v>
      </c>
      <c r="BL111" s="18" t="s">
        <v>85</v>
      </c>
      <c r="BM111" s="166" t="s">
        <v>167</v>
      </c>
    </row>
    <row r="112" spans="1:65" s="14" customFormat="1" x14ac:dyDescent="0.2">
      <c r="B112" s="176"/>
      <c r="D112" s="346" t="s">
        <v>147</v>
      </c>
      <c r="E112" s="177" t="s">
        <v>3</v>
      </c>
      <c r="F112" s="178" t="s">
        <v>168</v>
      </c>
      <c r="H112" s="177" t="s">
        <v>3</v>
      </c>
      <c r="I112" s="179"/>
      <c r="L112" s="176"/>
      <c r="M112" s="180"/>
      <c r="N112" s="181"/>
      <c r="O112" s="181"/>
      <c r="P112" s="181"/>
      <c r="Q112" s="181"/>
      <c r="R112" s="181"/>
      <c r="S112" s="181"/>
      <c r="T112" s="182"/>
      <c r="AT112" s="177" t="s">
        <v>147</v>
      </c>
      <c r="AU112" s="177" t="s">
        <v>82</v>
      </c>
      <c r="AV112" s="14" t="s">
        <v>15</v>
      </c>
      <c r="AW112" s="14" t="s">
        <v>33</v>
      </c>
      <c r="AX112" s="14" t="s">
        <v>71</v>
      </c>
      <c r="AY112" s="177" t="s">
        <v>137</v>
      </c>
    </row>
    <row r="113" spans="1:65" s="13" customFormat="1" x14ac:dyDescent="0.2">
      <c r="B113" s="168"/>
      <c r="D113" s="346" t="s">
        <v>147</v>
      </c>
      <c r="E113" s="169" t="s">
        <v>3</v>
      </c>
      <c r="F113" s="170" t="s">
        <v>169</v>
      </c>
      <c r="H113" s="171">
        <v>1.2210000000000001</v>
      </c>
      <c r="I113" s="172"/>
      <c r="L113" s="168"/>
      <c r="M113" s="173"/>
      <c r="N113" s="174"/>
      <c r="O113" s="174"/>
      <c r="P113" s="174"/>
      <c r="Q113" s="174"/>
      <c r="R113" s="174"/>
      <c r="S113" s="174"/>
      <c r="T113" s="175"/>
      <c r="AT113" s="169" t="s">
        <v>147</v>
      </c>
      <c r="AU113" s="169" t="s">
        <v>82</v>
      </c>
      <c r="AV113" s="13" t="s">
        <v>79</v>
      </c>
      <c r="AW113" s="13" t="s">
        <v>33</v>
      </c>
      <c r="AX113" s="13" t="s">
        <v>15</v>
      </c>
      <c r="AY113" s="169" t="s">
        <v>137</v>
      </c>
    </row>
    <row r="114" spans="1:65" s="2" customFormat="1" ht="32.450000000000003" customHeight="1" x14ac:dyDescent="0.2">
      <c r="A114" s="33"/>
      <c r="B114" s="154"/>
      <c r="C114" s="155" t="s">
        <v>91</v>
      </c>
      <c r="D114" s="345" t="s">
        <v>141</v>
      </c>
      <c r="E114" s="156" t="s">
        <v>170</v>
      </c>
      <c r="F114" s="157" t="s">
        <v>171</v>
      </c>
      <c r="G114" s="158" t="s">
        <v>166</v>
      </c>
      <c r="H114" s="159">
        <v>1.2210000000000001</v>
      </c>
      <c r="I114" s="160"/>
      <c r="J114" s="161">
        <f>ROUND(I114*H114,2)</f>
        <v>0</v>
      </c>
      <c r="K114" s="157" t="s">
        <v>145</v>
      </c>
      <c r="L114" s="34"/>
      <c r="M114" s="162" t="s">
        <v>3</v>
      </c>
      <c r="N114" s="163" t="s">
        <v>42</v>
      </c>
      <c r="O114" s="54"/>
      <c r="P114" s="164">
        <f>O114*H114</f>
        <v>0</v>
      </c>
      <c r="Q114" s="164">
        <v>0</v>
      </c>
      <c r="R114" s="164">
        <f>Q114*H114</f>
        <v>0</v>
      </c>
      <c r="S114" s="164">
        <v>0</v>
      </c>
      <c r="T114" s="165">
        <f>S114*H114</f>
        <v>0</v>
      </c>
      <c r="U114" s="33"/>
      <c r="V114" s="33"/>
      <c r="W114" s="33"/>
      <c r="X114" s="33"/>
      <c r="Y114" s="33"/>
      <c r="Z114" s="33"/>
      <c r="AA114" s="33"/>
      <c r="AB114" s="33"/>
      <c r="AC114" s="33"/>
      <c r="AD114" s="33"/>
      <c r="AE114" s="33"/>
      <c r="AR114" s="166" t="s">
        <v>85</v>
      </c>
      <c r="AT114" s="166" t="s">
        <v>141</v>
      </c>
      <c r="AU114" s="166" t="s">
        <v>82</v>
      </c>
      <c r="AY114" s="18" t="s">
        <v>137</v>
      </c>
      <c r="BE114" s="167">
        <f>IF(N114="základní",J114,0)</f>
        <v>0</v>
      </c>
      <c r="BF114" s="167">
        <f>IF(N114="snížená",J114,0)</f>
        <v>0</v>
      </c>
      <c r="BG114" s="167">
        <f>IF(N114="zákl. přenesená",J114,0)</f>
        <v>0</v>
      </c>
      <c r="BH114" s="167">
        <f>IF(N114="sníž. přenesená",J114,0)</f>
        <v>0</v>
      </c>
      <c r="BI114" s="167">
        <f>IF(N114="nulová",J114,0)</f>
        <v>0</v>
      </c>
      <c r="BJ114" s="18" t="s">
        <v>15</v>
      </c>
      <c r="BK114" s="167">
        <f>ROUND(I114*H114,2)</f>
        <v>0</v>
      </c>
      <c r="BL114" s="18" t="s">
        <v>85</v>
      </c>
      <c r="BM114" s="166" t="s">
        <v>172</v>
      </c>
    </row>
    <row r="115" spans="1:65" s="2" customFormat="1" ht="43.15" customHeight="1" x14ac:dyDescent="0.2">
      <c r="A115" s="33"/>
      <c r="B115" s="154"/>
      <c r="C115" s="155" t="s">
        <v>173</v>
      </c>
      <c r="D115" s="345" t="s">
        <v>141</v>
      </c>
      <c r="E115" s="156" t="s">
        <v>174</v>
      </c>
      <c r="F115" s="157" t="s">
        <v>175</v>
      </c>
      <c r="G115" s="158" t="s">
        <v>166</v>
      </c>
      <c r="H115" s="159">
        <v>1.2210000000000001</v>
      </c>
      <c r="I115" s="160"/>
      <c r="J115" s="161">
        <f>ROUND(I115*H115,2)</f>
        <v>0</v>
      </c>
      <c r="K115" s="157" t="s">
        <v>145</v>
      </c>
      <c r="L115" s="34"/>
      <c r="M115" s="162" t="s">
        <v>3</v>
      </c>
      <c r="N115" s="163" t="s">
        <v>42</v>
      </c>
      <c r="O115" s="54"/>
      <c r="P115" s="164">
        <f>O115*H115</f>
        <v>0</v>
      </c>
      <c r="Q115" s="164">
        <v>0</v>
      </c>
      <c r="R115" s="164">
        <f>Q115*H115</f>
        <v>0</v>
      </c>
      <c r="S115" s="164">
        <v>0</v>
      </c>
      <c r="T115" s="165">
        <f>S115*H115</f>
        <v>0</v>
      </c>
      <c r="U115" s="33"/>
      <c r="V115" s="33"/>
      <c r="W115" s="33"/>
      <c r="X115" s="33"/>
      <c r="Y115" s="33"/>
      <c r="Z115" s="33"/>
      <c r="AA115" s="33"/>
      <c r="AB115" s="33"/>
      <c r="AC115" s="33"/>
      <c r="AD115" s="33"/>
      <c r="AE115" s="33"/>
      <c r="AR115" s="166" t="s">
        <v>85</v>
      </c>
      <c r="AT115" s="166" t="s">
        <v>141</v>
      </c>
      <c r="AU115" s="166" t="s">
        <v>82</v>
      </c>
      <c r="AY115" s="18" t="s">
        <v>137</v>
      </c>
      <c r="BE115" s="167">
        <f>IF(N115="základní",J115,0)</f>
        <v>0</v>
      </c>
      <c r="BF115" s="167">
        <f>IF(N115="snížená",J115,0)</f>
        <v>0</v>
      </c>
      <c r="BG115" s="167">
        <f>IF(N115="zákl. přenesená",J115,0)</f>
        <v>0</v>
      </c>
      <c r="BH115" s="167">
        <f>IF(N115="sníž. přenesená",J115,0)</f>
        <v>0</v>
      </c>
      <c r="BI115" s="167">
        <f>IF(N115="nulová",J115,0)</f>
        <v>0</v>
      </c>
      <c r="BJ115" s="18" t="s">
        <v>15</v>
      </c>
      <c r="BK115" s="167">
        <f>ROUND(I115*H115,2)</f>
        <v>0</v>
      </c>
      <c r="BL115" s="18" t="s">
        <v>85</v>
      </c>
      <c r="BM115" s="166" t="s">
        <v>176</v>
      </c>
    </row>
    <row r="116" spans="1:65" s="2" customFormat="1" ht="21.6" customHeight="1" x14ac:dyDescent="0.2">
      <c r="A116" s="33"/>
      <c r="B116" s="154"/>
      <c r="C116" s="155" t="s">
        <v>177</v>
      </c>
      <c r="D116" s="345" t="s">
        <v>141</v>
      </c>
      <c r="E116" s="156" t="s">
        <v>178</v>
      </c>
      <c r="F116" s="157" t="s">
        <v>179</v>
      </c>
      <c r="G116" s="158" t="s">
        <v>180</v>
      </c>
      <c r="H116" s="159">
        <v>4.3999999999999997E-2</v>
      </c>
      <c r="I116" s="160"/>
      <c r="J116" s="161">
        <f>ROUND(I116*H116,2)</f>
        <v>0</v>
      </c>
      <c r="K116" s="157" t="s">
        <v>145</v>
      </c>
      <c r="L116" s="34"/>
      <c r="M116" s="162" t="s">
        <v>3</v>
      </c>
      <c r="N116" s="163" t="s">
        <v>42</v>
      </c>
      <c r="O116" s="54"/>
      <c r="P116" s="164">
        <f>O116*H116</f>
        <v>0</v>
      </c>
      <c r="Q116" s="164">
        <v>1.06277</v>
      </c>
      <c r="R116" s="164">
        <f>Q116*H116</f>
        <v>4.6761879999999999E-2</v>
      </c>
      <c r="S116" s="164">
        <v>0</v>
      </c>
      <c r="T116" s="165">
        <f>S116*H116</f>
        <v>0</v>
      </c>
      <c r="U116" s="33"/>
      <c r="V116" s="33"/>
      <c r="W116" s="33"/>
      <c r="X116" s="33"/>
      <c r="Y116" s="33"/>
      <c r="Z116" s="33"/>
      <c r="AA116" s="33"/>
      <c r="AB116" s="33"/>
      <c r="AC116" s="33"/>
      <c r="AD116" s="33"/>
      <c r="AE116" s="33"/>
      <c r="AR116" s="166" t="s">
        <v>85</v>
      </c>
      <c r="AT116" s="166" t="s">
        <v>141</v>
      </c>
      <c r="AU116" s="166" t="s">
        <v>82</v>
      </c>
      <c r="AY116" s="18" t="s">
        <v>137</v>
      </c>
      <c r="BE116" s="167">
        <f>IF(N116="základní",J116,0)</f>
        <v>0</v>
      </c>
      <c r="BF116" s="167">
        <f>IF(N116="snížená",J116,0)</f>
        <v>0</v>
      </c>
      <c r="BG116" s="167">
        <f>IF(N116="zákl. přenesená",J116,0)</f>
        <v>0</v>
      </c>
      <c r="BH116" s="167">
        <f>IF(N116="sníž. přenesená",J116,0)</f>
        <v>0</v>
      </c>
      <c r="BI116" s="167">
        <f>IF(N116="nulová",J116,0)</f>
        <v>0</v>
      </c>
      <c r="BJ116" s="18" t="s">
        <v>15</v>
      </c>
      <c r="BK116" s="167">
        <f>ROUND(I116*H116,2)</f>
        <v>0</v>
      </c>
      <c r="BL116" s="18" t="s">
        <v>85</v>
      </c>
      <c r="BM116" s="166" t="s">
        <v>181</v>
      </c>
    </row>
    <row r="117" spans="1:65" s="14" customFormat="1" x14ac:dyDescent="0.2">
      <c r="B117" s="176"/>
      <c r="D117" s="346" t="s">
        <v>147</v>
      </c>
      <c r="E117" s="177" t="s">
        <v>3</v>
      </c>
      <c r="F117" s="178" t="s">
        <v>168</v>
      </c>
      <c r="H117" s="177" t="s">
        <v>3</v>
      </c>
      <c r="I117" s="179"/>
      <c r="L117" s="176"/>
      <c r="M117" s="180"/>
      <c r="N117" s="181"/>
      <c r="O117" s="181"/>
      <c r="P117" s="181"/>
      <c r="Q117" s="181"/>
      <c r="R117" s="181"/>
      <c r="S117" s="181"/>
      <c r="T117" s="182"/>
      <c r="AT117" s="177" t="s">
        <v>147</v>
      </c>
      <c r="AU117" s="177" t="s">
        <v>82</v>
      </c>
      <c r="AV117" s="14" t="s">
        <v>15</v>
      </c>
      <c r="AW117" s="14" t="s">
        <v>33</v>
      </c>
      <c r="AX117" s="14" t="s">
        <v>71</v>
      </c>
      <c r="AY117" s="177" t="s">
        <v>137</v>
      </c>
    </row>
    <row r="118" spans="1:65" s="13" customFormat="1" x14ac:dyDescent="0.2">
      <c r="B118" s="168"/>
      <c r="D118" s="346" t="s">
        <v>147</v>
      </c>
      <c r="E118" s="169" t="s">
        <v>3</v>
      </c>
      <c r="F118" s="170" t="s">
        <v>182</v>
      </c>
      <c r="H118" s="171">
        <v>4.3999999999999997E-2</v>
      </c>
      <c r="I118" s="172"/>
      <c r="L118" s="168"/>
      <c r="M118" s="173"/>
      <c r="N118" s="174"/>
      <c r="O118" s="174"/>
      <c r="P118" s="174"/>
      <c r="Q118" s="174"/>
      <c r="R118" s="174"/>
      <c r="S118" s="174"/>
      <c r="T118" s="175"/>
      <c r="AT118" s="169" t="s">
        <v>147</v>
      </c>
      <c r="AU118" s="169" t="s">
        <v>82</v>
      </c>
      <c r="AV118" s="13" t="s">
        <v>79</v>
      </c>
      <c r="AW118" s="13" t="s">
        <v>33</v>
      </c>
      <c r="AX118" s="13" t="s">
        <v>15</v>
      </c>
      <c r="AY118" s="169" t="s">
        <v>137</v>
      </c>
    </row>
    <row r="119" spans="1:65" s="2" customFormat="1" ht="32.450000000000003" customHeight="1" x14ac:dyDescent="0.2">
      <c r="A119" s="33"/>
      <c r="B119" s="154"/>
      <c r="C119" s="155" t="s">
        <v>183</v>
      </c>
      <c r="D119" s="345" t="s">
        <v>141</v>
      </c>
      <c r="E119" s="156" t="s">
        <v>184</v>
      </c>
      <c r="F119" s="157" t="s">
        <v>185</v>
      </c>
      <c r="G119" s="158" t="s">
        <v>186</v>
      </c>
      <c r="H119" s="159">
        <v>17.5</v>
      </c>
      <c r="I119" s="160"/>
      <c r="J119" s="161">
        <f>ROUND(I119*H119,2)</f>
        <v>0</v>
      </c>
      <c r="K119" s="157" t="s">
        <v>145</v>
      </c>
      <c r="L119" s="34"/>
      <c r="M119" s="162" t="s">
        <v>3</v>
      </c>
      <c r="N119" s="163" t="s">
        <v>42</v>
      </c>
      <c r="O119" s="54"/>
      <c r="P119" s="164">
        <f>O119*H119</f>
        <v>0</v>
      </c>
      <c r="Q119" s="164">
        <v>8.0000000000000007E-5</v>
      </c>
      <c r="R119" s="164">
        <f>Q119*H119</f>
        <v>1.4000000000000002E-3</v>
      </c>
      <c r="S119" s="164">
        <v>0</v>
      </c>
      <c r="T119" s="165">
        <f>S119*H119</f>
        <v>0</v>
      </c>
      <c r="U119" s="33"/>
      <c r="V119" s="33"/>
      <c r="W119" s="33"/>
      <c r="X119" s="33"/>
      <c r="Y119" s="33"/>
      <c r="Z119" s="33"/>
      <c r="AA119" s="33"/>
      <c r="AB119" s="33"/>
      <c r="AC119" s="33"/>
      <c r="AD119" s="33"/>
      <c r="AE119" s="33"/>
      <c r="AR119" s="166" t="s">
        <v>85</v>
      </c>
      <c r="AT119" s="166" t="s">
        <v>141</v>
      </c>
      <c r="AU119" s="166" t="s">
        <v>82</v>
      </c>
      <c r="AY119" s="18" t="s">
        <v>137</v>
      </c>
      <c r="BE119" s="167">
        <f>IF(N119="základní",J119,0)</f>
        <v>0</v>
      </c>
      <c r="BF119" s="167">
        <f>IF(N119="snížená",J119,0)</f>
        <v>0</v>
      </c>
      <c r="BG119" s="167">
        <f>IF(N119="zákl. přenesená",J119,0)</f>
        <v>0</v>
      </c>
      <c r="BH119" s="167">
        <f>IF(N119="sníž. přenesená",J119,0)</f>
        <v>0</v>
      </c>
      <c r="BI119" s="167">
        <f>IF(N119="nulová",J119,0)</f>
        <v>0</v>
      </c>
      <c r="BJ119" s="18" t="s">
        <v>15</v>
      </c>
      <c r="BK119" s="167">
        <f>ROUND(I119*H119,2)</f>
        <v>0</v>
      </c>
      <c r="BL119" s="18" t="s">
        <v>85</v>
      </c>
      <c r="BM119" s="166" t="s">
        <v>187</v>
      </c>
    </row>
    <row r="120" spans="1:65" s="13" customFormat="1" x14ac:dyDescent="0.2">
      <c r="B120" s="168"/>
      <c r="D120" s="346" t="s">
        <v>147</v>
      </c>
      <c r="E120" s="169" t="s">
        <v>3</v>
      </c>
      <c r="F120" s="170" t="s">
        <v>188</v>
      </c>
      <c r="H120" s="171">
        <v>17.5</v>
      </c>
      <c r="I120" s="172"/>
      <c r="L120" s="168"/>
      <c r="M120" s="173"/>
      <c r="N120" s="174"/>
      <c r="O120" s="174"/>
      <c r="P120" s="174"/>
      <c r="Q120" s="174"/>
      <c r="R120" s="174"/>
      <c r="S120" s="174"/>
      <c r="T120" s="175"/>
      <c r="AT120" s="169" t="s">
        <v>147</v>
      </c>
      <c r="AU120" s="169" t="s">
        <v>82</v>
      </c>
      <c r="AV120" s="13" t="s">
        <v>79</v>
      </c>
      <c r="AW120" s="13" t="s">
        <v>33</v>
      </c>
      <c r="AX120" s="13" t="s">
        <v>15</v>
      </c>
      <c r="AY120" s="169" t="s">
        <v>137</v>
      </c>
    </row>
    <row r="121" spans="1:65" s="12" customFormat="1" ht="22.9" customHeight="1" x14ac:dyDescent="0.2">
      <c r="B121" s="141"/>
      <c r="D121" s="347" t="s">
        <v>70</v>
      </c>
      <c r="E121" s="152" t="s">
        <v>183</v>
      </c>
      <c r="F121" s="152" t="s">
        <v>189</v>
      </c>
      <c r="I121" s="144"/>
      <c r="J121" s="153">
        <f>BK121</f>
        <v>0</v>
      </c>
      <c r="L121" s="141"/>
      <c r="M121" s="146"/>
      <c r="N121" s="147"/>
      <c r="O121" s="147"/>
      <c r="P121" s="148">
        <f>SUM(P122:P124)</f>
        <v>0</v>
      </c>
      <c r="Q121" s="147"/>
      <c r="R121" s="148">
        <f>SUM(R122:R124)</f>
        <v>0</v>
      </c>
      <c r="S121" s="147"/>
      <c r="T121" s="149">
        <f>SUM(T122:T124)</f>
        <v>2.5648</v>
      </c>
      <c r="AR121" s="142" t="s">
        <v>15</v>
      </c>
      <c r="AT121" s="150" t="s">
        <v>70</v>
      </c>
      <c r="AU121" s="150" t="s">
        <v>15</v>
      </c>
      <c r="AY121" s="142" t="s">
        <v>137</v>
      </c>
      <c r="BK121" s="151">
        <f>SUM(BK122:BK124)</f>
        <v>0</v>
      </c>
    </row>
    <row r="122" spans="1:65" s="2" customFormat="1" ht="32.450000000000003" customHeight="1" x14ac:dyDescent="0.2">
      <c r="A122" s="33"/>
      <c r="B122" s="154"/>
      <c r="C122" s="155" t="s">
        <v>190</v>
      </c>
      <c r="D122" s="345" t="s">
        <v>141</v>
      </c>
      <c r="E122" s="156" t="s">
        <v>191</v>
      </c>
      <c r="F122" s="157" t="s">
        <v>192</v>
      </c>
      <c r="G122" s="158" t="s">
        <v>166</v>
      </c>
      <c r="H122" s="159">
        <v>1.8320000000000001</v>
      </c>
      <c r="I122" s="160"/>
      <c r="J122" s="161">
        <f>ROUND(I122*H122,2)</f>
        <v>0</v>
      </c>
      <c r="K122" s="157" t="s">
        <v>145</v>
      </c>
      <c r="L122" s="34"/>
      <c r="M122" s="162" t="s">
        <v>3</v>
      </c>
      <c r="N122" s="163" t="s">
        <v>42</v>
      </c>
      <c r="O122" s="54"/>
      <c r="P122" s="164">
        <f>O122*H122</f>
        <v>0</v>
      </c>
      <c r="Q122" s="164">
        <v>0</v>
      </c>
      <c r="R122" s="164">
        <f>Q122*H122</f>
        <v>0</v>
      </c>
      <c r="S122" s="164">
        <v>1.4</v>
      </c>
      <c r="T122" s="165">
        <f>S122*H122</f>
        <v>2.5648</v>
      </c>
      <c r="U122" s="33"/>
      <c r="V122" s="33"/>
      <c r="W122" s="33"/>
      <c r="X122" s="33"/>
      <c r="Y122" s="33"/>
      <c r="Z122" s="33"/>
      <c r="AA122" s="33"/>
      <c r="AB122" s="33"/>
      <c r="AC122" s="33"/>
      <c r="AD122" s="33"/>
      <c r="AE122" s="33"/>
      <c r="AR122" s="166" t="s">
        <v>85</v>
      </c>
      <c r="AT122" s="166" t="s">
        <v>141</v>
      </c>
      <c r="AU122" s="166" t="s">
        <v>79</v>
      </c>
      <c r="AY122" s="18" t="s">
        <v>137</v>
      </c>
      <c r="BE122" s="167">
        <f>IF(N122="základní",J122,0)</f>
        <v>0</v>
      </c>
      <c r="BF122" s="167">
        <f>IF(N122="snížená",J122,0)</f>
        <v>0</v>
      </c>
      <c r="BG122" s="167">
        <f>IF(N122="zákl. přenesená",J122,0)</f>
        <v>0</v>
      </c>
      <c r="BH122" s="167">
        <f>IF(N122="sníž. přenesená",J122,0)</f>
        <v>0</v>
      </c>
      <c r="BI122" s="167">
        <f>IF(N122="nulová",J122,0)</f>
        <v>0</v>
      </c>
      <c r="BJ122" s="18" t="s">
        <v>15</v>
      </c>
      <c r="BK122" s="167">
        <f>ROUND(I122*H122,2)</f>
        <v>0</v>
      </c>
      <c r="BL122" s="18" t="s">
        <v>85</v>
      </c>
      <c r="BM122" s="166" t="s">
        <v>193</v>
      </c>
    </row>
    <row r="123" spans="1:65" s="14" customFormat="1" x14ac:dyDescent="0.2">
      <c r="B123" s="176"/>
      <c r="D123" s="346" t="s">
        <v>147</v>
      </c>
      <c r="E123" s="177" t="s">
        <v>3</v>
      </c>
      <c r="F123" s="178" t="s">
        <v>168</v>
      </c>
      <c r="H123" s="177" t="s">
        <v>3</v>
      </c>
      <c r="I123" s="179"/>
      <c r="L123" s="176"/>
      <c r="M123" s="180"/>
      <c r="N123" s="181"/>
      <c r="O123" s="181"/>
      <c r="P123" s="181"/>
      <c r="Q123" s="181"/>
      <c r="R123" s="181"/>
      <c r="S123" s="181"/>
      <c r="T123" s="182"/>
      <c r="AT123" s="177" t="s">
        <v>147</v>
      </c>
      <c r="AU123" s="177" t="s">
        <v>79</v>
      </c>
      <c r="AV123" s="14" t="s">
        <v>15</v>
      </c>
      <c r="AW123" s="14" t="s">
        <v>33</v>
      </c>
      <c r="AX123" s="14" t="s">
        <v>71</v>
      </c>
      <c r="AY123" s="177" t="s">
        <v>137</v>
      </c>
    </row>
    <row r="124" spans="1:65" s="13" customFormat="1" x14ac:dyDescent="0.2">
      <c r="B124" s="168"/>
      <c r="D124" s="346" t="s">
        <v>147</v>
      </c>
      <c r="E124" s="169" t="s">
        <v>3</v>
      </c>
      <c r="F124" s="170" t="s">
        <v>194</v>
      </c>
      <c r="H124" s="171">
        <v>1.8320000000000001</v>
      </c>
      <c r="I124" s="172"/>
      <c r="L124" s="168"/>
      <c r="M124" s="173"/>
      <c r="N124" s="174"/>
      <c r="O124" s="174"/>
      <c r="P124" s="174"/>
      <c r="Q124" s="174"/>
      <c r="R124" s="174"/>
      <c r="S124" s="174"/>
      <c r="T124" s="175"/>
      <c r="AT124" s="169" t="s">
        <v>147</v>
      </c>
      <c r="AU124" s="169" t="s">
        <v>79</v>
      </c>
      <c r="AV124" s="13" t="s">
        <v>79</v>
      </c>
      <c r="AW124" s="13" t="s">
        <v>33</v>
      </c>
      <c r="AX124" s="13" t="s">
        <v>15</v>
      </c>
      <c r="AY124" s="169" t="s">
        <v>137</v>
      </c>
    </row>
    <row r="125" spans="1:65" s="12" customFormat="1" ht="22.9" customHeight="1" x14ac:dyDescent="0.2">
      <c r="B125" s="141"/>
      <c r="D125" s="347" t="s">
        <v>70</v>
      </c>
      <c r="E125" s="152" t="s">
        <v>195</v>
      </c>
      <c r="F125" s="152" t="s">
        <v>196</v>
      </c>
      <c r="I125" s="144"/>
      <c r="J125" s="153">
        <f>BK125</f>
        <v>0</v>
      </c>
      <c r="L125" s="141"/>
      <c r="M125" s="146"/>
      <c r="N125" s="147"/>
      <c r="O125" s="147"/>
      <c r="P125" s="148">
        <f>SUM(P126:P130)</f>
        <v>0</v>
      </c>
      <c r="Q125" s="147"/>
      <c r="R125" s="148">
        <f>SUM(R126:R130)</f>
        <v>0</v>
      </c>
      <c r="S125" s="147"/>
      <c r="T125" s="149">
        <f>SUM(T126:T130)</f>
        <v>0</v>
      </c>
      <c r="AR125" s="142" t="s">
        <v>15</v>
      </c>
      <c r="AT125" s="150" t="s">
        <v>70</v>
      </c>
      <c r="AU125" s="150" t="s">
        <v>15</v>
      </c>
      <c r="AY125" s="142" t="s">
        <v>137</v>
      </c>
      <c r="BK125" s="151">
        <f>SUM(BK126:BK130)</f>
        <v>0</v>
      </c>
    </row>
    <row r="126" spans="1:65" s="2" customFormat="1" ht="43.15" customHeight="1" x14ac:dyDescent="0.2">
      <c r="A126" s="33"/>
      <c r="B126" s="154"/>
      <c r="C126" s="155" t="s">
        <v>197</v>
      </c>
      <c r="D126" s="345" t="s">
        <v>141</v>
      </c>
      <c r="E126" s="156" t="s">
        <v>198</v>
      </c>
      <c r="F126" s="157" t="s">
        <v>199</v>
      </c>
      <c r="G126" s="158" t="s">
        <v>180</v>
      </c>
      <c r="H126" s="159">
        <v>3.24</v>
      </c>
      <c r="I126" s="160"/>
      <c r="J126" s="161">
        <f>ROUND(I126*H126,2)</f>
        <v>0</v>
      </c>
      <c r="K126" s="157" t="s">
        <v>3</v>
      </c>
      <c r="L126" s="34"/>
      <c r="M126" s="162" t="s">
        <v>3</v>
      </c>
      <c r="N126" s="163" t="s">
        <v>42</v>
      </c>
      <c r="O126" s="54"/>
      <c r="P126" s="164">
        <f>O126*H126</f>
        <v>0</v>
      </c>
      <c r="Q126" s="164">
        <v>0</v>
      </c>
      <c r="R126" s="164">
        <f>Q126*H126</f>
        <v>0</v>
      </c>
      <c r="S126" s="164">
        <v>0</v>
      </c>
      <c r="T126" s="165">
        <f>S126*H126</f>
        <v>0</v>
      </c>
      <c r="U126" s="33"/>
      <c r="V126" s="33"/>
      <c r="W126" s="33"/>
      <c r="X126" s="33"/>
      <c r="Y126" s="33"/>
      <c r="Z126" s="33"/>
      <c r="AA126" s="33"/>
      <c r="AB126" s="33"/>
      <c r="AC126" s="33"/>
      <c r="AD126" s="33"/>
      <c r="AE126" s="33"/>
      <c r="AR126" s="166" t="s">
        <v>85</v>
      </c>
      <c r="AT126" s="166" t="s">
        <v>141</v>
      </c>
      <c r="AU126" s="166" t="s">
        <v>79</v>
      </c>
      <c r="AY126" s="18" t="s">
        <v>137</v>
      </c>
      <c r="BE126" s="167">
        <f>IF(N126="základní",J126,0)</f>
        <v>0</v>
      </c>
      <c r="BF126" s="167">
        <f>IF(N126="snížená",J126,0)</f>
        <v>0</v>
      </c>
      <c r="BG126" s="167">
        <f>IF(N126="zákl. přenesená",J126,0)</f>
        <v>0</v>
      </c>
      <c r="BH126" s="167">
        <f>IF(N126="sníž. přenesená",J126,0)</f>
        <v>0</v>
      </c>
      <c r="BI126" s="167">
        <f>IF(N126="nulová",J126,0)</f>
        <v>0</v>
      </c>
      <c r="BJ126" s="18" t="s">
        <v>15</v>
      </c>
      <c r="BK126" s="167">
        <f>ROUND(I126*H126,2)</f>
        <v>0</v>
      </c>
      <c r="BL126" s="18" t="s">
        <v>85</v>
      </c>
      <c r="BM126" s="166" t="s">
        <v>200</v>
      </c>
    </row>
    <row r="127" spans="1:65" s="2" customFormat="1" ht="32.450000000000003" customHeight="1" x14ac:dyDescent="0.2">
      <c r="A127" s="33"/>
      <c r="B127" s="154"/>
      <c r="C127" s="155" t="s">
        <v>201</v>
      </c>
      <c r="D127" s="345" t="s">
        <v>141</v>
      </c>
      <c r="E127" s="156" t="s">
        <v>202</v>
      </c>
      <c r="F127" s="157" t="s">
        <v>203</v>
      </c>
      <c r="G127" s="158" t="s">
        <v>180</v>
      </c>
      <c r="H127" s="159">
        <v>3.24</v>
      </c>
      <c r="I127" s="160"/>
      <c r="J127" s="161">
        <f>ROUND(I127*H127,2)</f>
        <v>0</v>
      </c>
      <c r="K127" s="157" t="s">
        <v>145</v>
      </c>
      <c r="L127" s="34"/>
      <c r="M127" s="162" t="s">
        <v>3</v>
      </c>
      <c r="N127" s="163" t="s">
        <v>42</v>
      </c>
      <c r="O127" s="54"/>
      <c r="P127" s="164">
        <f>O127*H127</f>
        <v>0</v>
      </c>
      <c r="Q127" s="164">
        <v>0</v>
      </c>
      <c r="R127" s="164">
        <f>Q127*H127</f>
        <v>0</v>
      </c>
      <c r="S127" s="164">
        <v>0</v>
      </c>
      <c r="T127" s="165">
        <f>S127*H127</f>
        <v>0</v>
      </c>
      <c r="U127" s="33"/>
      <c r="V127" s="33"/>
      <c r="W127" s="33"/>
      <c r="X127" s="33"/>
      <c r="Y127" s="33"/>
      <c r="Z127" s="33"/>
      <c r="AA127" s="33"/>
      <c r="AB127" s="33"/>
      <c r="AC127" s="33"/>
      <c r="AD127" s="33"/>
      <c r="AE127" s="33"/>
      <c r="AR127" s="166" t="s">
        <v>85</v>
      </c>
      <c r="AT127" s="166" t="s">
        <v>141</v>
      </c>
      <c r="AU127" s="166" t="s">
        <v>79</v>
      </c>
      <c r="AY127" s="18" t="s">
        <v>137</v>
      </c>
      <c r="BE127" s="167">
        <f>IF(N127="základní",J127,0)</f>
        <v>0</v>
      </c>
      <c r="BF127" s="167">
        <f>IF(N127="snížená",J127,0)</f>
        <v>0</v>
      </c>
      <c r="BG127" s="167">
        <f>IF(N127="zákl. přenesená",J127,0)</f>
        <v>0</v>
      </c>
      <c r="BH127" s="167">
        <f>IF(N127="sníž. přenesená",J127,0)</f>
        <v>0</v>
      </c>
      <c r="BI127" s="167">
        <f>IF(N127="nulová",J127,0)</f>
        <v>0</v>
      </c>
      <c r="BJ127" s="18" t="s">
        <v>15</v>
      </c>
      <c r="BK127" s="167">
        <f>ROUND(I127*H127,2)</f>
        <v>0</v>
      </c>
      <c r="BL127" s="18" t="s">
        <v>85</v>
      </c>
      <c r="BM127" s="166" t="s">
        <v>204</v>
      </c>
    </row>
    <row r="128" spans="1:65" s="2" customFormat="1" ht="43.15" customHeight="1" x14ac:dyDescent="0.2">
      <c r="A128" s="33"/>
      <c r="B128" s="154"/>
      <c r="C128" s="155" t="s">
        <v>205</v>
      </c>
      <c r="D128" s="345" t="s">
        <v>141</v>
      </c>
      <c r="E128" s="156" t="s">
        <v>206</v>
      </c>
      <c r="F128" s="157" t="s">
        <v>207</v>
      </c>
      <c r="G128" s="158" t="s">
        <v>180</v>
      </c>
      <c r="H128" s="159">
        <v>97.2</v>
      </c>
      <c r="I128" s="160"/>
      <c r="J128" s="161">
        <f>ROUND(I128*H128,2)</f>
        <v>0</v>
      </c>
      <c r="K128" s="157" t="s">
        <v>145</v>
      </c>
      <c r="L128" s="34"/>
      <c r="M128" s="162" t="s">
        <v>3</v>
      </c>
      <c r="N128" s="163" t="s">
        <v>42</v>
      </c>
      <c r="O128" s="54"/>
      <c r="P128" s="164">
        <f>O128*H128</f>
        <v>0</v>
      </c>
      <c r="Q128" s="164">
        <v>0</v>
      </c>
      <c r="R128" s="164">
        <f>Q128*H128</f>
        <v>0</v>
      </c>
      <c r="S128" s="164">
        <v>0</v>
      </c>
      <c r="T128" s="165">
        <f>S128*H128</f>
        <v>0</v>
      </c>
      <c r="U128" s="33"/>
      <c r="V128" s="33"/>
      <c r="W128" s="33"/>
      <c r="X128" s="33"/>
      <c r="Y128" s="33"/>
      <c r="Z128" s="33"/>
      <c r="AA128" s="33"/>
      <c r="AB128" s="33"/>
      <c r="AC128" s="33"/>
      <c r="AD128" s="33"/>
      <c r="AE128" s="33"/>
      <c r="AR128" s="166" t="s">
        <v>85</v>
      </c>
      <c r="AT128" s="166" t="s">
        <v>141</v>
      </c>
      <c r="AU128" s="166" t="s">
        <v>79</v>
      </c>
      <c r="AY128" s="18" t="s">
        <v>137</v>
      </c>
      <c r="BE128" s="167">
        <f>IF(N128="základní",J128,0)</f>
        <v>0</v>
      </c>
      <c r="BF128" s="167">
        <f>IF(N128="snížená",J128,0)</f>
        <v>0</v>
      </c>
      <c r="BG128" s="167">
        <f>IF(N128="zákl. přenesená",J128,0)</f>
        <v>0</v>
      </c>
      <c r="BH128" s="167">
        <f>IF(N128="sníž. přenesená",J128,0)</f>
        <v>0</v>
      </c>
      <c r="BI128" s="167">
        <f>IF(N128="nulová",J128,0)</f>
        <v>0</v>
      </c>
      <c r="BJ128" s="18" t="s">
        <v>15</v>
      </c>
      <c r="BK128" s="167">
        <f>ROUND(I128*H128,2)</f>
        <v>0</v>
      </c>
      <c r="BL128" s="18" t="s">
        <v>85</v>
      </c>
      <c r="BM128" s="166" t="s">
        <v>208</v>
      </c>
    </row>
    <row r="129" spans="1:65" s="13" customFormat="1" x14ac:dyDescent="0.2">
      <c r="B129" s="168"/>
      <c r="D129" s="346" t="s">
        <v>147</v>
      </c>
      <c r="F129" s="170" t="s">
        <v>209</v>
      </c>
      <c r="H129" s="171">
        <v>97.2</v>
      </c>
      <c r="I129" s="172"/>
      <c r="L129" s="168"/>
      <c r="M129" s="173"/>
      <c r="N129" s="174"/>
      <c r="O129" s="174"/>
      <c r="P129" s="174"/>
      <c r="Q129" s="174"/>
      <c r="R129" s="174"/>
      <c r="S129" s="174"/>
      <c r="T129" s="175"/>
      <c r="AT129" s="169" t="s">
        <v>147</v>
      </c>
      <c r="AU129" s="169" t="s">
        <v>79</v>
      </c>
      <c r="AV129" s="13" t="s">
        <v>79</v>
      </c>
      <c r="AW129" s="13" t="s">
        <v>4</v>
      </c>
      <c r="AX129" s="13" t="s">
        <v>15</v>
      </c>
      <c r="AY129" s="169" t="s">
        <v>137</v>
      </c>
    </row>
    <row r="130" spans="1:65" s="2" customFormat="1" ht="43.15" customHeight="1" x14ac:dyDescent="0.2">
      <c r="A130" s="33"/>
      <c r="B130" s="154"/>
      <c r="C130" s="155" t="s">
        <v>210</v>
      </c>
      <c r="D130" s="345" t="s">
        <v>141</v>
      </c>
      <c r="E130" s="156" t="s">
        <v>211</v>
      </c>
      <c r="F130" s="157" t="s">
        <v>212</v>
      </c>
      <c r="G130" s="158" t="s">
        <v>180</v>
      </c>
      <c r="H130" s="159">
        <v>3.24</v>
      </c>
      <c r="I130" s="160"/>
      <c r="J130" s="161">
        <f>ROUND(I130*H130,2)</f>
        <v>0</v>
      </c>
      <c r="K130" s="157" t="s">
        <v>145</v>
      </c>
      <c r="L130" s="34"/>
      <c r="M130" s="162" t="s">
        <v>3</v>
      </c>
      <c r="N130" s="163" t="s">
        <v>42</v>
      </c>
      <c r="O130" s="54"/>
      <c r="P130" s="164">
        <f>O130*H130</f>
        <v>0</v>
      </c>
      <c r="Q130" s="164">
        <v>0</v>
      </c>
      <c r="R130" s="164">
        <f>Q130*H130</f>
        <v>0</v>
      </c>
      <c r="S130" s="164">
        <v>0</v>
      </c>
      <c r="T130" s="165">
        <f>S130*H130</f>
        <v>0</v>
      </c>
      <c r="U130" s="33"/>
      <c r="V130" s="33"/>
      <c r="W130" s="33"/>
      <c r="X130" s="33"/>
      <c r="Y130" s="33"/>
      <c r="Z130" s="33"/>
      <c r="AA130" s="33"/>
      <c r="AB130" s="33"/>
      <c r="AC130" s="33"/>
      <c r="AD130" s="33"/>
      <c r="AE130" s="33"/>
      <c r="AR130" s="166" t="s">
        <v>85</v>
      </c>
      <c r="AT130" s="166" t="s">
        <v>141</v>
      </c>
      <c r="AU130" s="166" t="s">
        <v>79</v>
      </c>
      <c r="AY130" s="18" t="s">
        <v>137</v>
      </c>
      <c r="BE130" s="167">
        <f>IF(N130="základní",J130,0)</f>
        <v>0</v>
      </c>
      <c r="BF130" s="167">
        <f>IF(N130="snížená",J130,0)</f>
        <v>0</v>
      </c>
      <c r="BG130" s="167">
        <f>IF(N130="zákl. přenesená",J130,0)</f>
        <v>0</v>
      </c>
      <c r="BH130" s="167">
        <f>IF(N130="sníž. přenesená",J130,0)</f>
        <v>0</v>
      </c>
      <c r="BI130" s="167">
        <f>IF(N130="nulová",J130,0)</f>
        <v>0</v>
      </c>
      <c r="BJ130" s="18" t="s">
        <v>15</v>
      </c>
      <c r="BK130" s="167">
        <f>ROUND(I130*H130,2)</f>
        <v>0</v>
      </c>
      <c r="BL130" s="18" t="s">
        <v>85</v>
      </c>
      <c r="BM130" s="166" t="s">
        <v>213</v>
      </c>
    </row>
    <row r="131" spans="1:65" s="12" customFormat="1" ht="22.9" customHeight="1" x14ac:dyDescent="0.2">
      <c r="B131" s="141"/>
      <c r="D131" s="347" t="s">
        <v>70</v>
      </c>
      <c r="E131" s="152" t="s">
        <v>214</v>
      </c>
      <c r="F131" s="152" t="s">
        <v>215</v>
      </c>
      <c r="I131" s="144"/>
      <c r="J131" s="153">
        <f>BK131</f>
        <v>0</v>
      </c>
      <c r="L131" s="141"/>
      <c r="M131" s="146"/>
      <c r="N131" s="147"/>
      <c r="O131" s="147"/>
      <c r="P131" s="148">
        <f>P132</f>
        <v>0</v>
      </c>
      <c r="Q131" s="147"/>
      <c r="R131" s="148">
        <f>R132</f>
        <v>0</v>
      </c>
      <c r="S131" s="147"/>
      <c r="T131" s="149">
        <f>T132</f>
        <v>0</v>
      </c>
      <c r="AR131" s="142" t="s">
        <v>15</v>
      </c>
      <c r="AT131" s="150" t="s">
        <v>70</v>
      </c>
      <c r="AU131" s="150" t="s">
        <v>15</v>
      </c>
      <c r="AY131" s="142" t="s">
        <v>137</v>
      </c>
      <c r="BK131" s="151">
        <f>BK132</f>
        <v>0</v>
      </c>
    </row>
    <row r="132" spans="1:65" s="2" customFormat="1" ht="54" customHeight="1" x14ac:dyDescent="0.2">
      <c r="A132" s="33"/>
      <c r="B132" s="154"/>
      <c r="C132" s="155" t="s">
        <v>9</v>
      </c>
      <c r="D132" s="345" t="s">
        <v>141</v>
      </c>
      <c r="E132" s="156" t="s">
        <v>216</v>
      </c>
      <c r="F132" s="157" t="s">
        <v>217</v>
      </c>
      <c r="G132" s="158" t="s">
        <v>180</v>
      </c>
      <c r="H132" s="159">
        <v>2.8769999999999998</v>
      </c>
      <c r="I132" s="160"/>
      <c r="J132" s="161">
        <f>ROUND(I132*H132,2)</f>
        <v>0</v>
      </c>
      <c r="K132" s="157" t="s">
        <v>3</v>
      </c>
      <c r="L132" s="34"/>
      <c r="M132" s="162" t="s">
        <v>3</v>
      </c>
      <c r="N132" s="163" t="s">
        <v>42</v>
      </c>
      <c r="O132" s="54"/>
      <c r="P132" s="164">
        <f>O132*H132</f>
        <v>0</v>
      </c>
      <c r="Q132" s="164">
        <v>0</v>
      </c>
      <c r="R132" s="164">
        <f>Q132*H132</f>
        <v>0</v>
      </c>
      <c r="S132" s="164">
        <v>0</v>
      </c>
      <c r="T132" s="165">
        <f>S132*H132</f>
        <v>0</v>
      </c>
      <c r="U132" s="33"/>
      <c r="V132" s="33"/>
      <c r="W132" s="33"/>
      <c r="X132" s="33"/>
      <c r="Y132" s="33"/>
      <c r="Z132" s="33"/>
      <c r="AA132" s="33"/>
      <c r="AB132" s="33"/>
      <c r="AC132" s="33"/>
      <c r="AD132" s="33"/>
      <c r="AE132" s="33"/>
      <c r="AR132" s="166" t="s">
        <v>85</v>
      </c>
      <c r="AT132" s="166" t="s">
        <v>141</v>
      </c>
      <c r="AU132" s="166" t="s">
        <v>79</v>
      </c>
      <c r="AY132" s="18" t="s">
        <v>137</v>
      </c>
      <c r="BE132" s="167">
        <f>IF(N132="základní",J132,0)</f>
        <v>0</v>
      </c>
      <c r="BF132" s="167">
        <f>IF(N132="snížená",J132,0)</f>
        <v>0</v>
      </c>
      <c r="BG132" s="167">
        <f>IF(N132="zákl. přenesená",J132,0)</f>
        <v>0</v>
      </c>
      <c r="BH132" s="167">
        <f>IF(N132="sníž. přenesená",J132,0)</f>
        <v>0</v>
      </c>
      <c r="BI132" s="167">
        <f>IF(N132="nulová",J132,0)</f>
        <v>0</v>
      </c>
      <c r="BJ132" s="18" t="s">
        <v>15</v>
      </c>
      <c r="BK132" s="167">
        <f>ROUND(I132*H132,2)</f>
        <v>0</v>
      </c>
      <c r="BL132" s="18" t="s">
        <v>85</v>
      </c>
      <c r="BM132" s="166" t="s">
        <v>218</v>
      </c>
    </row>
    <row r="133" spans="1:65" s="12" customFormat="1" ht="25.9" customHeight="1" x14ac:dyDescent="0.2">
      <c r="B133" s="141"/>
      <c r="D133" s="347" t="s">
        <v>70</v>
      </c>
      <c r="E133" s="143" t="s">
        <v>219</v>
      </c>
      <c r="F133" s="143" t="s">
        <v>220</v>
      </c>
      <c r="I133" s="144"/>
      <c r="J133" s="145">
        <f>BK133</f>
        <v>0</v>
      </c>
      <c r="L133" s="141"/>
      <c r="M133" s="146"/>
      <c r="N133" s="147"/>
      <c r="O133" s="147"/>
      <c r="P133" s="148">
        <f>P134+P141+P146+P150+P164+P167+P185+P200+P217+P222</f>
        <v>0</v>
      </c>
      <c r="Q133" s="147"/>
      <c r="R133" s="148">
        <f>R134+R141+R146+R150+R164+R167+R185+R200+R217+R222</f>
        <v>1.4077714000000001</v>
      </c>
      <c r="S133" s="147"/>
      <c r="T133" s="149">
        <f>T134+T141+T146+T150+T164+T167+T185+T200+T217+T222</f>
        <v>0.6752906500000001</v>
      </c>
      <c r="AR133" s="142" t="s">
        <v>79</v>
      </c>
      <c r="AT133" s="150" t="s">
        <v>70</v>
      </c>
      <c r="AU133" s="150" t="s">
        <v>71</v>
      </c>
      <c r="AY133" s="142" t="s">
        <v>137</v>
      </c>
      <c r="BK133" s="151">
        <f>BK134+BK141+BK146+BK150+BK164+BK167+BK185+BK200+BK217+BK222</f>
        <v>0</v>
      </c>
    </row>
    <row r="134" spans="1:65" s="12" customFormat="1" ht="22.9" customHeight="1" x14ac:dyDescent="0.2">
      <c r="B134" s="141"/>
      <c r="D134" s="347" t="s">
        <v>70</v>
      </c>
      <c r="E134" s="152" t="s">
        <v>221</v>
      </c>
      <c r="F134" s="152" t="s">
        <v>222</v>
      </c>
      <c r="I134" s="144"/>
      <c r="J134" s="153">
        <f>BK134</f>
        <v>0</v>
      </c>
      <c r="L134" s="141"/>
      <c r="M134" s="146"/>
      <c r="N134" s="147"/>
      <c r="O134" s="147"/>
      <c r="P134" s="148">
        <f>SUM(P135:P140)</f>
        <v>0</v>
      </c>
      <c r="Q134" s="147"/>
      <c r="R134" s="148">
        <f>SUM(R135:R140)</f>
        <v>1.5567500000000001E-2</v>
      </c>
      <c r="S134" s="147"/>
      <c r="T134" s="149">
        <f>SUM(T135:T140)</f>
        <v>0</v>
      </c>
      <c r="AR134" s="142" t="s">
        <v>79</v>
      </c>
      <c r="AT134" s="150" t="s">
        <v>70</v>
      </c>
      <c r="AU134" s="150" t="s">
        <v>15</v>
      </c>
      <c r="AY134" s="142" t="s">
        <v>137</v>
      </c>
      <c r="BK134" s="151">
        <f>SUM(BK135:BK140)</f>
        <v>0</v>
      </c>
    </row>
    <row r="135" spans="1:65" s="2" customFormat="1" ht="32.450000000000003" customHeight="1" x14ac:dyDescent="0.2">
      <c r="A135" s="33"/>
      <c r="B135" s="154"/>
      <c r="C135" s="155" t="s">
        <v>223</v>
      </c>
      <c r="D135" s="345" t="s">
        <v>141</v>
      </c>
      <c r="E135" s="156" t="s">
        <v>224</v>
      </c>
      <c r="F135" s="157" t="s">
        <v>225</v>
      </c>
      <c r="G135" s="158" t="s">
        <v>144</v>
      </c>
      <c r="H135" s="159">
        <v>12.21</v>
      </c>
      <c r="I135" s="160"/>
      <c r="J135" s="161">
        <f>ROUND(I135*H135,2)</f>
        <v>0</v>
      </c>
      <c r="K135" s="157" t="s">
        <v>145</v>
      </c>
      <c r="L135" s="34"/>
      <c r="M135" s="162" t="s">
        <v>3</v>
      </c>
      <c r="N135" s="163" t="s">
        <v>42</v>
      </c>
      <c r="O135" s="54"/>
      <c r="P135" s="164">
        <f>O135*H135</f>
        <v>0</v>
      </c>
      <c r="Q135" s="164">
        <v>0</v>
      </c>
      <c r="R135" s="164">
        <f>Q135*H135</f>
        <v>0</v>
      </c>
      <c r="S135" s="164">
        <v>0</v>
      </c>
      <c r="T135" s="165">
        <f>S135*H135</f>
        <v>0</v>
      </c>
      <c r="U135" s="33"/>
      <c r="V135" s="33"/>
      <c r="W135" s="33"/>
      <c r="X135" s="33"/>
      <c r="Y135" s="33"/>
      <c r="Z135" s="33"/>
      <c r="AA135" s="33"/>
      <c r="AB135" s="33"/>
      <c r="AC135" s="33"/>
      <c r="AD135" s="33"/>
      <c r="AE135" s="33"/>
      <c r="AR135" s="166" t="s">
        <v>223</v>
      </c>
      <c r="AT135" s="166" t="s">
        <v>141</v>
      </c>
      <c r="AU135" s="166" t="s">
        <v>79</v>
      </c>
      <c r="AY135" s="18" t="s">
        <v>137</v>
      </c>
      <c r="BE135" s="167">
        <f>IF(N135="základní",J135,0)</f>
        <v>0</v>
      </c>
      <c r="BF135" s="167">
        <f>IF(N135="snížená",J135,0)</f>
        <v>0</v>
      </c>
      <c r="BG135" s="167">
        <f>IF(N135="zákl. přenesená",J135,0)</f>
        <v>0</v>
      </c>
      <c r="BH135" s="167">
        <f>IF(N135="sníž. přenesená",J135,0)</f>
        <v>0</v>
      </c>
      <c r="BI135" s="167">
        <f>IF(N135="nulová",J135,0)</f>
        <v>0</v>
      </c>
      <c r="BJ135" s="18" t="s">
        <v>15</v>
      </c>
      <c r="BK135" s="167">
        <f>ROUND(I135*H135,2)</f>
        <v>0</v>
      </c>
      <c r="BL135" s="18" t="s">
        <v>223</v>
      </c>
      <c r="BM135" s="166" t="s">
        <v>226</v>
      </c>
    </row>
    <row r="136" spans="1:65" s="14" customFormat="1" x14ac:dyDescent="0.2">
      <c r="B136" s="176"/>
      <c r="D136" s="346" t="s">
        <v>147</v>
      </c>
      <c r="E136" s="177" t="s">
        <v>3</v>
      </c>
      <c r="F136" s="178" t="s">
        <v>168</v>
      </c>
      <c r="H136" s="177" t="s">
        <v>3</v>
      </c>
      <c r="I136" s="179"/>
      <c r="L136" s="176"/>
      <c r="M136" s="180"/>
      <c r="N136" s="181"/>
      <c r="O136" s="181"/>
      <c r="P136" s="181"/>
      <c r="Q136" s="181"/>
      <c r="R136" s="181"/>
      <c r="S136" s="181"/>
      <c r="T136" s="182"/>
      <c r="AT136" s="177" t="s">
        <v>147</v>
      </c>
      <c r="AU136" s="177" t="s">
        <v>79</v>
      </c>
      <c r="AV136" s="14" t="s">
        <v>15</v>
      </c>
      <c r="AW136" s="14" t="s">
        <v>33</v>
      </c>
      <c r="AX136" s="14" t="s">
        <v>71</v>
      </c>
      <c r="AY136" s="177" t="s">
        <v>137</v>
      </c>
    </row>
    <row r="137" spans="1:65" s="13" customFormat="1" x14ac:dyDescent="0.2">
      <c r="B137" s="168"/>
      <c r="D137" s="346" t="s">
        <v>147</v>
      </c>
      <c r="E137" s="169" t="s">
        <v>3</v>
      </c>
      <c r="F137" s="170" t="s">
        <v>227</v>
      </c>
      <c r="H137" s="171">
        <v>12.21</v>
      </c>
      <c r="I137" s="172"/>
      <c r="L137" s="168"/>
      <c r="M137" s="173"/>
      <c r="N137" s="174"/>
      <c r="O137" s="174"/>
      <c r="P137" s="174"/>
      <c r="Q137" s="174"/>
      <c r="R137" s="174"/>
      <c r="S137" s="174"/>
      <c r="T137" s="175"/>
      <c r="AT137" s="169" t="s">
        <v>147</v>
      </c>
      <c r="AU137" s="169" t="s">
        <v>79</v>
      </c>
      <c r="AV137" s="13" t="s">
        <v>79</v>
      </c>
      <c r="AW137" s="13" t="s">
        <v>33</v>
      </c>
      <c r="AX137" s="13" t="s">
        <v>15</v>
      </c>
      <c r="AY137" s="169" t="s">
        <v>137</v>
      </c>
    </row>
    <row r="138" spans="1:65" s="2" customFormat="1" ht="21.6" customHeight="1" x14ac:dyDescent="0.2">
      <c r="A138" s="33"/>
      <c r="B138" s="154"/>
      <c r="C138" s="183" t="s">
        <v>228</v>
      </c>
      <c r="D138" s="348" t="s">
        <v>229</v>
      </c>
      <c r="E138" s="184" t="s">
        <v>230</v>
      </c>
      <c r="F138" s="185" t="s">
        <v>231</v>
      </c>
      <c r="G138" s="186" t="s">
        <v>144</v>
      </c>
      <c r="H138" s="187">
        <v>12.454000000000001</v>
      </c>
      <c r="I138" s="188"/>
      <c r="J138" s="189">
        <f>ROUND(I138*H138,2)</f>
        <v>0</v>
      </c>
      <c r="K138" s="185" t="s">
        <v>145</v>
      </c>
      <c r="L138" s="190"/>
      <c r="M138" s="191" t="s">
        <v>3</v>
      </c>
      <c r="N138" s="192" t="s">
        <v>42</v>
      </c>
      <c r="O138" s="54"/>
      <c r="P138" s="164">
        <f>O138*H138</f>
        <v>0</v>
      </c>
      <c r="Q138" s="164">
        <v>1.25E-3</v>
      </c>
      <c r="R138" s="164">
        <f>Q138*H138</f>
        <v>1.5567500000000001E-2</v>
      </c>
      <c r="S138" s="164">
        <v>0</v>
      </c>
      <c r="T138" s="165">
        <f>S138*H138</f>
        <v>0</v>
      </c>
      <c r="U138" s="33"/>
      <c r="V138" s="33"/>
      <c r="W138" s="33"/>
      <c r="X138" s="33"/>
      <c r="Y138" s="33"/>
      <c r="Z138" s="33"/>
      <c r="AA138" s="33"/>
      <c r="AB138" s="33"/>
      <c r="AC138" s="33"/>
      <c r="AD138" s="33"/>
      <c r="AE138" s="33"/>
      <c r="AR138" s="166" t="s">
        <v>232</v>
      </c>
      <c r="AT138" s="166" t="s">
        <v>229</v>
      </c>
      <c r="AU138" s="166" t="s">
        <v>79</v>
      </c>
      <c r="AY138" s="18" t="s">
        <v>137</v>
      </c>
      <c r="BE138" s="167">
        <f>IF(N138="základní",J138,0)</f>
        <v>0</v>
      </c>
      <c r="BF138" s="167">
        <f>IF(N138="snížená",J138,0)</f>
        <v>0</v>
      </c>
      <c r="BG138" s="167">
        <f>IF(N138="zákl. přenesená",J138,0)</f>
        <v>0</v>
      </c>
      <c r="BH138" s="167">
        <f>IF(N138="sníž. přenesená",J138,0)</f>
        <v>0</v>
      </c>
      <c r="BI138" s="167">
        <f>IF(N138="nulová",J138,0)</f>
        <v>0</v>
      </c>
      <c r="BJ138" s="18" t="s">
        <v>15</v>
      </c>
      <c r="BK138" s="167">
        <f>ROUND(I138*H138,2)</f>
        <v>0</v>
      </c>
      <c r="BL138" s="18" t="s">
        <v>223</v>
      </c>
      <c r="BM138" s="166" t="s">
        <v>233</v>
      </c>
    </row>
    <row r="139" spans="1:65" s="13" customFormat="1" x14ac:dyDescent="0.2">
      <c r="B139" s="168"/>
      <c r="D139" s="346" t="s">
        <v>147</v>
      </c>
      <c r="F139" s="170" t="s">
        <v>234</v>
      </c>
      <c r="H139" s="171">
        <v>12.454000000000001</v>
      </c>
      <c r="I139" s="172"/>
      <c r="L139" s="168"/>
      <c r="M139" s="173"/>
      <c r="N139" s="174"/>
      <c r="O139" s="174"/>
      <c r="P139" s="174"/>
      <c r="Q139" s="174"/>
      <c r="R139" s="174"/>
      <c r="S139" s="174"/>
      <c r="T139" s="175"/>
      <c r="AT139" s="169" t="s">
        <v>147</v>
      </c>
      <c r="AU139" s="169" t="s">
        <v>79</v>
      </c>
      <c r="AV139" s="13" t="s">
        <v>79</v>
      </c>
      <c r="AW139" s="13" t="s">
        <v>4</v>
      </c>
      <c r="AX139" s="13" t="s">
        <v>15</v>
      </c>
      <c r="AY139" s="169" t="s">
        <v>137</v>
      </c>
    </row>
    <row r="140" spans="1:65" s="2" customFormat="1" ht="43.15" customHeight="1" x14ac:dyDescent="0.2">
      <c r="A140" s="33"/>
      <c r="B140" s="154"/>
      <c r="C140" s="155" t="s">
        <v>235</v>
      </c>
      <c r="D140" s="345" t="s">
        <v>141</v>
      </c>
      <c r="E140" s="156" t="s">
        <v>236</v>
      </c>
      <c r="F140" s="157" t="s">
        <v>237</v>
      </c>
      <c r="G140" s="158" t="s">
        <v>238</v>
      </c>
      <c r="H140" s="193"/>
      <c r="I140" s="160"/>
      <c r="J140" s="161">
        <f>ROUND(I140*H140,2)</f>
        <v>0</v>
      </c>
      <c r="K140" s="157" t="s">
        <v>145</v>
      </c>
      <c r="L140" s="34"/>
      <c r="M140" s="162" t="s">
        <v>3</v>
      </c>
      <c r="N140" s="163" t="s">
        <v>42</v>
      </c>
      <c r="O140" s="54"/>
      <c r="P140" s="164">
        <f>O140*H140</f>
        <v>0</v>
      </c>
      <c r="Q140" s="164">
        <v>0</v>
      </c>
      <c r="R140" s="164">
        <f>Q140*H140</f>
        <v>0</v>
      </c>
      <c r="S140" s="164">
        <v>0</v>
      </c>
      <c r="T140" s="165">
        <f>S140*H140</f>
        <v>0</v>
      </c>
      <c r="U140" s="33"/>
      <c r="V140" s="33"/>
      <c r="W140" s="33"/>
      <c r="X140" s="33"/>
      <c r="Y140" s="33"/>
      <c r="Z140" s="33"/>
      <c r="AA140" s="33"/>
      <c r="AB140" s="33"/>
      <c r="AC140" s="33"/>
      <c r="AD140" s="33"/>
      <c r="AE140" s="33"/>
      <c r="AR140" s="166" t="s">
        <v>223</v>
      </c>
      <c r="AT140" s="166" t="s">
        <v>141</v>
      </c>
      <c r="AU140" s="166" t="s">
        <v>79</v>
      </c>
      <c r="AY140" s="18" t="s">
        <v>137</v>
      </c>
      <c r="BE140" s="167">
        <f>IF(N140="základní",J140,0)</f>
        <v>0</v>
      </c>
      <c r="BF140" s="167">
        <f>IF(N140="snížená",J140,0)</f>
        <v>0</v>
      </c>
      <c r="BG140" s="167">
        <f>IF(N140="zákl. přenesená",J140,0)</f>
        <v>0</v>
      </c>
      <c r="BH140" s="167">
        <f>IF(N140="sníž. přenesená",J140,0)</f>
        <v>0</v>
      </c>
      <c r="BI140" s="167">
        <f>IF(N140="nulová",J140,0)</f>
        <v>0</v>
      </c>
      <c r="BJ140" s="18" t="s">
        <v>15</v>
      </c>
      <c r="BK140" s="167">
        <f>ROUND(I140*H140,2)</f>
        <v>0</v>
      </c>
      <c r="BL140" s="18" t="s">
        <v>223</v>
      </c>
      <c r="BM140" s="166" t="s">
        <v>239</v>
      </c>
    </row>
    <row r="141" spans="1:65" s="12" customFormat="1" ht="22.9" customHeight="1" x14ac:dyDescent="0.2">
      <c r="B141" s="141"/>
      <c r="D141" s="347" t="s">
        <v>70</v>
      </c>
      <c r="E141" s="152" t="s">
        <v>240</v>
      </c>
      <c r="F141" s="152" t="s">
        <v>241</v>
      </c>
      <c r="I141" s="144"/>
      <c r="J141" s="153">
        <f>BK141</f>
        <v>0</v>
      </c>
      <c r="L141" s="141"/>
      <c r="M141" s="146"/>
      <c r="N141" s="147"/>
      <c r="O141" s="147"/>
      <c r="P141" s="148">
        <f>SUM(P142:P145)</f>
        <v>0</v>
      </c>
      <c r="Q141" s="147"/>
      <c r="R141" s="148">
        <f>SUM(R142:R145)</f>
        <v>0</v>
      </c>
      <c r="S141" s="147"/>
      <c r="T141" s="149">
        <f>SUM(T142:T145)</f>
        <v>0</v>
      </c>
      <c r="AR141" s="142" t="s">
        <v>79</v>
      </c>
      <c r="AT141" s="150" t="s">
        <v>70</v>
      </c>
      <c r="AU141" s="150" t="s">
        <v>15</v>
      </c>
      <c r="AY141" s="142" t="s">
        <v>137</v>
      </c>
      <c r="BK141" s="151">
        <f>SUM(BK142:BK145)</f>
        <v>0</v>
      </c>
    </row>
    <row r="142" spans="1:65" s="2" customFormat="1" ht="14.45" customHeight="1" x14ac:dyDescent="0.2">
      <c r="A142" s="33"/>
      <c r="B142" s="154"/>
      <c r="C142" s="155" t="s">
        <v>242</v>
      </c>
      <c r="D142" s="345" t="s">
        <v>141</v>
      </c>
      <c r="E142" s="156" t="s">
        <v>243</v>
      </c>
      <c r="F142" s="157" t="s">
        <v>244</v>
      </c>
      <c r="G142" s="158" t="s">
        <v>245</v>
      </c>
      <c r="H142" s="159">
        <v>7</v>
      </c>
      <c r="I142" s="160"/>
      <c r="J142" s="161">
        <f>ROUND(I142*H142,2)</f>
        <v>0</v>
      </c>
      <c r="K142" s="157" t="s">
        <v>3</v>
      </c>
      <c r="L142" s="34"/>
      <c r="M142" s="162" t="s">
        <v>3</v>
      </c>
      <c r="N142" s="163" t="s">
        <v>42</v>
      </c>
      <c r="O142" s="54"/>
      <c r="P142" s="164">
        <f>O142*H142</f>
        <v>0</v>
      </c>
      <c r="Q142" s="164">
        <v>0</v>
      </c>
      <c r="R142" s="164">
        <f>Q142*H142</f>
        <v>0</v>
      </c>
      <c r="S142" s="164">
        <v>0</v>
      </c>
      <c r="T142" s="165">
        <f>S142*H142</f>
        <v>0</v>
      </c>
      <c r="U142" s="33"/>
      <c r="V142" s="33"/>
      <c r="W142" s="33"/>
      <c r="X142" s="33"/>
      <c r="Y142" s="33"/>
      <c r="Z142" s="33"/>
      <c r="AA142" s="33"/>
      <c r="AB142" s="33"/>
      <c r="AC142" s="33"/>
      <c r="AD142" s="33"/>
      <c r="AE142" s="33"/>
      <c r="AR142" s="166" t="s">
        <v>223</v>
      </c>
      <c r="AT142" s="166" t="s">
        <v>141</v>
      </c>
      <c r="AU142" s="166" t="s">
        <v>79</v>
      </c>
      <c r="AY142" s="18" t="s">
        <v>137</v>
      </c>
      <c r="BE142" s="167">
        <f>IF(N142="základní",J142,0)</f>
        <v>0</v>
      </c>
      <c r="BF142" s="167">
        <f>IF(N142="snížená",J142,0)</f>
        <v>0</v>
      </c>
      <c r="BG142" s="167">
        <f>IF(N142="zákl. přenesená",J142,0)</f>
        <v>0</v>
      </c>
      <c r="BH142" s="167">
        <f>IF(N142="sníž. přenesená",J142,0)</f>
        <v>0</v>
      </c>
      <c r="BI142" s="167">
        <f>IF(N142="nulová",J142,0)</f>
        <v>0</v>
      </c>
      <c r="BJ142" s="18" t="s">
        <v>15</v>
      </c>
      <c r="BK142" s="167">
        <f>ROUND(I142*H142,2)</f>
        <v>0</v>
      </c>
      <c r="BL142" s="18" t="s">
        <v>223</v>
      </c>
      <c r="BM142" s="166" t="s">
        <v>246</v>
      </c>
    </row>
    <row r="143" spans="1:65" s="2" customFormat="1" ht="14.45" customHeight="1" x14ac:dyDescent="0.2">
      <c r="A143" s="33"/>
      <c r="B143" s="154"/>
      <c r="C143" s="155" t="s">
        <v>247</v>
      </c>
      <c r="D143" s="345" t="s">
        <v>141</v>
      </c>
      <c r="E143" s="156" t="s">
        <v>248</v>
      </c>
      <c r="F143" s="157" t="s">
        <v>249</v>
      </c>
      <c r="G143" s="158" t="s">
        <v>245</v>
      </c>
      <c r="H143" s="159">
        <v>6</v>
      </c>
      <c r="I143" s="160"/>
      <c r="J143" s="161">
        <f>ROUND(I143*H143,2)</f>
        <v>0</v>
      </c>
      <c r="K143" s="157" t="s">
        <v>3</v>
      </c>
      <c r="L143" s="34"/>
      <c r="M143" s="162" t="s">
        <v>3</v>
      </c>
      <c r="N143" s="163" t="s">
        <v>42</v>
      </c>
      <c r="O143" s="54"/>
      <c r="P143" s="164">
        <f>O143*H143</f>
        <v>0</v>
      </c>
      <c r="Q143" s="164">
        <v>0</v>
      </c>
      <c r="R143" s="164">
        <f>Q143*H143</f>
        <v>0</v>
      </c>
      <c r="S143" s="164">
        <v>0</v>
      </c>
      <c r="T143" s="165">
        <f>S143*H143</f>
        <v>0</v>
      </c>
      <c r="U143" s="33"/>
      <c r="V143" s="33"/>
      <c r="W143" s="33"/>
      <c r="X143" s="33"/>
      <c r="Y143" s="33"/>
      <c r="Z143" s="33"/>
      <c r="AA143" s="33"/>
      <c r="AB143" s="33"/>
      <c r="AC143" s="33"/>
      <c r="AD143" s="33"/>
      <c r="AE143" s="33"/>
      <c r="AR143" s="166" t="s">
        <v>223</v>
      </c>
      <c r="AT143" s="166" t="s">
        <v>141</v>
      </c>
      <c r="AU143" s="166" t="s">
        <v>79</v>
      </c>
      <c r="AY143" s="18" t="s">
        <v>137</v>
      </c>
      <c r="BE143" s="167">
        <f>IF(N143="základní",J143,0)</f>
        <v>0</v>
      </c>
      <c r="BF143" s="167">
        <f>IF(N143="snížená",J143,0)</f>
        <v>0</v>
      </c>
      <c r="BG143" s="167">
        <f>IF(N143="zákl. přenesená",J143,0)</f>
        <v>0</v>
      </c>
      <c r="BH143" s="167">
        <f>IF(N143="sníž. přenesená",J143,0)</f>
        <v>0</v>
      </c>
      <c r="BI143" s="167">
        <f>IF(N143="nulová",J143,0)</f>
        <v>0</v>
      </c>
      <c r="BJ143" s="18" t="s">
        <v>15</v>
      </c>
      <c r="BK143" s="167">
        <f>ROUND(I143*H143,2)</f>
        <v>0</v>
      </c>
      <c r="BL143" s="18" t="s">
        <v>223</v>
      </c>
      <c r="BM143" s="166" t="s">
        <v>250</v>
      </c>
    </row>
    <row r="144" spans="1:65" s="2" customFormat="1" ht="14.45" customHeight="1" x14ac:dyDescent="0.2">
      <c r="A144" s="33"/>
      <c r="B144" s="154"/>
      <c r="C144" s="155" t="s">
        <v>8</v>
      </c>
      <c r="D144" s="345" t="s">
        <v>141</v>
      </c>
      <c r="E144" s="156" t="s">
        <v>251</v>
      </c>
      <c r="F144" s="157" t="s">
        <v>252</v>
      </c>
      <c r="G144" s="158" t="s">
        <v>245</v>
      </c>
      <c r="H144" s="159">
        <v>6</v>
      </c>
      <c r="I144" s="160"/>
      <c r="J144" s="161">
        <f>ROUND(I144*H144,2)</f>
        <v>0</v>
      </c>
      <c r="K144" s="157" t="s">
        <v>3</v>
      </c>
      <c r="L144" s="34"/>
      <c r="M144" s="162" t="s">
        <v>3</v>
      </c>
      <c r="N144" s="163" t="s">
        <v>42</v>
      </c>
      <c r="O144" s="54"/>
      <c r="P144" s="164">
        <f>O144*H144</f>
        <v>0</v>
      </c>
      <c r="Q144" s="164">
        <v>0</v>
      </c>
      <c r="R144" s="164">
        <f>Q144*H144</f>
        <v>0</v>
      </c>
      <c r="S144" s="164">
        <v>0</v>
      </c>
      <c r="T144" s="165">
        <f>S144*H144</f>
        <v>0</v>
      </c>
      <c r="U144" s="33"/>
      <c r="V144" s="33"/>
      <c r="W144" s="33"/>
      <c r="X144" s="33"/>
      <c r="Y144" s="33"/>
      <c r="Z144" s="33"/>
      <c r="AA144" s="33"/>
      <c r="AB144" s="33"/>
      <c r="AC144" s="33"/>
      <c r="AD144" s="33"/>
      <c r="AE144" s="33"/>
      <c r="AR144" s="166" t="s">
        <v>223</v>
      </c>
      <c r="AT144" s="166" t="s">
        <v>141</v>
      </c>
      <c r="AU144" s="166" t="s">
        <v>79</v>
      </c>
      <c r="AY144" s="18" t="s">
        <v>137</v>
      </c>
      <c r="BE144" s="167">
        <f>IF(N144="základní",J144,0)</f>
        <v>0</v>
      </c>
      <c r="BF144" s="167">
        <f>IF(N144="snížená",J144,0)</f>
        <v>0</v>
      </c>
      <c r="BG144" s="167">
        <f>IF(N144="zákl. přenesená",J144,0)</f>
        <v>0</v>
      </c>
      <c r="BH144" s="167">
        <f>IF(N144="sníž. přenesená",J144,0)</f>
        <v>0</v>
      </c>
      <c r="BI144" s="167">
        <f>IF(N144="nulová",J144,0)</f>
        <v>0</v>
      </c>
      <c r="BJ144" s="18" t="s">
        <v>15</v>
      </c>
      <c r="BK144" s="167">
        <f>ROUND(I144*H144,2)</f>
        <v>0</v>
      </c>
      <c r="BL144" s="18" t="s">
        <v>223</v>
      </c>
      <c r="BM144" s="166" t="s">
        <v>253</v>
      </c>
    </row>
    <row r="145" spans="1:65" s="2" customFormat="1" ht="14.45" customHeight="1" x14ac:dyDescent="0.2">
      <c r="A145" s="33"/>
      <c r="B145" s="154"/>
      <c r="C145" s="155" t="s">
        <v>254</v>
      </c>
      <c r="D145" s="345" t="s">
        <v>141</v>
      </c>
      <c r="E145" s="156" t="s">
        <v>255</v>
      </c>
      <c r="F145" s="157" t="s">
        <v>256</v>
      </c>
      <c r="G145" s="158" t="s">
        <v>245</v>
      </c>
      <c r="H145" s="159">
        <v>2</v>
      </c>
      <c r="I145" s="160"/>
      <c r="J145" s="161">
        <f>ROUND(I145*H145,2)</f>
        <v>0</v>
      </c>
      <c r="K145" s="157" t="s">
        <v>3</v>
      </c>
      <c r="L145" s="34"/>
      <c r="M145" s="162" t="s">
        <v>3</v>
      </c>
      <c r="N145" s="163" t="s">
        <v>42</v>
      </c>
      <c r="O145" s="54"/>
      <c r="P145" s="164">
        <f>O145*H145</f>
        <v>0</v>
      </c>
      <c r="Q145" s="164">
        <v>0</v>
      </c>
      <c r="R145" s="164">
        <f>Q145*H145</f>
        <v>0</v>
      </c>
      <c r="S145" s="164">
        <v>0</v>
      </c>
      <c r="T145" s="165">
        <f>S145*H145</f>
        <v>0</v>
      </c>
      <c r="U145" s="33"/>
      <c r="V145" s="33"/>
      <c r="W145" s="33"/>
      <c r="X145" s="33"/>
      <c r="Y145" s="33"/>
      <c r="Z145" s="33"/>
      <c r="AA145" s="33"/>
      <c r="AB145" s="33"/>
      <c r="AC145" s="33"/>
      <c r="AD145" s="33"/>
      <c r="AE145" s="33"/>
      <c r="AR145" s="166" t="s">
        <v>223</v>
      </c>
      <c r="AT145" s="166" t="s">
        <v>141</v>
      </c>
      <c r="AU145" s="166" t="s">
        <v>79</v>
      </c>
      <c r="AY145" s="18" t="s">
        <v>137</v>
      </c>
      <c r="BE145" s="167">
        <f>IF(N145="základní",J145,0)</f>
        <v>0</v>
      </c>
      <c r="BF145" s="167">
        <f>IF(N145="snížená",J145,0)</f>
        <v>0</v>
      </c>
      <c r="BG145" s="167">
        <f>IF(N145="zákl. přenesená",J145,0)</f>
        <v>0</v>
      </c>
      <c r="BH145" s="167">
        <f>IF(N145="sníž. přenesená",J145,0)</f>
        <v>0</v>
      </c>
      <c r="BI145" s="167">
        <f>IF(N145="nulová",J145,0)</f>
        <v>0</v>
      </c>
      <c r="BJ145" s="18" t="s">
        <v>15</v>
      </c>
      <c r="BK145" s="167">
        <f>ROUND(I145*H145,2)</f>
        <v>0</v>
      </c>
      <c r="BL145" s="18" t="s">
        <v>223</v>
      </c>
      <c r="BM145" s="166" t="s">
        <v>257</v>
      </c>
    </row>
    <row r="146" spans="1:65" s="12" customFormat="1" ht="22.9" customHeight="1" x14ac:dyDescent="0.2">
      <c r="B146" s="141"/>
      <c r="D146" s="347" t="s">
        <v>70</v>
      </c>
      <c r="E146" s="152" t="s">
        <v>258</v>
      </c>
      <c r="F146" s="152" t="s">
        <v>259</v>
      </c>
      <c r="I146" s="144"/>
      <c r="J146" s="153">
        <f>BK146</f>
        <v>0</v>
      </c>
      <c r="L146" s="141"/>
      <c r="M146" s="146"/>
      <c r="N146" s="147"/>
      <c r="O146" s="147"/>
      <c r="P146" s="148">
        <f>SUM(P147:P149)</f>
        <v>0</v>
      </c>
      <c r="Q146" s="147"/>
      <c r="R146" s="148">
        <f>SUM(R147:R149)</f>
        <v>0</v>
      </c>
      <c r="S146" s="147"/>
      <c r="T146" s="149">
        <f>SUM(T147:T149)</f>
        <v>0.36630000000000001</v>
      </c>
      <c r="AR146" s="142" t="s">
        <v>79</v>
      </c>
      <c r="AT146" s="150" t="s">
        <v>70</v>
      </c>
      <c r="AU146" s="150" t="s">
        <v>15</v>
      </c>
      <c r="AY146" s="142" t="s">
        <v>137</v>
      </c>
      <c r="BK146" s="151">
        <f>SUM(BK147:BK149)</f>
        <v>0</v>
      </c>
    </row>
    <row r="147" spans="1:65" s="2" customFormat="1" ht="32.450000000000003" customHeight="1" x14ac:dyDescent="0.2">
      <c r="A147" s="33"/>
      <c r="B147" s="154"/>
      <c r="C147" s="155" t="s">
        <v>260</v>
      </c>
      <c r="D147" s="345" t="s">
        <v>141</v>
      </c>
      <c r="E147" s="156" t="s">
        <v>261</v>
      </c>
      <c r="F147" s="157" t="s">
        <v>262</v>
      </c>
      <c r="G147" s="158" t="s">
        <v>144</v>
      </c>
      <c r="H147" s="159">
        <v>12.21</v>
      </c>
      <c r="I147" s="160"/>
      <c r="J147" s="161">
        <f>ROUND(I147*H147,2)</f>
        <v>0</v>
      </c>
      <c r="K147" s="157" t="s">
        <v>145</v>
      </c>
      <c r="L147" s="34"/>
      <c r="M147" s="162" t="s">
        <v>3</v>
      </c>
      <c r="N147" s="163" t="s">
        <v>42</v>
      </c>
      <c r="O147" s="54"/>
      <c r="P147" s="164">
        <f>O147*H147</f>
        <v>0</v>
      </c>
      <c r="Q147" s="164">
        <v>0</v>
      </c>
      <c r="R147" s="164">
        <f>Q147*H147</f>
        <v>0</v>
      </c>
      <c r="S147" s="164">
        <v>0.03</v>
      </c>
      <c r="T147" s="165">
        <f>S147*H147</f>
        <v>0.36630000000000001</v>
      </c>
      <c r="U147" s="33"/>
      <c r="V147" s="33"/>
      <c r="W147" s="33"/>
      <c r="X147" s="33"/>
      <c r="Y147" s="33"/>
      <c r="Z147" s="33"/>
      <c r="AA147" s="33"/>
      <c r="AB147" s="33"/>
      <c r="AC147" s="33"/>
      <c r="AD147" s="33"/>
      <c r="AE147" s="33"/>
      <c r="AR147" s="166" t="s">
        <v>223</v>
      </c>
      <c r="AT147" s="166" t="s">
        <v>141</v>
      </c>
      <c r="AU147" s="166" t="s">
        <v>79</v>
      </c>
      <c r="AY147" s="18" t="s">
        <v>137</v>
      </c>
      <c r="BE147" s="167">
        <f>IF(N147="základní",J147,0)</f>
        <v>0</v>
      </c>
      <c r="BF147" s="167">
        <f>IF(N147="snížená",J147,0)</f>
        <v>0</v>
      </c>
      <c r="BG147" s="167">
        <f>IF(N147="zákl. přenesená",J147,0)</f>
        <v>0</v>
      </c>
      <c r="BH147" s="167">
        <f>IF(N147="sníž. přenesená",J147,0)</f>
        <v>0</v>
      </c>
      <c r="BI147" s="167">
        <f>IF(N147="nulová",J147,0)</f>
        <v>0</v>
      </c>
      <c r="BJ147" s="18" t="s">
        <v>15</v>
      </c>
      <c r="BK147" s="167">
        <f>ROUND(I147*H147,2)</f>
        <v>0</v>
      </c>
      <c r="BL147" s="18" t="s">
        <v>223</v>
      </c>
      <c r="BM147" s="166" t="s">
        <v>263</v>
      </c>
    </row>
    <row r="148" spans="1:65" s="14" customFormat="1" x14ac:dyDescent="0.2">
      <c r="B148" s="176"/>
      <c r="D148" s="346" t="s">
        <v>147</v>
      </c>
      <c r="E148" s="177" t="s">
        <v>3</v>
      </c>
      <c r="F148" s="178" t="s">
        <v>168</v>
      </c>
      <c r="H148" s="177" t="s">
        <v>3</v>
      </c>
      <c r="I148" s="179"/>
      <c r="L148" s="176"/>
      <c r="M148" s="180"/>
      <c r="N148" s="181"/>
      <c r="O148" s="181"/>
      <c r="P148" s="181"/>
      <c r="Q148" s="181"/>
      <c r="R148" s="181"/>
      <c r="S148" s="181"/>
      <c r="T148" s="182"/>
      <c r="AT148" s="177" t="s">
        <v>147</v>
      </c>
      <c r="AU148" s="177" t="s">
        <v>79</v>
      </c>
      <c r="AV148" s="14" t="s">
        <v>15</v>
      </c>
      <c r="AW148" s="14" t="s">
        <v>33</v>
      </c>
      <c r="AX148" s="14" t="s">
        <v>71</v>
      </c>
      <c r="AY148" s="177" t="s">
        <v>137</v>
      </c>
    </row>
    <row r="149" spans="1:65" s="13" customFormat="1" x14ac:dyDescent="0.2">
      <c r="B149" s="168"/>
      <c r="D149" s="346" t="s">
        <v>147</v>
      </c>
      <c r="E149" s="169" t="s">
        <v>3</v>
      </c>
      <c r="F149" s="170" t="s">
        <v>227</v>
      </c>
      <c r="H149" s="171">
        <v>12.21</v>
      </c>
      <c r="I149" s="172"/>
      <c r="L149" s="168"/>
      <c r="M149" s="173"/>
      <c r="N149" s="174"/>
      <c r="O149" s="174"/>
      <c r="P149" s="174"/>
      <c r="Q149" s="174"/>
      <c r="R149" s="174"/>
      <c r="S149" s="174"/>
      <c r="T149" s="175"/>
      <c r="AT149" s="169" t="s">
        <v>147</v>
      </c>
      <c r="AU149" s="169" t="s">
        <v>79</v>
      </c>
      <c r="AV149" s="13" t="s">
        <v>79</v>
      </c>
      <c r="AW149" s="13" t="s">
        <v>33</v>
      </c>
      <c r="AX149" s="13" t="s">
        <v>15</v>
      </c>
      <c r="AY149" s="169" t="s">
        <v>137</v>
      </c>
    </row>
    <row r="150" spans="1:65" s="12" customFormat="1" ht="22.9" customHeight="1" x14ac:dyDescent="0.2">
      <c r="B150" s="141"/>
      <c r="D150" s="347" t="s">
        <v>70</v>
      </c>
      <c r="E150" s="152" t="s">
        <v>264</v>
      </c>
      <c r="F150" s="152" t="s">
        <v>265</v>
      </c>
      <c r="I150" s="144"/>
      <c r="J150" s="153">
        <f>BK150</f>
        <v>0</v>
      </c>
      <c r="L150" s="141"/>
      <c r="M150" s="146"/>
      <c r="N150" s="147"/>
      <c r="O150" s="147"/>
      <c r="P150" s="148">
        <f>SUM(P151:P163)</f>
        <v>0</v>
      </c>
      <c r="Q150" s="147"/>
      <c r="R150" s="148">
        <f>SUM(R151:R163)</f>
        <v>8.6150000000000004E-2</v>
      </c>
      <c r="S150" s="147"/>
      <c r="T150" s="149">
        <f>SUM(T151:T163)</f>
        <v>0.129</v>
      </c>
      <c r="AR150" s="142" t="s">
        <v>79</v>
      </c>
      <c r="AT150" s="150" t="s">
        <v>70</v>
      </c>
      <c r="AU150" s="150" t="s">
        <v>15</v>
      </c>
      <c r="AY150" s="142" t="s">
        <v>137</v>
      </c>
      <c r="BK150" s="151">
        <f>SUM(BK151:BK163)</f>
        <v>0</v>
      </c>
    </row>
    <row r="151" spans="1:65" s="2" customFormat="1" ht="14.45" customHeight="1" x14ac:dyDescent="0.2">
      <c r="A151" s="33"/>
      <c r="B151" s="154"/>
      <c r="C151" s="155" t="s">
        <v>266</v>
      </c>
      <c r="D151" s="345" t="s">
        <v>141</v>
      </c>
      <c r="E151" s="156" t="s">
        <v>267</v>
      </c>
      <c r="F151" s="157" t="s">
        <v>268</v>
      </c>
      <c r="G151" s="158" t="s">
        <v>245</v>
      </c>
      <c r="H151" s="159">
        <v>5</v>
      </c>
      <c r="I151" s="160"/>
      <c r="J151" s="161">
        <f t="shared" ref="J151:J163" si="0">ROUND(I151*H151,2)</f>
        <v>0</v>
      </c>
      <c r="K151" s="157" t="s">
        <v>3</v>
      </c>
      <c r="L151" s="34"/>
      <c r="M151" s="162" t="s">
        <v>3</v>
      </c>
      <c r="N151" s="163" t="s">
        <v>42</v>
      </c>
      <c r="O151" s="54"/>
      <c r="P151" s="164">
        <f t="shared" ref="P151:P163" si="1">O151*H151</f>
        <v>0</v>
      </c>
      <c r="Q151" s="164">
        <v>0</v>
      </c>
      <c r="R151" s="164">
        <f t="shared" ref="R151:R163" si="2">Q151*H151</f>
        <v>0</v>
      </c>
      <c r="S151" s="164">
        <v>2.4E-2</v>
      </c>
      <c r="T151" s="165">
        <f t="shared" ref="T151:T163" si="3">S151*H151</f>
        <v>0.12</v>
      </c>
      <c r="U151" s="33"/>
      <c r="V151" s="33"/>
      <c r="W151" s="33"/>
      <c r="X151" s="33"/>
      <c r="Y151" s="33"/>
      <c r="Z151" s="33"/>
      <c r="AA151" s="33"/>
      <c r="AB151" s="33"/>
      <c r="AC151" s="33"/>
      <c r="AD151" s="33"/>
      <c r="AE151" s="33"/>
      <c r="AR151" s="166" t="s">
        <v>223</v>
      </c>
      <c r="AT151" s="166" t="s">
        <v>141</v>
      </c>
      <c r="AU151" s="166" t="s">
        <v>79</v>
      </c>
      <c r="AY151" s="18" t="s">
        <v>137</v>
      </c>
      <c r="BE151" s="167">
        <f t="shared" ref="BE151:BE163" si="4">IF(N151="základní",J151,0)</f>
        <v>0</v>
      </c>
      <c r="BF151" s="167">
        <f t="shared" ref="BF151:BF163" si="5">IF(N151="snížená",J151,0)</f>
        <v>0</v>
      </c>
      <c r="BG151" s="167">
        <f t="shared" ref="BG151:BG163" si="6">IF(N151="zákl. přenesená",J151,0)</f>
        <v>0</v>
      </c>
      <c r="BH151" s="167">
        <f t="shared" ref="BH151:BH163" si="7">IF(N151="sníž. přenesená",J151,0)</f>
        <v>0</v>
      </c>
      <c r="BI151" s="167">
        <f t="shared" ref="BI151:BI163" si="8">IF(N151="nulová",J151,0)</f>
        <v>0</v>
      </c>
      <c r="BJ151" s="18" t="s">
        <v>15</v>
      </c>
      <c r="BK151" s="167">
        <f t="shared" ref="BK151:BK163" si="9">ROUND(I151*H151,2)</f>
        <v>0</v>
      </c>
      <c r="BL151" s="18" t="s">
        <v>223</v>
      </c>
      <c r="BM151" s="166" t="s">
        <v>269</v>
      </c>
    </row>
    <row r="152" spans="1:65" s="2" customFormat="1" ht="43.15" customHeight="1" x14ac:dyDescent="0.2">
      <c r="A152" s="33"/>
      <c r="B152" s="154"/>
      <c r="C152" s="155" t="s">
        <v>270</v>
      </c>
      <c r="D152" s="345" t="s">
        <v>141</v>
      </c>
      <c r="E152" s="156" t="s">
        <v>271</v>
      </c>
      <c r="F152" s="157" t="s">
        <v>272</v>
      </c>
      <c r="G152" s="158" t="s">
        <v>245</v>
      </c>
      <c r="H152" s="159">
        <v>5</v>
      </c>
      <c r="I152" s="160"/>
      <c r="J152" s="161">
        <f t="shared" si="0"/>
        <v>0</v>
      </c>
      <c r="K152" s="157" t="s">
        <v>145</v>
      </c>
      <c r="L152" s="34"/>
      <c r="M152" s="162" t="s">
        <v>3</v>
      </c>
      <c r="N152" s="163" t="s">
        <v>42</v>
      </c>
      <c r="O152" s="54"/>
      <c r="P152" s="164">
        <f t="shared" si="1"/>
        <v>0</v>
      </c>
      <c r="Q152" s="164">
        <v>0</v>
      </c>
      <c r="R152" s="164">
        <f t="shared" si="2"/>
        <v>0</v>
      </c>
      <c r="S152" s="164">
        <v>0</v>
      </c>
      <c r="T152" s="165">
        <f t="shared" si="3"/>
        <v>0</v>
      </c>
      <c r="U152" s="33"/>
      <c r="V152" s="33"/>
      <c r="W152" s="33"/>
      <c r="X152" s="33"/>
      <c r="Y152" s="33"/>
      <c r="Z152" s="33"/>
      <c r="AA152" s="33"/>
      <c r="AB152" s="33"/>
      <c r="AC152" s="33"/>
      <c r="AD152" s="33"/>
      <c r="AE152" s="33"/>
      <c r="AR152" s="166" t="s">
        <v>223</v>
      </c>
      <c r="AT152" s="166" t="s">
        <v>141</v>
      </c>
      <c r="AU152" s="166" t="s">
        <v>79</v>
      </c>
      <c r="AY152" s="18" t="s">
        <v>137</v>
      </c>
      <c r="BE152" s="167">
        <f t="shared" si="4"/>
        <v>0</v>
      </c>
      <c r="BF152" s="167">
        <f t="shared" si="5"/>
        <v>0</v>
      </c>
      <c r="BG152" s="167">
        <f t="shared" si="6"/>
        <v>0</v>
      </c>
      <c r="BH152" s="167">
        <f t="shared" si="7"/>
        <v>0</v>
      </c>
      <c r="BI152" s="167">
        <f t="shared" si="8"/>
        <v>0</v>
      </c>
      <c r="BJ152" s="18" t="s">
        <v>15</v>
      </c>
      <c r="BK152" s="167">
        <f t="shared" si="9"/>
        <v>0</v>
      </c>
      <c r="BL152" s="18" t="s">
        <v>223</v>
      </c>
      <c r="BM152" s="166" t="s">
        <v>273</v>
      </c>
    </row>
    <row r="153" spans="1:65" s="2" customFormat="1" ht="32.450000000000003" customHeight="1" x14ac:dyDescent="0.2">
      <c r="A153" s="33"/>
      <c r="B153" s="154"/>
      <c r="C153" s="183" t="s">
        <v>274</v>
      </c>
      <c r="D153" s="348" t="s">
        <v>229</v>
      </c>
      <c r="E153" s="184" t="s">
        <v>275</v>
      </c>
      <c r="F153" s="185" t="s">
        <v>276</v>
      </c>
      <c r="G153" s="186" t="s">
        <v>245</v>
      </c>
      <c r="H153" s="187">
        <v>3</v>
      </c>
      <c r="I153" s="188"/>
      <c r="J153" s="189">
        <f t="shared" si="0"/>
        <v>0</v>
      </c>
      <c r="K153" s="185" t="s">
        <v>3</v>
      </c>
      <c r="L153" s="190"/>
      <c r="M153" s="191" t="s">
        <v>3</v>
      </c>
      <c r="N153" s="192" t="s">
        <v>42</v>
      </c>
      <c r="O153" s="54"/>
      <c r="P153" s="164">
        <f t="shared" si="1"/>
        <v>0</v>
      </c>
      <c r="Q153" s="164">
        <v>1.6E-2</v>
      </c>
      <c r="R153" s="164">
        <f t="shared" si="2"/>
        <v>4.8000000000000001E-2</v>
      </c>
      <c r="S153" s="164">
        <v>0</v>
      </c>
      <c r="T153" s="165">
        <f t="shared" si="3"/>
        <v>0</v>
      </c>
      <c r="U153" s="33"/>
      <c r="V153" s="33"/>
      <c r="W153" s="33"/>
      <c r="X153" s="33"/>
      <c r="Y153" s="33"/>
      <c r="Z153" s="33"/>
      <c r="AA153" s="33"/>
      <c r="AB153" s="33"/>
      <c r="AC153" s="33"/>
      <c r="AD153" s="33"/>
      <c r="AE153" s="33"/>
      <c r="AR153" s="166" t="s">
        <v>232</v>
      </c>
      <c r="AT153" s="166" t="s">
        <v>229</v>
      </c>
      <c r="AU153" s="166" t="s">
        <v>79</v>
      </c>
      <c r="AY153" s="18" t="s">
        <v>137</v>
      </c>
      <c r="BE153" s="167">
        <f t="shared" si="4"/>
        <v>0</v>
      </c>
      <c r="BF153" s="167">
        <f t="shared" si="5"/>
        <v>0</v>
      </c>
      <c r="BG153" s="167">
        <f t="shared" si="6"/>
        <v>0</v>
      </c>
      <c r="BH153" s="167">
        <f t="shared" si="7"/>
        <v>0</v>
      </c>
      <c r="BI153" s="167">
        <f t="shared" si="8"/>
        <v>0</v>
      </c>
      <c r="BJ153" s="18" t="s">
        <v>15</v>
      </c>
      <c r="BK153" s="167">
        <f t="shared" si="9"/>
        <v>0</v>
      </c>
      <c r="BL153" s="18" t="s">
        <v>223</v>
      </c>
      <c r="BM153" s="166" t="s">
        <v>277</v>
      </c>
    </row>
    <row r="154" spans="1:65" s="2" customFormat="1" ht="32.450000000000003" customHeight="1" x14ac:dyDescent="0.2">
      <c r="A154" s="33"/>
      <c r="B154" s="154"/>
      <c r="C154" s="183" t="s">
        <v>278</v>
      </c>
      <c r="D154" s="348" t="s">
        <v>229</v>
      </c>
      <c r="E154" s="184" t="s">
        <v>279</v>
      </c>
      <c r="F154" s="185" t="s">
        <v>280</v>
      </c>
      <c r="G154" s="186" t="s">
        <v>245</v>
      </c>
      <c r="H154" s="187">
        <v>2</v>
      </c>
      <c r="I154" s="188"/>
      <c r="J154" s="189">
        <f t="shared" si="0"/>
        <v>0</v>
      </c>
      <c r="K154" s="185" t="s">
        <v>3</v>
      </c>
      <c r="L154" s="190"/>
      <c r="M154" s="191" t="s">
        <v>3</v>
      </c>
      <c r="N154" s="192" t="s">
        <v>42</v>
      </c>
      <c r="O154" s="54"/>
      <c r="P154" s="164">
        <f t="shared" si="1"/>
        <v>0</v>
      </c>
      <c r="Q154" s="164">
        <v>1.6E-2</v>
      </c>
      <c r="R154" s="164">
        <f t="shared" si="2"/>
        <v>3.2000000000000001E-2</v>
      </c>
      <c r="S154" s="164">
        <v>0</v>
      </c>
      <c r="T154" s="165">
        <f t="shared" si="3"/>
        <v>0</v>
      </c>
      <c r="U154" s="33"/>
      <c r="V154" s="33"/>
      <c r="W154" s="33"/>
      <c r="X154" s="33"/>
      <c r="Y154" s="33"/>
      <c r="Z154" s="33"/>
      <c r="AA154" s="33"/>
      <c r="AB154" s="33"/>
      <c r="AC154" s="33"/>
      <c r="AD154" s="33"/>
      <c r="AE154" s="33"/>
      <c r="AR154" s="166" t="s">
        <v>232</v>
      </c>
      <c r="AT154" s="166" t="s">
        <v>229</v>
      </c>
      <c r="AU154" s="166" t="s">
        <v>79</v>
      </c>
      <c r="AY154" s="18" t="s">
        <v>137</v>
      </c>
      <c r="BE154" s="167">
        <f t="shared" si="4"/>
        <v>0</v>
      </c>
      <c r="BF154" s="167">
        <f t="shared" si="5"/>
        <v>0</v>
      </c>
      <c r="BG154" s="167">
        <f t="shared" si="6"/>
        <v>0</v>
      </c>
      <c r="BH154" s="167">
        <f t="shared" si="7"/>
        <v>0</v>
      </c>
      <c r="BI154" s="167">
        <f t="shared" si="8"/>
        <v>0</v>
      </c>
      <c r="BJ154" s="18" t="s">
        <v>15</v>
      </c>
      <c r="BK154" s="167">
        <f t="shared" si="9"/>
        <v>0</v>
      </c>
      <c r="BL154" s="18" t="s">
        <v>223</v>
      </c>
      <c r="BM154" s="166" t="s">
        <v>281</v>
      </c>
    </row>
    <row r="155" spans="1:65" s="2" customFormat="1" ht="21.6" customHeight="1" x14ac:dyDescent="0.2">
      <c r="A155" s="33"/>
      <c r="B155" s="154"/>
      <c r="C155" s="155" t="s">
        <v>282</v>
      </c>
      <c r="D155" s="345" t="s">
        <v>141</v>
      </c>
      <c r="E155" s="156" t="s">
        <v>283</v>
      </c>
      <c r="F155" s="157" t="s">
        <v>284</v>
      </c>
      <c r="G155" s="158" t="s">
        <v>245</v>
      </c>
      <c r="H155" s="159">
        <v>3</v>
      </c>
      <c r="I155" s="160"/>
      <c r="J155" s="161">
        <f t="shared" si="0"/>
        <v>0</v>
      </c>
      <c r="K155" s="157" t="s">
        <v>145</v>
      </c>
      <c r="L155" s="34"/>
      <c r="M155" s="162" t="s">
        <v>3</v>
      </c>
      <c r="N155" s="163" t="s">
        <v>42</v>
      </c>
      <c r="O155" s="54"/>
      <c r="P155" s="164">
        <f t="shared" si="1"/>
        <v>0</v>
      </c>
      <c r="Q155" s="164">
        <v>0</v>
      </c>
      <c r="R155" s="164">
        <f t="shared" si="2"/>
        <v>0</v>
      </c>
      <c r="S155" s="164">
        <v>0</v>
      </c>
      <c r="T155" s="165">
        <f t="shared" si="3"/>
        <v>0</v>
      </c>
      <c r="U155" s="33"/>
      <c r="V155" s="33"/>
      <c r="W155" s="33"/>
      <c r="X155" s="33"/>
      <c r="Y155" s="33"/>
      <c r="Z155" s="33"/>
      <c r="AA155" s="33"/>
      <c r="AB155" s="33"/>
      <c r="AC155" s="33"/>
      <c r="AD155" s="33"/>
      <c r="AE155" s="33"/>
      <c r="AR155" s="166" t="s">
        <v>223</v>
      </c>
      <c r="AT155" s="166" t="s">
        <v>141</v>
      </c>
      <c r="AU155" s="166" t="s">
        <v>79</v>
      </c>
      <c r="AY155" s="18" t="s">
        <v>137</v>
      </c>
      <c r="BE155" s="167">
        <f t="shared" si="4"/>
        <v>0</v>
      </c>
      <c r="BF155" s="167">
        <f t="shared" si="5"/>
        <v>0</v>
      </c>
      <c r="BG155" s="167">
        <f t="shared" si="6"/>
        <v>0</v>
      </c>
      <c r="BH155" s="167">
        <f t="shared" si="7"/>
        <v>0</v>
      </c>
      <c r="BI155" s="167">
        <f t="shared" si="8"/>
        <v>0</v>
      </c>
      <c r="BJ155" s="18" t="s">
        <v>15</v>
      </c>
      <c r="BK155" s="167">
        <f t="shared" si="9"/>
        <v>0</v>
      </c>
      <c r="BL155" s="18" t="s">
        <v>223</v>
      </c>
      <c r="BM155" s="166" t="s">
        <v>285</v>
      </c>
    </row>
    <row r="156" spans="1:65" s="2" customFormat="1" ht="14.45" customHeight="1" x14ac:dyDescent="0.2">
      <c r="A156" s="33"/>
      <c r="B156" s="154"/>
      <c r="C156" s="183" t="s">
        <v>286</v>
      </c>
      <c r="D156" s="348" t="s">
        <v>229</v>
      </c>
      <c r="E156" s="184" t="s">
        <v>287</v>
      </c>
      <c r="F156" s="185" t="s">
        <v>288</v>
      </c>
      <c r="G156" s="186" t="s">
        <v>245</v>
      </c>
      <c r="H156" s="187">
        <v>3</v>
      </c>
      <c r="I156" s="188"/>
      <c r="J156" s="189">
        <f t="shared" si="0"/>
        <v>0</v>
      </c>
      <c r="K156" s="185" t="s">
        <v>3</v>
      </c>
      <c r="L156" s="190"/>
      <c r="M156" s="191" t="s">
        <v>3</v>
      </c>
      <c r="N156" s="192" t="s">
        <v>42</v>
      </c>
      <c r="O156" s="54"/>
      <c r="P156" s="164">
        <f t="shared" si="1"/>
        <v>0</v>
      </c>
      <c r="Q156" s="164">
        <v>0</v>
      </c>
      <c r="R156" s="164">
        <f t="shared" si="2"/>
        <v>0</v>
      </c>
      <c r="S156" s="164">
        <v>0</v>
      </c>
      <c r="T156" s="165">
        <f t="shared" si="3"/>
        <v>0</v>
      </c>
      <c r="U156" s="33"/>
      <c r="V156" s="33"/>
      <c r="W156" s="33"/>
      <c r="X156" s="33"/>
      <c r="Y156" s="33"/>
      <c r="Z156" s="33"/>
      <c r="AA156" s="33"/>
      <c r="AB156" s="33"/>
      <c r="AC156" s="33"/>
      <c r="AD156" s="33"/>
      <c r="AE156" s="33"/>
      <c r="AR156" s="166" t="s">
        <v>232</v>
      </c>
      <c r="AT156" s="166" t="s">
        <v>229</v>
      </c>
      <c r="AU156" s="166" t="s">
        <v>79</v>
      </c>
      <c r="AY156" s="18" t="s">
        <v>137</v>
      </c>
      <c r="BE156" s="167">
        <f t="shared" si="4"/>
        <v>0</v>
      </c>
      <c r="BF156" s="167">
        <f t="shared" si="5"/>
        <v>0</v>
      </c>
      <c r="BG156" s="167">
        <f t="shared" si="6"/>
        <v>0</v>
      </c>
      <c r="BH156" s="167">
        <f t="shared" si="7"/>
        <v>0</v>
      </c>
      <c r="BI156" s="167">
        <f t="shared" si="8"/>
        <v>0</v>
      </c>
      <c r="BJ156" s="18" t="s">
        <v>15</v>
      </c>
      <c r="BK156" s="167">
        <f t="shared" si="9"/>
        <v>0</v>
      </c>
      <c r="BL156" s="18" t="s">
        <v>223</v>
      </c>
      <c r="BM156" s="166" t="s">
        <v>289</v>
      </c>
    </row>
    <row r="157" spans="1:65" s="2" customFormat="1" ht="21.6" customHeight="1" x14ac:dyDescent="0.2">
      <c r="A157" s="33"/>
      <c r="B157" s="154"/>
      <c r="C157" s="155" t="s">
        <v>290</v>
      </c>
      <c r="D157" s="345" t="s">
        <v>141</v>
      </c>
      <c r="E157" s="156" t="s">
        <v>291</v>
      </c>
      <c r="F157" s="157" t="s">
        <v>292</v>
      </c>
      <c r="G157" s="158" t="s">
        <v>245</v>
      </c>
      <c r="H157" s="159">
        <v>5</v>
      </c>
      <c r="I157" s="160"/>
      <c r="J157" s="161">
        <f t="shared" si="0"/>
        <v>0</v>
      </c>
      <c r="K157" s="157" t="s">
        <v>145</v>
      </c>
      <c r="L157" s="34"/>
      <c r="M157" s="162" t="s">
        <v>3</v>
      </c>
      <c r="N157" s="163" t="s">
        <v>42</v>
      </c>
      <c r="O157" s="54"/>
      <c r="P157" s="164">
        <f t="shared" si="1"/>
        <v>0</v>
      </c>
      <c r="Q157" s="164">
        <v>0</v>
      </c>
      <c r="R157" s="164">
        <f t="shared" si="2"/>
        <v>0</v>
      </c>
      <c r="S157" s="164">
        <v>0</v>
      </c>
      <c r="T157" s="165">
        <f t="shared" si="3"/>
        <v>0</v>
      </c>
      <c r="U157" s="33"/>
      <c r="V157" s="33"/>
      <c r="W157" s="33"/>
      <c r="X157" s="33"/>
      <c r="Y157" s="33"/>
      <c r="Z157" s="33"/>
      <c r="AA157" s="33"/>
      <c r="AB157" s="33"/>
      <c r="AC157" s="33"/>
      <c r="AD157" s="33"/>
      <c r="AE157" s="33"/>
      <c r="AR157" s="166" t="s">
        <v>223</v>
      </c>
      <c r="AT157" s="166" t="s">
        <v>141</v>
      </c>
      <c r="AU157" s="166" t="s">
        <v>79</v>
      </c>
      <c r="AY157" s="18" t="s">
        <v>137</v>
      </c>
      <c r="BE157" s="167">
        <f t="shared" si="4"/>
        <v>0</v>
      </c>
      <c r="BF157" s="167">
        <f t="shared" si="5"/>
        <v>0</v>
      </c>
      <c r="BG157" s="167">
        <f t="shared" si="6"/>
        <v>0</v>
      </c>
      <c r="BH157" s="167">
        <f t="shared" si="7"/>
        <v>0</v>
      </c>
      <c r="BI157" s="167">
        <f t="shared" si="8"/>
        <v>0</v>
      </c>
      <c r="BJ157" s="18" t="s">
        <v>15</v>
      </c>
      <c r="BK157" s="167">
        <f t="shared" si="9"/>
        <v>0</v>
      </c>
      <c r="BL157" s="18" t="s">
        <v>223</v>
      </c>
      <c r="BM157" s="166" t="s">
        <v>293</v>
      </c>
    </row>
    <row r="158" spans="1:65" s="2" customFormat="1" ht="14.45" customHeight="1" x14ac:dyDescent="0.2">
      <c r="A158" s="33"/>
      <c r="B158" s="154"/>
      <c r="C158" s="183" t="s">
        <v>294</v>
      </c>
      <c r="D158" s="348" t="s">
        <v>229</v>
      </c>
      <c r="E158" s="184" t="s">
        <v>295</v>
      </c>
      <c r="F158" s="185" t="s">
        <v>296</v>
      </c>
      <c r="G158" s="186" t="s">
        <v>245</v>
      </c>
      <c r="H158" s="187">
        <v>3</v>
      </c>
      <c r="I158" s="188"/>
      <c r="J158" s="189">
        <f t="shared" si="0"/>
        <v>0</v>
      </c>
      <c r="K158" s="185" t="s">
        <v>3</v>
      </c>
      <c r="L158" s="190"/>
      <c r="M158" s="191" t="s">
        <v>3</v>
      </c>
      <c r="N158" s="192" t="s">
        <v>42</v>
      </c>
      <c r="O158" s="54"/>
      <c r="P158" s="164">
        <f t="shared" si="1"/>
        <v>0</v>
      </c>
      <c r="Q158" s="164">
        <v>0</v>
      </c>
      <c r="R158" s="164">
        <f t="shared" si="2"/>
        <v>0</v>
      </c>
      <c r="S158" s="164">
        <v>0</v>
      </c>
      <c r="T158" s="165">
        <f t="shared" si="3"/>
        <v>0</v>
      </c>
      <c r="U158" s="33"/>
      <c r="V158" s="33"/>
      <c r="W158" s="33"/>
      <c r="X158" s="33"/>
      <c r="Y158" s="33"/>
      <c r="Z158" s="33"/>
      <c r="AA158" s="33"/>
      <c r="AB158" s="33"/>
      <c r="AC158" s="33"/>
      <c r="AD158" s="33"/>
      <c r="AE158" s="33"/>
      <c r="AR158" s="166" t="s">
        <v>232</v>
      </c>
      <c r="AT158" s="166" t="s">
        <v>229</v>
      </c>
      <c r="AU158" s="166" t="s">
        <v>79</v>
      </c>
      <c r="AY158" s="18" t="s">
        <v>137</v>
      </c>
      <c r="BE158" s="167">
        <f t="shared" si="4"/>
        <v>0</v>
      </c>
      <c r="BF158" s="167">
        <f t="shared" si="5"/>
        <v>0</v>
      </c>
      <c r="BG158" s="167">
        <f t="shared" si="6"/>
        <v>0</v>
      </c>
      <c r="BH158" s="167">
        <f t="shared" si="7"/>
        <v>0</v>
      </c>
      <c r="BI158" s="167">
        <f t="shared" si="8"/>
        <v>0</v>
      </c>
      <c r="BJ158" s="18" t="s">
        <v>15</v>
      </c>
      <c r="BK158" s="167">
        <f t="shared" si="9"/>
        <v>0</v>
      </c>
      <c r="BL158" s="18" t="s">
        <v>223</v>
      </c>
      <c r="BM158" s="166" t="s">
        <v>297</v>
      </c>
    </row>
    <row r="159" spans="1:65" s="2" customFormat="1" ht="14.45" customHeight="1" x14ac:dyDescent="0.2">
      <c r="A159" s="33"/>
      <c r="B159" s="154"/>
      <c r="C159" s="183" t="s">
        <v>232</v>
      </c>
      <c r="D159" s="348" t="s">
        <v>229</v>
      </c>
      <c r="E159" s="184" t="s">
        <v>298</v>
      </c>
      <c r="F159" s="185" t="s">
        <v>299</v>
      </c>
      <c r="G159" s="186" t="s">
        <v>245</v>
      </c>
      <c r="H159" s="187">
        <v>2</v>
      </c>
      <c r="I159" s="188"/>
      <c r="J159" s="189">
        <f t="shared" si="0"/>
        <v>0</v>
      </c>
      <c r="K159" s="185" t="s">
        <v>3</v>
      </c>
      <c r="L159" s="190"/>
      <c r="M159" s="191" t="s">
        <v>3</v>
      </c>
      <c r="N159" s="192" t="s">
        <v>42</v>
      </c>
      <c r="O159" s="54"/>
      <c r="P159" s="164">
        <f t="shared" si="1"/>
        <v>0</v>
      </c>
      <c r="Q159" s="164">
        <v>0</v>
      </c>
      <c r="R159" s="164">
        <f t="shared" si="2"/>
        <v>0</v>
      </c>
      <c r="S159" s="164">
        <v>0</v>
      </c>
      <c r="T159" s="165">
        <f t="shared" si="3"/>
        <v>0</v>
      </c>
      <c r="U159" s="33"/>
      <c r="V159" s="33"/>
      <c r="W159" s="33"/>
      <c r="X159" s="33"/>
      <c r="Y159" s="33"/>
      <c r="Z159" s="33"/>
      <c r="AA159" s="33"/>
      <c r="AB159" s="33"/>
      <c r="AC159" s="33"/>
      <c r="AD159" s="33"/>
      <c r="AE159" s="33"/>
      <c r="AR159" s="166" t="s">
        <v>232</v>
      </c>
      <c r="AT159" s="166" t="s">
        <v>229</v>
      </c>
      <c r="AU159" s="166" t="s">
        <v>79</v>
      </c>
      <c r="AY159" s="18" t="s">
        <v>137</v>
      </c>
      <c r="BE159" s="167">
        <f t="shared" si="4"/>
        <v>0</v>
      </c>
      <c r="BF159" s="167">
        <f t="shared" si="5"/>
        <v>0</v>
      </c>
      <c r="BG159" s="167">
        <f t="shared" si="6"/>
        <v>0</v>
      </c>
      <c r="BH159" s="167">
        <f t="shared" si="7"/>
        <v>0</v>
      </c>
      <c r="BI159" s="167">
        <f t="shared" si="8"/>
        <v>0</v>
      </c>
      <c r="BJ159" s="18" t="s">
        <v>15</v>
      </c>
      <c r="BK159" s="167">
        <f t="shared" si="9"/>
        <v>0</v>
      </c>
      <c r="BL159" s="18" t="s">
        <v>223</v>
      </c>
      <c r="BM159" s="166" t="s">
        <v>300</v>
      </c>
    </row>
    <row r="160" spans="1:65" s="2" customFormat="1" ht="14.45" customHeight="1" x14ac:dyDescent="0.2">
      <c r="A160" s="33"/>
      <c r="B160" s="154"/>
      <c r="C160" s="155" t="s">
        <v>301</v>
      </c>
      <c r="D160" s="345" t="s">
        <v>141</v>
      </c>
      <c r="E160" s="156" t="s">
        <v>302</v>
      </c>
      <c r="F160" s="157" t="s">
        <v>303</v>
      </c>
      <c r="G160" s="158" t="s">
        <v>245</v>
      </c>
      <c r="H160" s="159">
        <v>5</v>
      </c>
      <c r="I160" s="160"/>
      <c r="J160" s="161">
        <f t="shared" si="0"/>
        <v>0</v>
      </c>
      <c r="K160" s="157" t="s">
        <v>145</v>
      </c>
      <c r="L160" s="34"/>
      <c r="M160" s="162" t="s">
        <v>3</v>
      </c>
      <c r="N160" s="163" t="s">
        <v>42</v>
      </c>
      <c r="O160" s="54"/>
      <c r="P160" s="164">
        <f t="shared" si="1"/>
        <v>0</v>
      </c>
      <c r="Q160" s="164">
        <v>0</v>
      </c>
      <c r="R160" s="164">
        <f t="shared" si="2"/>
        <v>0</v>
      </c>
      <c r="S160" s="164">
        <v>1.8E-3</v>
      </c>
      <c r="T160" s="165">
        <f t="shared" si="3"/>
        <v>8.9999999999999993E-3</v>
      </c>
      <c r="U160" s="33"/>
      <c r="V160" s="33"/>
      <c r="W160" s="33"/>
      <c r="X160" s="33"/>
      <c r="Y160" s="33"/>
      <c r="Z160" s="33"/>
      <c r="AA160" s="33"/>
      <c r="AB160" s="33"/>
      <c r="AC160" s="33"/>
      <c r="AD160" s="33"/>
      <c r="AE160" s="33"/>
      <c r="AR160" s="166" t="s">
        <v>223</v>
      </c>
      <c r="AT160" s="166" t="s">
        <v>141</v>
      </c>
      <c r="AU160" s="166" t="s">
        <v>79</v>
      </c>
      <c r="AY160" s="18" t="s">
        <v>137</v>
      </c>
      <c r="BE160" s="167">
        <f t="shared" si="4"/>
        <v>0</v>
      </c>
      <c r="BF160" s="167">
        <f t="shared" si="5"/>
        <v>0</v>
      </c>
      <c r="BG160" s="167">
        <f t="shared" si="6"/>
        <v>0</v>
      </c>
      <c r="BH160" s="167">
        <f t="shared" si="7"/>
        <v>0</v>
      </c>
      <c r="BI160" s="167">
        <f t="shared" si="8"/>
        <v>0</v>
      </c>
      <c r="BJ160" s="18" t="s">
        <v>15</v>
      </c>
      <c r="BK160" s="167">
        <f t="shared" si="9"/>
        <v>0</v>
      </c>
      <c r="BL160" s="18" t="s">
        <v>223</v>
      </c>
      <c r="BM160" s="166" t="s">
        <v>304</v>
      </c>
    </row>
    <row r="161" spans="1:65" s="2" customFormat="1" ht="21.6" customHeight="1" x14ac:dyDescent="0.2">
      <c r="A161" s="33"/>
      <c r="B161" s="154"/>
      <c r="C161" s="155" t="s">
        <v>305</v>
      </c>
      <c r="D161" s="345" t="s">
        <v>141</v>
      </c>
      <c r="E161" s="156" t="s">
        <v>306</v>
      </c>
      <c r="F161" s="157" t="s">
        <v>307</v>
      </c>
      <c r="G161" s="158" t="s">
        <v>245</v>
      </c>
      <c r="H161" s="159">
        <v>5</v>
      </c>
      <c r="I161" s="160"/>
      <c r="J161" s="161">
        <f t="shared" si="0"/>
        <v>0</v>
      </c>
      <c r="K161" s="157" t="s">
        <v>145</v>
      </c>
      <c r="L161" s="34"/>
      <c r="M161" s="162" t="s">
        <v>3</v>
      </c>
      <c r="N161" s="163" t="s">
        <v>42</v>
      </c>
      <c r="O161" s="54"/>
      <c r="P161" s="164">
        <f t="shared" si="1"/>
        <v>0</v>
      </c>
      <c r="Q161" s="164">
        <v>0</v>
      </c>
      <c r="R161" s="164">
        <f t="shared" si="2"/>
        <v>0</v>
      </c>
      <c r="S161" s="164">
        <v>0</v>
      </c>
      <c r="T161" s="165">
        <f t="shared" si="3"/>
        <v>0</v>
      </c>
      <c r="U161" s="33"/>
      <c r="V161" s="33"/>
      <c r="W161" s="33"/>
      <c r="X161" s="33"/>
      <c r="Y161" s="33"/>
      <c r="Z161" s="33"/>
      <c r="AA161" s="33"/>
      <c r="AB161" s="33"/>
      <c r="AC161" s="33"/>
      <c r="AD161" s="33"/>
      <c r="AE161" s="33"/>
      <c r="AR161" s="166" t="s">
        <v>223</v>
      </c>
      <c r="AT161" s="166" t="s">
        <v>141</v>
      </c>
      <c r="AU161" s="166" t="s">
        <v>79</v>
      </c>
      <c r="AY161" s="18" t="s">
        <v>137</v>
      </c>
      <c r="BE161" s="167">
        <f t="shared" si="4"/>
        <v>0</v>
      </c>
      <c r="BF161" s="167">
        <f t="shared" si="5"/>
        <v>0</v>
      </c>
      <c r="BG161" s="167">
        <f t="shared" si="6"/>
        <v>0</v>
      </c>
      <c r="BH161" s="167">
        <f t="shared" si="7"/>
        <v>0</v>
      </c>
      <c r="BI161" s="167">
        <f t="shared" si="8"/>
        <v>0</v>
      </c>
      <c r="BJ161" s="18" t="s">
        <v>15</v>
      </c>
      <c r="BK161" s="167">
        <f t="shared" si="9"/>
        <v>0</v>
      </c>
      <c r="BL161" s="18" t="s">
        <v>223</v>
      </c>
      <c r="BM161" s="166" t="s">
        <v>308</v>
      </c>
    </row>
    <row r="162" spans="1:65" s="2" customFormat="1" ht="14.45" customHeight="1" x14ac:dyDescent="0.2">
      <c r="A162" s="33"/>
      <c r="B162" s="154"/>
      <c r="C162" s="183" t="s">
        <v>309</v>
      </c>
      <c r="D162" s="348" t="s">
        <v>229</v>
      </c>
      <c r="E162" s="184" t="s">
        <v>310</v>
      </c>
      <c r="F162" s="185" t="s">
        <v>311</v>
      </c>
      <c r="G162" s="186" t="s">
        <v>245</v>
      </c>
      <c r="H162" s="187">
        <v>5</v>
      </c>
      <c r="I162" s="188"/>
      <c r="J162" s="189">
        <f t="shared" si="0"/>
        <v>0</v>
      </c>
      <c r="K162" s="185" t="s">
        <v>3</v>
      </c>
      <c r="L162" s="190"/>
      <c r="M162" s="191" t="s">
        <v>3</v>
      </c>
      <c r="N162" s="192" t="s">
        <v>42</v>
      </c>
      <c r="O162" s="54"/>
      <c r="P162" s="164">
        <f t="shared" si="1"/>
        <v>0</v>
      </c>
      <c r="Q162" s="164">
        <v>1.23E-3</v>
      </c>
      <c r="R162" s="164">
        <f t="shared" si="2"/>
        <v>6.1500000000000001E-3</v>
      </c>
      <c r="S162" s="164">
        <v>0</v>
      </c>
      <c r="T162" s="165">
        <f t="shared" si="3"/>
        <v>0</v>
      </c>
      <c r="U162" s="33"/>
      <c r="V162" s="33"/>
      <c r="W162" s="33"/>
      <c r="X162" s="33"/>
      <c r="Y162" s="33"/>
      <c r="Z162" s="33"/>
      <c r="AA162" s="33"/>
      <c r="AB162" s="33"/>
      <c r="AC162" s="33"/>
      <c r="AD162" s="33"/>
      <c r="AE162" s="33"/>
      <c r="AR162" s="166" t="s">
        <v>232</v>
      </c>
      <c r="AT162" s="166" t="s">
        <v>229</v>
      </c>
      <c r="AU162" s="166" t="s">
        <v>79</v>
      </c>
      <c r="AY162" s="18" t="s">
        <v>137</v>
      </c>
      <c r="BE162" s="167">
        <f t="shared" si="4"/>
        <v>0</v>
      </c>
      <c r="BF162" s="167">
        <f t="shared" si="5"/>
        <v>0</v>
      </c>
      <c r="BG162" s="167">
        <f t="shared" si="6"/>
        <v>0</v>
      </c>
      <c r="BH162" s="167">
        <f t="shared" si="7"/>
        <v>0</v>
      </c>
      <c r="BI162" s="167">
        <f t="shared" si="8"/>
        <v>0</v>
      </c>
      <c r="BJ162" s="18" t="s">
        <v>15</v>
      </c>
      <c r="BK162" s="167">
        <f t="shared" si="9"/>
        <v>0</v>
      </c>
      <c r="BL162" s="18" t="s">
        <v>223</v>
      </c>
      <c r="BM162" s="166" t="s">
        <v>312</v>
      </c>
    </row>
    <row r="163" spans="1:65" s="2" customFormat="1" ht="43.15" customHeight="1" x14ac:dyDescent="0.2">
      <c r="A163" s="33"/>
      <c r="B163" s="154"/>
      <c r="C163" s="155" t="s">
        <v>313</v>
      </c>
      <c r="D163" s="345" t="s">
        <v>141</v>
      </c>
      <c r="E163" s="156" t="s">
        <v>314</v>
      </c>
      <c r="F163" s="157" t="s">
        <v>315</v>
      </c>
      <c r="G163" s="158" t="s">
        <v>238</v>
      </c>
      <c r="H163" s="193"/>
      <c r="I163" s="160"/>
      <c r="J163" s="161">
        <f t="shared" si="0"/>
        <v>0</v>
      </c>
      <c r="K163" s="157" t="s">
        <v>145</v>
      </c>
      <c r="L163" s="34"/>
      <c r="M163" s="162" t="s">
        <v>3</v>
      </c>
      <c r="N163" s="163" t="s">
        <v>42</v>
      </c>
      <c r="O163" s="54"/>
      <c r="P163" s="164">
        <f t="shared" si="1"/>
        <v>0</v>
      </c>
      <c r="Q163" s="164">
        <v>0</v>
      </c>
      <c r="R163" s="164">
        <f t="shared" si="2"/>
        <v>0</v>
      </c>
      <c r="S163" s="164">
        <v>0</v>
      </c>
      <c r="T163" s="165">
        <f t="shared" si="3"/>
        <v>0</v>
      </c>
      <c r="U163" s="33"/>
      <c r="V163" s="33"/>
      <c r="W163" s="33"/>
      <c r="X163" s="33"/>
      <c r="Y163" s="33"/>
      <c r="Z163" s="33"/>
      <c r="AA163" s="33"/>
      <c r="AB163" s="33"/>
      <c r="AC163" s="33"/>
      <c r="AD163" s="33"/>
      <c r="AE163" s="33"/>
      <c r="AR163" s="166" t="s">
        <v>223</v>
      </c>
      <c r="AT163" s="166" t="s">
        <v>141</v>
      </c>
      <c r="AU163" s="166" t="s">
        <v>79</v>
      </c>
      <c r="AY163" s="18" t="s">
        <v>137</v>
      </c>
      <c r="BE163" s="167">
        <f t="shared" si="4"/>
        <v>0</v>
      </c>
      <c r="BF163" s="167">
        <f t="shared" si="5"/>
        <v>0</v>
      </c>
      <c r="BG163" s="167">
        <f t="shared" si="6"/>
        <v>0</v>
      </c>
      <c r="BH163" s="167">
        <f t="shared" si="7"/>
        <v>0</v>
      </c>
      <c r="BI163" s="167">
        <f t="shared" si="8"/>
        <v>0</v>
      </c>
      <c r="BJ163" s="18" t="s">
        <v>15</v>
      </c>
      <c r="BK163" s="167">
        <f t="shared" si="9"/>
        <v>0</v>
      </c>
      <c r="BL163" s="18" t="s">
        <v>223</v>
      </c>
      <c r="BM163" s="166" t="s">
        <v>316</v>
      </c>
    </row>
    <row r="164" spans="1:65" s="12" customFormat="1" ht="22.9" customHeight="1" x14ac:dyDescent="0.2">
      <c r="B164" s="141"/>
      <c r="D164" s="347" t="s">
        <v>70</v>
      </c>
      <c r="E164" s="152" t="s">
        <v>317</v>
      </c>
      <c r="F164" s="152" t="s">
        <v>318</v>
      </c>
      <c r="I164" s="144"/>
      <c r="J164" s="153">
        <f>BK164</f>
        <v>0</v>
      </c>
      <c r="L164" s="141"/>
      <c r="M164" s="146"/>
      <c r="N164" s="147"/>
      <c r="O164" s="147"/>
      <c r="P164" s="148">
        <f>SUM(P165:P166)</f>
        <v>0</v>
      </c>
      <c r="Q164" s="147"/>
      <c r="R164" s="148">
        <f>SUM(R165:R166)</f>
        <v>0</v>
      </c>
      <c r="S164" s="147"/>
      <c r="T164" s="149">
        <f>SUM(T165:T166)</f>
        <v>0</v>
      </c>
      <c r="AR164" s="142" t="s">
        <v>79</v>
      </c>
      <c r="AT164" s="150" t="s">
        <v>70</v>
      </c>
      <c r="AU164" s="150" t="s">
        <v>15</v>
      </c>
      <c r="AY164" s="142" t="s">
        <v>137</v>
      </c>
      <c r="BK164" s="151">
        <f>SUM(BK165:BK166)</f>
        <v>0</v>
      </c>
    </row>
    <row r="165" spans="1:65" s="2" customFormat="1" ht="32.450000000000003" customHeight="1" x14ac:dyDescent="0.2">
      <c r="A165" s="33"/>
      <c r="B165" s="154"/>
      <c r="C165" s="155" t="s">
        <v>319</v>
      </c>
      <c r="D165" s="345" t="s">
        <v>141</v>
      </c>
      <c r="E165" s="156" t="s">
        <v>320</v>
      </c>
      <c r="F165" s="157" t="s">
        <v>321</v>
      </c>
      <c r="G165" s="158" t="s">
        <v>238</v>
      </c>
      <c r="H165" s="193"/>
      <c r="I165" s="160"/>
      <c r="J165" s="161">
        <f>ROUND(I165*H165,2)</f>
        <v>0</v>
      </c>
      <c r="K165" s="157" t="s">
        <v>3</v>
      </c>
      <c r="L165" s="34"/>
      <c r="M165" s="162" t="s">
        <v>3</v>
      </c>
      <c r="N165" s="163" t="s">
        <v>42</v>
      </c>
      <c r="O165" s="54"/>
      <c r="P165" s="164">
        <f>O165*H165</f>
        <v>0</v>
      </c>
      <c r="Q165" s="164">
        <v>0</v>
      </c>
      <c r="R165" s="164">
        <f>Q165*H165</f>
        <v>0</v>
      </c>
      <c r="S165" s="164">
        <v>0</v>
      </c>
      <c r="T165" s="165">
        <f>S165*H165</f>
        <v>0</v>
      </c>
      <c r="U165" s="33"/>
      <c r="V165" s="33"/>
      <c r="W165" s="33"/>
      <c r="X165" s="33"/>
      <c r="Y165" s="33"/>
      <c r="Z165" s="33"/>
      <c r="AA165" s="33"/>
      <c r="AB165" s="33"/>
      <c r="AC165" s="33"/>
      <c r="AD165" s="33"/>
      <c r="AE165" s="33"/>
      <c r="AR165" s="166" t="s">
        <v>223</v>
      </c>
      <c r="AT165" s="166" t="s">
        <v>141</v>
      </c>
      <c r="AU165" s="166" t="s">
        <v>79</v>
      </c>
      <c r="AY165" s="18" t="s">
        <v>137</v>
      </c>
      <c r="BE165" s="167">
        <f>IF(N165="základní",J165,0)</f>
        <v>0</v>
      </c>
      <c r="BF165" s="167">
        <f>IF(N165="snížená",J165,0)</f>
        <v>0</v>
      </c>
      <c r="BG165" s="167">
        <f>IF(N165="zákl. přenesená",J165,0)</f>
        <v>0</v>
      </c>
      <c r="BH165" s="167">
        <f>IF(N165="sníž. přenesená",J165,0)</f>
        <v>0</v>
      </c>
      <c r="BI165" s="167">
        <f>IF(N165="nulová",J165,0)</f>
        <v>0</v>
      </c>
      <c r="BJ165" s="18" t="s">
        <v>15</v>
      </c>
      <c r="BK165" s="167">
        <f>ROUND(I165*H165,2)</f>
        <v>0</v>
      </c>
      <c r="BL165" s="18" t="s">
        <v>223</v>
      </c>
      <c r="BM165" s="166" t="s">
        <v>322</v>
      </c>
    </row>
    <row r="166" spans="1:65" s="2" customFormat="1" ht="21.6" customHeight="1" x14ac:dyDescent="0.2">
      <c r="A166" s="33"/>
      <c r="B166" s="154"/>
      <c r="C166" s="155" t="s">
        <v>323</v>
      </c>
      <c r="D166" s="345" t="s">
        <v>141</v>
      </c>
      <c r="E166" s="156" t="s">
        <v>324</v>
      </c>
      <c r="F166" s="157" t="s">
        <v>325</v>
      </c>
      <c r="G166" s="158" t="s">
        <v>326</v>
      </c>
      <c r="H166" s="159">
        <v>1</v>
      </c>
      <c r="I166" s="160"/>
      <c r="J166" s="161">
        <f>ROUND(I166*H166,2)</f>
        <v>0</v>
      </c>
      <c r="K166" s="157" t="s">
        <v>3</v>
      </c>
      <c r="L166" s="34"/>
      <c r="M166" s="162" t="s">
        <v>3</v>
      </c>
      <c r="N166" s="163" t="s">
        <v>42</v>
      </c>
      <c r="O166" s="54"/>
      <c r="P166" s="164">
        <f>O166*H166</f>
        <v>0</v>
      </c>
      <c r="Q166" s="164">
        <v>0</v>
      </c>
      <c r="R166" s="164">
        <f>Q166*H166</f>
        <v>0</v>
      </c>
      <c r="S166" s="164">
        <v>0</v>
      </c>
      <c r="T166" s="165">
        <f>S166*H166</f>
        <v>0</v>
      </c>
      <c r="U166" s="33"/>
      <c r="V166" s="33"/>
      <c r="W166" s="33"/>
      <c r="X166" s="33"/>
      <c r="Y166" s="33"/>
      <c r="Z166" s="33"/>
      <c r="AA166" s="33"/>
      <c r="AB166" s="33"/>
      <c r="AC166" s="33"/>
      <c r="AD166" s="33"/>
      <c r="AE166" s="33"/>
      <c r="AR166" s="166" t="s">
        <v>223</v>
      </c>
      <c r="AT166" s="166" t="s">
        <v>141</v>
      </c>
      <c r="AU166" s="166" t="s">
        <v>79</v>
      </c>
      <c r="AY166" s="18" t="s">
        <v>137</v>
      </c>
      <c r="BE166" s="167">
        <f>IF(N166="základní",J166,0)</f>
        <v>0</v>
      </c>
      <c r="BF166" s="167">
        <f>IF(N166="snížená",J166,0)</f>
        <v>0</v>
      </c>
      <c r="BG166" s="167">
        <f>IF(N166="zákl. přenesená",J166,0)</f>
        <v>0</v>
      </c>
      <c r="BH166" s="167">
        <f>IF(N166="sníž. přenesená",J166,0)</f>
        <v>0</v>
      </c>
      <c r="BI166" s="167">
        <f>IF(N166="nulová",J166,0)</f>
        <v>0</v>
      </c>
      <c r="BJ166" s="18" t="s">
        <v>15</v>
      </c>
      <c r="BK166" s="167">
        <f>ROUND(I166*H166,2)</f>
        <v>0</v>
      </c>
      <c r="BL166" s="18" t="s">
        <v>223</v>
      </c>
      <c r="BM166" s="166" t="s">
        <v>327</v>
      </c>
    </row>
    <row r="167" spans="1:65" s="12" customFormat="1" ht="22.9" customHeight="1" x14ac:dyDescent="0.2">
      <c r="B167" s="141"/>
      <c r="D167" s="347" t="s">
        <v>70</v>
      </c>
      <c r="E167" s="152" t="s">
        <v>328</v>
      </c>
      <c r="F167" s="152" t="s">
        <v>329</v>
      </c>
      <c r="I167" s="144"/>
      <c r="J167" s="153">
        <f>BK167</f>
        <v>0</v>
      </c>
      <c r="L167" s="141"/>
      <c r="M167" s="146"/>
      <c r="N167" s="147"/>
      <c r="O167" s="147"/>
      <c r="P167" s="148">
        <f>SUM(P168:P184)</f>
        <v>0</v>
      </c>
      <c r="Q167" s="147"/>
      <c r="R167" s="148">
        <f>SUM(R168:R184)</f>
        <v>0.69914699999999996</v>
      </c>
      <c r="S167" s="147"/>
      <c r="T167" s="149">
        <f>SUM(T168:T184)</f>
        <v>0</v>
      </c>
      <c r="AR167" s="142" t="s">
        <v>79</v>
      </c>
      <c r="AT167" s="150" t="s">
        <v>70</v>
      </c>
      <c r="AU167" s="150" t="s">
        <v>15</v>
      </c>
      <c r="AY167" s="142" t="s">
        <v>137</v>
      </c>
      <c r="BK167" s="151">
        <f>SUM(BK168:BK184)</f>
        <v>0</v>
      </c>
    </row>
    <row r="168" spans="1:65" s="2" customFormat="1" ht="21.6" customHeight="1" x14ac:dyDescent="0.2">
      <c r="A168" s="33"/>
      <c r="B168" s="154"/>
      <c r="C168" s="155" t="s">
        <v>330</v>
      </c>
      <c r="D168" s="345" t="s">
        <v>141</v>
      </c>
      <c r="E168" s="156" t="s">
        <v>331</v>
      </c>
      <c r="F168" s="157" t="s">
        <v>332</v>
      </c>
      <c r="G168" s="158" t="s">
        <v>144</v>
      </c>
      <c r="H168" s="159">
        <v>12.21</v>
      </c>
      <c r="I168" s="160"/>
      <c r="J168" s="161">
        <f>ROUND(I168*H168,2)</f>
        <v>0</v>
      </c>
      <c r="K168" s="157" t="s">
        <v>145</v>
      </c>
      <c r="L168" s="34"/>
      <c r="M168" s="162" t="s">
        <v>3</v>
      </c>
      <c r="N168" s="163" t="s">
        <v>42</v>
      </c>
      <c r="O168" s="54"/>
      <c r="P168" s="164">
        <f>O168*H168</f>
        <v>0</v>
      </c>
      <c r="Q168" s="164">
        <v>0</v>
      </c>
      <c r="R168" s="164">
        <f>Q168*H168</f>
        <v>0</v>
      </c>
      <c r="S168" s="164">
        <v>0</v>
      </c>
      <c r="T168" s="165">
        <f>S168*H168</f>
        <v>0</v>
      </c>
      <c r="U168" s="33"/>
      <c r="V168" s="33"/>
      <c r="W168" s="33"/>
      <c r="X168" s="33"/>
      <c r="Y168" s="33"/>
      <c r="Z168" s="33"/>
      <c r="AA168" s="33"/>
      <c r="AB168" s="33"/>
      <c r="AC168" s="33"/>
      <c r="AD168" s="33"/>
      <c r="AE168" s="33"/>
      <c r="AR168" s="166" t="s">
        <v>223</v>
      </c>
      <c r="AT168" s="166" t="s">
        <v>141</v>
      </c>
      <c r="AU168" s="166" t="s">
        <v>79</v>
      </c>
      <c r="AY168" s="18" t="s">
        <v>137</v>
      </c>
      <c r="BE168" s="167">
        <f>IF(N168="základní",J168,0)</f>
        <v>0</v>
      </c>
      <c r="BF168" s="167">
        <f>IF(N168="snížená",J168,0)</f>
        <v>0</v>
      </c>
      <c r="BG168" s="167">
        <f>IF(N168="zákl. přenesená",J168,0)</f>
        <v>0</v>
      </c>
      <c r="BH168" s="167">
        <f>IF(N168="sníž. přenesená",J168,0)</f>
        <v>0</v>
      </c>
      <c r="BI168" s="167">
        <f>IF(N168="nulová",J168,0)</f>
        <v>0</v>
      </c>
      <c r="BJ168" s="18" t="s">
        <v>15</v>
      </c>
      <c r="BK168" s="167">
        <f>ROUND(I168*H168,2)</f>
        <v>0</v>
      </c>
      <c r="BL168" s="18" t="s">
        <v>223</v>
      </c>
      <c r="BM168" s="166" t="s">
        <v>333</v>
      </c>
    </row>
    <row r="169" spans="1:65" s="14" customFormat="1" x14ac:dyDescent="0.2">
      <c r="B169" s="176"/>
      <c r="D169" s="346" t="s">
        <v>147</v>
      </c>
      <c r="E169" s="177" t="s">
        <v>3</v>
      </c>
      <c r="F169" s="178" t="s">
        <v>168</v>
      </c>
      <c r="H169" s="177" t="s">
        <v>3</v>
      </c>
      <c r="I169" s="179"/>
      <c r="L169" s="176"/>
      <c r="M169" s="180"/>
      <c r="N169" s="181"/>
      <c r="O169" s="181"/>
      <c r="P169" s="181"/>
      <c r="Q169" s="181"/>
      <c r="R169" s="181"/>
      <c r="S169" s="181"/>
      <c r="T169" s="182"/>
      <c r="AT169" s="177" t="s">
        <v>147</v>
      </c>
      <c r="AU169" s="177" t="s">
        <v>79</v>
      </c>
      <c r="AV169" s="14" t="s">
        <v>15</v>
      </c>
      <c r="AW169" s="14" t="s">
        <v>33</v>
      </c>
      <c r="AX169" s="14" t="s">
        <v>71</v>
      </c>
      <c r="AY169" s="177" t="s">
        <v>137</v>
      </c>
    </row>
    <row r="170" spans="1:65" s="13" customFormat="1" x14ac:dyDescent="0.2">
      <c r="B170" s="168"/>
      <c r="D170" s="346" t="s">
        <v>147</v>
      </c>
      <c r="E170" s="169" t="s">
        <v>3</v>
      </c>
      <c r="F170" s="170" t="s">
        <v>227</v>
      </c>
      <c r="H170" s="171">
        <v>12.21</v>
      </c>
      <c r="I170" s="172"/>
      <c r="L170" s="168"/>
      <c r="M170" s="173"/>
      <c r="N170" s="174"/>
      <c r="O170" s="174"/>
      <c r="P170" s="174"/>
      <c r="Q170" s="174"/>
      <c r="R170" s="174"/>
      <c r="S170" s="174"/>
      <c r="T170" s="175"/>
      <c r="AT170" s="169" t="s">
        <v>147</v>
      </c>
      <c r="AU170" s="169" t="s">
        <v>79</v>
      </c>
      <c r="AV170" s="13" t="s">
        <v>79</v>
      </c>
      <c r="AW170" s="13" t="s">
        <v>33</v>
      </c>
      <c r="AX170" s="13" t="s">
        <v>15</v>
      </c>
      <c r="AY170" s="169" t="s">
        <v>137</v>
      </c>
    </row>
    <row r="171" spans="1:65" s="2" customFormat="1" ht="21.6" customHeight="1" x14ac:dyDescent="0.2">
      <c r="A171" s="33"/>
      <c r="B171" s="154"/>
      <c r="C171" s="155" t="s">
        <v>334</v>
      </c>
      <c r="D171" s="345" t="s">
        <v>141</v>
      </c>
      <c r="E171" s="156" t="s">
        <v>335</v>
      </c>
      <c r="F171" s="157" t="s">
        <v>336</v>
      </c>
      <c r="G171" s="158" t="s">
        <v>144</v>
      </c>
      <c r="H171" s="159">
        <v>12.21</v>
      </c>
      <c r="I171" s="160"/>
      <c r="J171" s="161">
        <f>ROUND(I171*H171,2)</f>
        <v>0</v>
      </c>
      <c r="K171" s="157" t="s">
        <v>145</v>
      </c>
      <c r="L171" s="34"/>
      <c r="M171" s="162" t="s">
        <v>3</v>
      </c>
      <c r="N171" s="163" t="s">
        <v>42</v>
      </c>
      <c r="O171" s="54"/>
      <c r="P171" s="164">
        <f>O171*H171</f>
        <v>0</v>
      </c>
      <c r="Q171" s="164">
        <v>2.9999999999999997E-4</v>
      </c>
      <c r="R171" s="164">
        <f>Q171*H171</f>
        <v>3.663E-3</v>
      </c>
      <c r="S171" s="164">
        <v>0</v>
      </c>
      <c r="T171" s="165">
        <f>S171*H171</f>
        <v>0</v>
      </c>
      <c r="U171" s="33"/>
      <c r="V171" s="33"/>
      <c r="W171" s="33"/>
      <c r="X171" s="33"/>
      <c r="Y171" s="33"/>
      <c r="Z171" s="33"/>
      <c r="AA171" s="33"/>
      <c r="AB171" s="33"/>
      <c r="AC171" s="33"/>
      <c r="AD171" s="33"/>
      <c r="AE171" s="33"/>
      <c r="AR171" s="166" t="s">
        <v>223</v>
      </c>
      <c r="AT171" s="166" t="s">
        <v>141</v>
      </c>
      <c r="AU171" s="166" t="s">
        <v>79</v>
      </c>
      <c r="AY171" s="18" t="s">
        <v>137</v>
      </c>
      <c r="BE171" s="167">
        <f>IF(N171="základní",J171,0)</f>
        <v>0</v>
      </c>
      <c r="BF171" s="167">
        <f>IF(N171="snížená",J171,0)</f>
        <v>0</v>
      </c>
      <c r="BG171" s="167">
        <f>IF(N171="zákl. přenesená",J171,0)</f>
        <v>0</v>
      </c>
      <c r="BH171" s="167">
        <f>IF(N171="sníž. přenesená",J171,0)</f>
        <v>0</v>
      </c>
      <c r="BI171" s="167">
        <f>IF(N171="nulová",J171,0)</f>
        <v>0</v>
      </c>
      <c r="BJ171" s="18" t="s">
        <v>15</v>
      </c>
      <c r="BK171" s="167">
        <f>ROUND(I171*H171,2)</f>
        <v>0</v>
      </c>
      <c r="BL171" s="18" t="s">
        <v>223</v>
      </c>
      <c r="BM171" s="166" t="s">
        <v>337</v>
      </c>
    </row>
    <row r="172" spans="1:65" s="2" customFormat="1" ht="32.450000000000003" customHeight="1" x14ac:dyDescent="0.2">
      <c r="A172" s="33"/>
      <c r="B172" s="154"/>
      <c r="C172" s="155" t="s">
        <v>338</v>
      </c>
      <c r="D172" s="345" t="s">
        <v>141</v>
      </c>
      <c r="E172" s="156" t="s">
        <v>339</v>
      </c>
      <c r="F172" s="157" t="s">
        <v>340</v>
      </c>
      <c r="G172" s="158" t="s">
        <v>144</v>
      </c>
      <c r="H172" s="159">
        <v>12.21</v>
      </c>
      <c r="I172" s="160"/>
      <c r="J172" s="161">
        <f>ROUND(I172*H172,2)</f>
        <v>0</v>
      </c>
      <c r="K172" s="157" t="s">
        <v>145</v>
      </c>
      <c r="L172" s="34"/>
      <c r="M172" s="162" t="s">
        <v>3</v>
      </c>
      <c r="N172" s="163" t="s">
        <v>42</v>
      </c>
      <c r="O172" s="54"/>
      <c r="P172" s="164">
        <f>O172*H172</f>
        <v>0</v>
      </c>
      <c r="Q172" s="164">
        <v>7.4999999999999997E-3</v>
      </c>
      <c r="R172" s="164">
        <f>Q172*H172</f>
        <v>9.1575000000000004E-2</v>
      </c>
      <c r="S172" s="164">
        <v>0</v>
      </c>
      <c r="T172" s="165">
        <f>S172*H172</f>
        <v>0</v>
      </c>
      <c r="U172" s="33"/>
      <c r="V172" s="33"/>
      <c r="W172" s="33"/>
      <c r="X172" s="33"/>
      <c r="Y172" s="33"/>
      <c r="Z172" s="33"/>
      <c r="AA172" s="33"/>
      <c r="AB172" s="33"/>
      <c r="AC172" s="33"/>
      <c r="AD172" s="33"/>
      <c r="AE172" s="33"/>
      <c r="AR172" s="166" t="s">
        <v>223</v>
      </c>
      <c r="AT172" s="166" t="s">
        <v>141</v>
      </c>
      <c r="AU172" s="166" t="s">
        <v>79</v>
      </c>
      <c r="AY172" s="18" t="s">
        <v>137</v>
      </c>
      <c r="BE172" s="167">
        <f>IF(N172="základní",J172,0)</f>
        <v>0</v>
      </c>
      <c r="BF172" s="167">
        <f>IF(N172="snížená",J172,0)</f>
        <v>0</v>
      </c>
      <c r="BG172" s="167">
        <f>IF(N172="zákl. přenesená",J172,0)</f>
        <v>0</v>
      </c>
      <c r="BH172" s="167">
        <f>IF(N172="sníž. přenesená",J172,0)</f>
        <v>0</v>
      </c>
      <c r="BI172" s="167">
        <f>IF(N172="nulová",J172,0)</f>
        <v>0</v>
      </c>
      <c r="BJ172" s="18" t="s">
        <v>15</v>
      </c>
      <c r="BK172" s="167">
        <f>ROUND(I172*H172,2)</f>
        <v>0</v>
      </c>
      <c r="BL172" s="18" t="s">
        <v>223</v>
      </c>
      <c r="BM172" s="166" t="s">
        <v>341</v>
      </c>
    </row>
    <row r="173" spans="1:65" s="2" customFormat="1" ht="32.450000000000003" customHeight="1" x14ac:dyDescent="0.2">
      <c r="A173" s="33"/>
      <c r="B173" s="154"/>
      <c r="C173" s="155" t="s">
        <v>342</v>
      </c>
      <c r="D173" s="345" t="s">
        <v>141</v>
      </c>
      <c r="E173" s="156" t="s">
        <v>343</v>
      </c>
      <c r="F173" s="157" t="s">
        <v>344</v>
      </c>
      <c r="G173" s="158" t="s">
        <v>186</v>
      </c>
      <c r="H173" s="159">
        <v>13.9</v>
      </c>
      <c r="I173" s="160"/>
      <c r="J173" s="161">
        <f>ROUND(I173*H173,2)</f>
        <v>0</v>
      </c>
      <c r="K173" s="157" t="s">
        <v>145</v>
      </c>
      <c r="L173" s="34"/>
      <c r="M173" s="162" t="s">
        <v>3</v>
      </c>
      <c r="N173" s="163" t="s">
        <v>42</v>
      </c>
      <c r="O173" s="54"/>
      <c r="P173" s="164">
        <f>O173*H173</f>
        <v>0</v>
      </c>
      <c r="Q173" s="164">
        <v>4.2999999999999999E-4</v>
      </c>
      <c r="R173" s="164">
        <f>Q173*H173</f>
        <v>5.9769999999999997E-3</v>
      </c>
      <c r="S173" s="164">
        <v>0</v>
      </c>
      <c r="T173" s="165">
        <f>S173*H173</f>
        <v>0</v>
      </c>
      <c r="U173" s="33"/>
      <c r="V173" s="33"/>
      <c r="W173" s="33"/>
      <c r="X173" s="33"/>
      <c r="Y173" s="33"/>
      <c r="Z173" s="33"/>
      <c r="AA173" s="33"/>
      <c r="AB173" s="33"/>
      <c r="AC173" s="33"/>
      <c r="AD173" s="33"/>
      <c r="AE173" s="33"/>
      <c r="AR173" s="166" t="s">
        <v>223</v>
      </c>
      <c r="AT173" s="166" t="s">
        <v>141</v>
      </c>
      <c r="AU173" s="166" t="s">
        <v>79</v>
      </c>
      <c r="AY173" s="18" t="s">
        <v>137</v>
      </c>
      <c r="BE173" s="167">
        <f>IF(N173="základní",J173,0)</f>
        <v>0</v>
      </c>
      <c r="BF173" s="167">
        <f>IF(N173="snížená",J173,0)</f>
        <v>0</v>
      </c>
      <c r="BG173" s="167">
        <f>IF(N173="zákl. přenesená",J173,0)</f>
        <v>0</v>
      </c>
      <c r="BH173" s="167">
        <f>IF(N173="sníž. přenesená",J173,0)</f>
        <v>0</v>
      </c>
      <c r="BI173" s="167">
        <f>IF(N173="nulová",J173,0)</f>
        <v>0</v>
      </c>
      <c r="BJ173" s="18" t="s">
        <v>15</v>
      </c>
      <c r="BK173" s="167">
        <f>ROUND(I173*H173,2)</f>
        <v>0</v>
      </c>
      <c r="BL173" s="18" t="s">
        <v>223</v>
      </c>
      <c r="BM173" s="166" t="s">
        <v>345</v>
      </c>
    </row>
    <row r="174" spans="1:65" s="14" customFormat="1" x14ac:dyDescent="0.2">
      <c r="B174" s="176"/>
      <c r="D174" s="346" t="s">
        <v>147</v>
      </c>
      <c r="E174" s="177" t="s">
        <v>3</v>
      </c>
      <c r="F174" s="178" t="s">
        <v>168</v>
      </c>
      <c r="H174" s="177" t="s">
        <v>3</v>
      </c>
      <c r="I174" s="179"/>
      <c r="L174" s="176"/>
      <c r="M174" s="180"/>
      <c r="N174" s="181"/>
      <c r="O174" s="181"/>
      <c r="P174" s="181"/>
      <c r="Q174" s="181"/>
      <c r="R174" s="181"/>
      <c r="S174" s="181"/>
      <c r="T174" s="182"/>
      <c r="AT174" s="177" t="s">
        <v>147</v>
      </c>
      <c r="AU174" s="177" t="s">
        <v>79</v>
      </c>
      <c r="AV174" s="14" t="s">
        <v>15</v>
      </c>
      <c r="AW174" s="14" t="s">
        <v>33</v>
      </c>
      <c r="AX174" s="14" t="s">
        <v>71</v>
      </c>
      <c r="AY174" s="177" t="s">
        <v>137</v>
      </c>
    </row>
    <row r="175" spans="1:65" s="13" customFormat="1" x14ac:dyDescent="0.2">
      <c r="B175" s="168"/>
      <c r="D175" s="346" t="s">
        <v>147</v>
      </c>
      <c r="E175" s="169" t="s">
        <v>3</v>
      </c>
      <c r="F175" s="170" t="s">
        <v>346</v>
      </c>
      <c r="H175" s="171">
        <v>13.9</v>
      </c>
      <c r="I175" s="172"/>
      <c r="L175" s="168"/>
      <c r="M175" s="173"/>
      <c r="N175" s="174"/>
      <c r="O175" s="174"/>
      <c r="P175" s="174"/>
      <c r="Q175" s="174"/>
      <c r="R175" s="174"/>
      <c r="S175" s="174"/>
      <c r="T175" s="175"/>
      <c r="AT175" s="169" t="s">
        <v>147</v>
      </c>
      <c r="AU175" s="169" t="s">
        <v>79</v>
      </c>
      <c r="AV175" s="13" t="s">
        <v>79</v>
      </c>
      <c r="AW175" s="13" t="s">
        <v>33</v>
      </c>
      <c r="AX175" s="13" t="s">
        <v>71</v>
      </c>
      <c r="AY175" s="169" t="s">
        <v>137</v>
      </c>
    </row>
    <row r="176" spans="1:65" s="15" customFormat="1" x14ac:dyDescent="0.2">
      <c r="B176" s="194"/>
      <c r="D176" s="346" t="s">
        <v>147</v>
      </c>
      <c r="E176" s="195" t="s">
        <v>3</v>
      </c>
      <c r="F176" s="196" t="s">
        <v>347</v>
      </c>
      <c r="H176" s="197">
        <v>13.9</v>
      </c>
      <c r="I176" s="198"/>
      <c r="L176" s="194"/>
      <c r="M176" s="199"/>
      <c r="N176" s="200"/>
      <c r="O176" s="200"/>
      <c r="P176" s="200"/>
      <c r="Q176" s="200"/>
      <c r="R176" s="200"/>
      <c r="S176" s="200"/>
      <c r="T176" s="201"/>
      <c r="AT176" s="195" t="s">
        <v>147</v>
      </c>
      <c r="AU176" s="195" t="s">
        <v>79</v>
      </c>
      <c r="AV176" s="15" t="s">
        <v>85</v>
      </c>
      <c r="AW176" s="15" t="s">
        <v>33</v>
      </c>
      <c r="AX176" s="15" t="s">
        <v>15</v>
      </c>
      <c r="AY176" s="195" t="s">
        <v>137</v>
      </c>
    </row>
    <row r="177" spans="1:65" s="2" customFormat="1" ht="14.45" customHeight="1" x14ac:dyDescent="0.2">
      <c r="A177" s="33"/>
      <c r="B177" s="154"/>
      <c r="C177" s="183" t="s">
        <v>348</v>
      </c>
      <c r="D177" s="348" t="s">
        <v>229</v>
      </c>
      <c r="E177" s="184" t="s">
        <v>349</v>
      </c>
      <c r="F177" s="185" t="s">
        <v>350</v>
      </c>
      <c r="G177" s="186" t="s">
        <v>186</v>
      </c>
      <c r="H177" s="187">
        <v>15.29</v>
      </c>
      <c r="I177" s="188"/>
      <c r="J177" s="189">
        <f>ROUND(I177*H177,2)</f>
        <v>0</v>
      </c>
      <c r="K177" s="185" t="s">
        <v>3</v>
      </c>
      <c r="L177" s="190"/>
      <c r="M177" s="191" t="s">
        <v>3</v>
      </c>
      <c r="N177" s="192" t="s">
        <v>42</v>
      </c>
      <c r="O177" s="54"/>
      <c r="P177" s="164">
        <f>O177*H177</f>
        <v>0</v>
      </c>
      <c r="Q177" s="164">
        <v>1.7999999999999999E-2</v>
      </c>
      <c r="R177" s="164">
        <f>Q177*H177</f>
        <v>0.27521999999999996</v>
      </c>
      <c r="S177" s="164">
        <v>0</v>
      </c>
      <c r="T177" s="165">
        <f>S177*H177</f>
        <v>0</v>
      </c>
      <c r="U177" s="33"/>
      <c r="V177" s="33"/>
      <c r="W177" s="33"/>
      <c r="X177" s="33"/>
      <c r="Y177" s="33"/>
      <c r="Z177" s="33"/>
      <c r="AA177" s="33"/>
      <c r="AB177" s="33"/>
      <c r="AC177" s="33"/>
      <c r="AD177" s="33"/>
      <c r="AE177" s="33"/>
      <c r="AR177" s="166" t="s">
        <v>232</v>
      </c>
      <c r="AT177" s="166" t="s">
        <v>229</v>
      </c>
      <c r="AU177" s="166" t="s">
        <v>79</v>
      </c>
      <c r="AY177" s="18" t="s">
        <v>137</v>
      </c>
      <c r="BE177" s="167">
        <f>IF(N177="základní",J177,0)</f>
        <v>0</v>
      </c>
      <c r="BF177" s="167">
        <f>IF(N177="snížená",J177,0)</f>
        <v>0</v>
      </c>
      <c r="BG177" s="167">
        <f>IF(N177="zákl. přenesená",J177,0)</f>
        <v>0</v>
      </c>
      <c r="BH177" s="167">
        <f>IF(N177="sníž. přenesená",J177,0)</f>
        <v>0</v>
      </c>
      <c r="BI177" s="167">
        <f>IF(N177="nulová",J177,0)</f>
        <v>0</v>
      </c>
      <c r="BJ177" s="18" t="s">
        <v>15</v>
      </c>
      <c r="BK177" s="167">
        <f>ROUND(I177*H177,2)</f>
        <v>0</v>
      </c>
      <c r="BL177" s="18" t="s">
        <v>223</v>
      </c>
      <c r="BM177" s="166" t="s">
        <v>351</v>
      </c>
    </row>
    <row r="178" spans="1:65" s="13" customFormat="1" x14ac:dyDescent="0.2">
      <c r="B178" s="168"/>
      <c r="D178" s="346" t="s">
        <v>147</v>
      </c>
      <c r="F178" s="170" t="s">
        <v>352</v>
      </c>
      <c r="H178" s="171">
        <v>15.29</v>
      </c>
      <c r="I178" s="172"/>
      <c r="L178" s="168"/>
      <c r="M178" s="173"/>
      <c r="N178" s="174"/>
      <c r="O178" s="174"/>
      <c r="P178" s="174"/>
      <c r="Q178" s="174"/>
      <c r="R178" s="174"/>
      <c r="S178" s="174"/>
      <c r="T178" s="175"/>
      <c r="AT178" s="169" t="s">
        <v>147</v>
      </c>
      <c r="AU178" s="169" t="s">
        <v>79</v>
      </c>
      <c r="AV178" s="13" t="s">
        <v>79</v>
      </c>
      <c r="AW178" s="13" t="s">
        <v>4</v>
      </c>
      <c r="AX178" s="13" t="s">
        <v>15</v>
      </c>
      <c r="AY178" s="169" t="s">
        <v>137</v>
      </c>
    </row>
    <row r="179" spans="1:65" s="2" customFormat="1" ht="21.6" customHeight="1" x14ac:dyDescent="0.2">
      <c r="A179" s="33"/>
      <c r="B179" s="154"/>
      <c r="C179" s="155" t="s">
        <v>353</v>
      </c>
      <c r="D179" s="345" t="s">
        <v>141</v>
      </c>
      <c r="E179" s="156" t="s">
        <v>354</v>
      </c>
      <c r="F179" s="157" t="s">
        <v>355</v>
      </c>
      <c r="G179" s="158" t="s">
        <v>186</v>
      </c>
      <c r="H179" s="159">
        <v>13.9</v>
      </c>
      <c r="I179" s="160"/>
      <c r="J179" s="161">
        <f>ROUND(I179*H179,2)</f>
        <v>0</v>
      </c>
      <c r="K179" s="157" t="s">
        <v>3</v>
      </c>
      <c r="L179" s="34"/>
      <c r="M179" s="162" t="s">
        <v>3</v>
      </c>
      <c r="N179" s="163" t="s">
        <v>42</v>
      </c>
      <c r="O179" s="54"/>
      <c r="P179" s="164">
        <f>O179*H179</f>
        <v>0</v>
      </c>
      <c r="Q179" s="164">
        <v>2.5999999999999998E-4</v>
      </c>
      <c r="R179" s="164">
        <f>Q179*H179</f>
        <v>3.6139999999999996E-3</v>
      </c>
      <c r="S179" s="164">
        <v>0</v>
      </c>
      <c r="T179" s="165">
        <f>S179*H179</f>
        <v>0</v>
      </c>
      <c r="U179" s="33"/>
      <c r="V179" s="33"/>
      <c r="W179" s="33"/>
      <c r="X179" s="33"/>
      <c r="Y179" s="33"/>
      <c r="Z179" s="33"/>
      <c r="AA179" s="33"/>
      <c r="AB179" s="33"/>
      <c r="AC179" s="33"/>
      <c r="AD179" s="33"/>
      <c r="AE179" s="33"/>
      <c r="AR179" s="166" t="s">
        <v>223</v>
      </c>
      <c r="AT179" s="166" t="s">
        <v>141</v>
      </c>
      <c r="AU179" s="166" t="s">
        <v>79</v>
      </c>
      <c r="AY179" s="18" t="s">
        <v>137</v>
      </c>
      <c r="BE179" s="167">
        <f>IF(N179="základní",J179,0)</f>
        <v>0</v>
      </c>
      <c r="BF179" s="167">
        <f>IF(N179="snížená",J179,0)</f>
        <v>0</v>
      </c>
      <c r="BG179" s="167">
        <f>IF(N179="zákl. přenesená",J179,0)</f>
        <v>0</v>
      </c>
      <c r="BH179" s="167">
        <f>IF(N179="sníž. přenesená",J179,0)</f>
        <v>0</v>
      </c>
      <c r="BI179" s="167">
        <f>IF(N179="nulová",J179,0)</f>
        <v>0</v>
      </c>
      <c r="BJ179" s="18" t="s">
        <v>15</v>
      </c>
      <c r="BK179" s="167">
        <f>ROUND(I179*H179,2)</f>
        <v>0</v>
      </c>
      <c r="BL179" s="18" t="s">
        <v>223</v>
      </c>
      <c r="BM179" s="166" t="s">
        <v>356</v>
      </c>
    </row>
    <row r="180" spans="1:65" s="2" customFormat="1" ht="21.6" customHeight="1" x14ac:dyDescent="0.2">
      <c r="A180" s="33"/>
      <c r="B180" s="154"/>
      <c r="C180" s="155" t="s">
        <v>357</v>
      </c>
      <c r="D180" s="345" t="s">
        <v>141</v>
      </c>
      <c r="E180" s="156" t="s">
        <v>358</v>
      </c>
      <c r="F180" s="157" t="s">
        <v>359</v>
      </c>
      <c r="G180" s="158" t="s">
        <v>186</v>
      </c>
      <c r="H180" s="159">
        <v>13.9</v>
      </c>
      <c r="I180" s="160"/>
      <c r="J180" s="161">
        <f>ROUND(I180*H180,2)</f>
        <v>0</v>
      </c>
      <c r="K180" s="157" t="s">
        <v>145</v>
      </c>
      <c r="L180" s="34"/>
      <c r="M180" s="162" t="s">
        <v>3</v>
      </c>
      <c r="N180" s="163" t="s">
        <v>42</v>
      </c>
      <c r="O180" s="54"/>
      <c r="P180" s="164">
        <f>O180*H180</f>
        <v>0</v>
      </c>
      <c r="Q180" s="164">
        <v>3.0000000000000001E-5</v>
      </c>
      <c r="R180" s="164">
        <f>Q180*H180</f>
        <v>4.17E-4</v>
      </c>
      <c r="S180" s="164">
        <v>0</v>
      </c>
      <c r="T180" s="165">
        <f>S180*H180</f>
        <v>0</v>
      </c>
      <c r="U180" s="33"/>
      <c r="V180" s="33"/>
      <c r="W180" s="33"/>
      <c r="X180" s="33"/>
      <c r="Y180" s="33"/>
      <c r="Z180" s="33"/>
      <c r="AA180" s="33"/>
      <c r="AB180" s="33"/>
      <c r="AC180" s="33"/>
      <c r="AD180" s="33"/>
      <c r="AE180" s="33"/>
      <c r="AR180" s="166" t="s">
        <v>223</v>
      </c>
      <c r="AT180" s="166" t="s">
        <v>141</v>
      </c>
      <c r="AU180" s="166" t="s">
        <v>79</v>
      </c>
      <c r="AY180" s="18" t="s">
        <v>137</v>
      </c>
      <c r="BE180" s="167">
        <f>IF(N180="základní",J180,0)</f>
        <v>0</v>
      </c>
      <c r="BF180" s="167">
        <f>IF(N180="snížená",J180,0)</f>
        <v>0</v>
      </c>
      <c r="BG180" s="167">
        <f>IF(N180="zákl. přenesená",J180,0)</f>
        <v>0</v>
      </c>
      <c r="BH180" s="167">
        <f>IF(N180="sníž. přenesená",J180,0)</f>
        <v>0</v>
      </c>
      <c r="BI180" s="167">
        <f>IF(N180="nulová",J180,0)</f>
        <v>0</v>
      </c>
      <c r="BJ180" s="18" t="s">
        <v>15</v>
      </c>
      <c r="BK180" s="167">
        <f>ROUND(I180*H180,2)</f>
        <v>0</v>
      </c>
      <c r="BL180" s="18" t="s">
        <v>223</v>
      </c>
      <c r="BM180" s="166" t="s">
        <v>360</v>
      </c>
    </row>
    <row r="181" spans="1:65" s="2" customFormat="1" ht="32.450000000000003" customHeight="1" x14ac:dyDescent="0.2">
      <c r="A181" s="33"/>
      <c r="B181" s="154"/>
      <c r="C181" s="155" t="s">
        <v>361</v>
      </c>
      <c r="D181" s="345" t="s">
        <v>141</v>
      </c>
      <c r="E181" s="156" t="s">
        <v>362</v>
      </c>
      <c r="F181" s="157" t="s">
        <v>363</v>
      </c>
      <c r="G181" s="158" t="s">
        <v>144</v>
      </c>
      <c r="H181" s="159">
        <v>12.21</v>
      </c>
      <c r="I181" s="160"/>
      <c r="J181" s="161">
        <f>ROUND(I181*H181,2)</f>
        <v>0</v>
      </c>
      <c r="K181" s="157" t="s">
        <v>145</v>
      </c>
      <c r="L181" s="34"/>
      <c r="M181" s="162" t="s">
        <v>3</v>
      </c>
      <c r="N181" s="163" t="s">
        <v>42</v>
      </c>
      <c r="O181" s="54"/>
      <c r="P181" s="164">
        <f>O181*H181</f>
        <v>0</v>
      </c>
      <c r="Q181" s="164">
        <v>6.3E-3</v>
      </c>
      <c r="R181" s="164">
        <f>Q181*H181</f>
        <v>7.6923000000000005E-2</v>
      </c>
      <c r="S181" s="164">
        <v>0</v>
      </c>
      <c r="T181" s="165">
        <f>S181*H181</f>
        <v>0</v>
      </c>
      <c r="U181" s="33"/>
      <c r="V181" s="33"/>
      <c r="W181" s="33"/>
      <c r="X181" s="33"/>
      <c r="Y181" s="33"/>
      <c r="Z181" s="33"/>
      <c r="AA181" s="33"/>
      <c r="AB181" s="33"/>
      <c r="AC181" s="33"/>
      <c r="AD181" s="33"/>
      <c r="AE181" s="33"/>
      <c r="AR181" s="166" t="s">
        <v>223</v>
      </c>
      <c r="AT181" s="166" t="s">
        <v>141</v>
      </c>
      <c r="AU181" s="166" t="s">
        <v>79</v>
      </c>
      <c r="AY181" s="18" t="s">
        <v>137</v>
      </c>
      <c r="BE181" s="167">
        <f>IF(N181="základní",J181,0)</f>
        <v>0</v>
      </c>
      <c r="BF181" s="167">
        <f>IF(N181="snížená",J181,0)</f>
        <v>0</v>
      </c>
      <c r="BG181" s="167">
        <f>IF(N181="zákl. přenesená",J181,0)</f>
        <v>0</v>
      </c>
      <c r="BH181" s="167">
        <f>IF(N181="sníž. přenesená",J181,0)</f>
        <v>0</v>
      </c>
      <c r="BI181" s="167">
        <f>IF(N181="nulová",J181,0)</f>
        <v>0</v>
      </c>
      <c r="BJ181" s="18" t="s">
        <v>15</v>
      </c>
      <c r="BK181" s="167">
        <f>ROUND(I181*H181,2)</f>
        <v>0</v>
      </c>
      <c r="BL181" s="18" t="s">
        <v>223</v>
      </c>
      <c r="BM181" s="166" t="s">
        <v>364</v>
      </c>
    </row>
    <row r="182" spans="1:65" s="2" customFormat="1" ht="36" x14ac:dyDescent="0.2">
      <c r="A182" s="33"/>
      <c r="B182" s="154"/>
      <c r="C182" s="183" t="s">
        <v>365</v>
      </c>
      <c r="D182" s="348" t="s">
        <v>229</v>
      </c>
      <c r="E182" s="184" t="s">
        <v>366</v>
      </c>
      <c r="F182" s="185" t="s">
        <v>1050</v>
      </c>
      <c r="G182" s="186" t="s">
        <v>144</v>
      </c>
      <c r="H182" s="187">
        <v>13.430999999999999</v>
      </c>
      <c r="I182" s="188"/>
      <c r="J182" s="189">
        <f>ROUND(I182*H182,2)</f>
        <v>0</v>
      </c>
      <c r="K182" s="185" t="s">
        <v>3</v>
      </c>
      <c r="L182" s="190"/>
      <c r="M182" s="191" t="s">
        <v>3</v>
      </c>
      <c r="N182" s="192" t="s">
        <v>42</v>
      </c>
      <c r="O182" s="54"/>
      <c r="P182" s="164">
        <f>O182*H182</f>
        <v>0</v>
      </c>
      <c r="Q182" s="164">
        <v>1.7999999999999999E-2</v>
      </c>
      <c r="R182" s="164">
        <f>Q182*H182</f>
        <v>0.24175799999999997</v>
      </c>
      <c r="S182" s="164">
        <v>0</v>
      </c>
      <c r="T182" s="165">
        <f>S182*H182</f>
        <v>0</v>
      </c>
      <c r="U182" s="33"/>
      <c r="V182" s="33"/>
      <c r="W182" s="33"/>
      <c r="X182" s="33"/>
      <c r="Y182" s="33"/>
      <c r="Z182" s="33"/>
      <c r="AA182" s="33"/>
      <c r="AB182" s="33"/>
      <c r="AC182" s="33"/>
      <c r="AD182" s="33"/>
      <c r="AE182" s="33"/>
      <c r="AR182" s="166" t="s">
        <v>232</v>
      </c>
      <c r="AT182" s="166" t="s">
        <v>229</v>
      </c>
      <c r="AU182" s="166" t="s">
        <v>79</v>
      </c>
      <c r="AY182" s="18" t="s">
        <v>137</v>
      </c>
      <c r="BE182" s="167">
        <f>IF(N182="základní",J182,0)</f>
        <v>0</v>
      </c>
      <c r="BF182" s="167">
        <f>IF(N182="snížená",J182,0)</f>
        <v>0</v>
      </c>
      <c r="BG182" s="167">
        <f>IF(N182="zákl. přenesená",J182,0)</f>
        <v>0</v>
      </c>
      <c r="BH182" s="167">
        <f>IF(N182="sníž. přenesená",J182,0)</f>
        <v>0</v>
      </c>
      <c r="BI182" s="167">
        <f>IF(N182="nulová",J182,0)</f>
        <v>0</v>
      </c>
      <c r="BJ182" s="18" t="s">
        <v>15</v>
      </c>
      <c r="BK182" s="167">
        <f>ROUND(I182*H182,2)</f>
        <v>0</v>
      </c>
      <c r="BL182" s="18" t="s">
        <v>223</v>
      </c>
      <c r="BM182" s="166" t="s">
        <v>367</v>
      </c>
    </row>
    <row r="183" spans="1:65" s="13" customFormat="1" x14ac:dyDescent="0.2">
      <c r="B183" s="168"/>
      <c r="D183" s="346" t="s">
        <v>147</v>
      </c>
      <c r="F183" s="170" t="s">
        <v>368</v>
      </c>
      <c r="H183" s="171">
        <v>13.430999999999999</v>
      </c>
      <c r="I183" s="172"/>
      <c r="L183" s="168"/>
      <c r="M183" s="173"/>
      <c r="N183" s="174"/>
      <c r="O183" s="174"/>
      <c r="P183" s="174"/>
      <c r="Q183" s="174"/>
      <c r="R183" s="174"/>
      <c r="S183" s="174"/>
      <c r="T183" s="175"/>
      <c r="AT183" s="169" t="s">
        <v>147</v>
      </c>
      <c r="AU183" s="169" t="s">
        <v>79</v>
      </c>
      <c r="AV183" s="13" t="s">
        <v>79</v>
      </c>
      <c r="AW183" s="13" t="s">
        <v>4</v>
      </c>
      <c r="AX183" s="13" t="s">
        <v>15</v>
      </c>
      <c r="AY183" s="169" t="s">
        <v>137</v>
      </c>
    </row>
    <row r="184" spans="1:65" s="2" customFormat="1" ht="43.15" customHeight="1" x14ac:dyDescent="0.2">
      <c r="A184" s="33"/>
      <c r="B184" s="154"/>
      <c r="C184" s="155" t="s">
        <v>369</v>
      </c>
      <c r="D184" s="345" t="s">
        <v>141</v>
      </c>
      <c r="E184" s="156" t="s">
        <v>370</v>
      </c>
      <c r="F184" s="157" t="s">
        <v>371</v>
      </c>
      <c r="G184" s="158" t="s">
        <v>238</v>
      </c>
      <c r="H184" s="193"/>
      <c r="I184" s="160"/>
      <c r="J184" s="161">
        <f>ROUND(I184*H184,2)</f>
        <v>0</v>
      </c>
      <c r="K184" s="157" t="s">
        <v>145</v>
      </c>
      <c r="L184" s="34"/>
      <c r="M184" s="162" t="s">
        <v>3</v>
      </c>
      <c r="N184" s="163" t="s">
        <v>42</v>
      </c>
      <c r="O184" s="54"/>
      <c r="P184" s="164">
        <f>O184*H184</f>
        <v>0</v>
      </c>
      <c r="Q184" s="164">
        <v>0</v>
      </c>
      <c r="R184" s="164">
        <f>Q184*H184</f>
        <v>0</v>
      </c>
      <c r="S184" s="164">
        <v>0</v>
      </c>
      <c r="T184" s="165">
        <f>S184*H184</f>
        <v>0</v>
      </c>
      <c r="U184" s="33"/>
      <c r="V184" s="33"/>
      <c r="W184" s="33"/>
      <c r="X184" s="33"/>
      <c r="Y184" s="33"/>
      <c r="Z184" s="33"/>
      <c r="AA184" s="33"/>
      <c r="AB184" s="33"/>
      <c r="AC184" s="33"/>
      <c r="AD184" s="33"/>
      <c r="AE184" s="33"/>
      <c r="AR184" s="166" t="s">
        <v>223</v>
      </c>
      <c r="AT184" s="166" t="s">
        <v>141</v>
      </c>
      <c r="AU184" s="166" t="s">
        <v>79</v>
      </c>
      <c r="AY184" s="18" t="s">
        <v>137</v>
      </c>
      <c r="BE184" s="167">
        <f>IF(N184="základní",J184,0)</f>
        <v>0</v>
      </c>
      <c r="BF184" s="167">
        <f>IF(N184="snížená",J184,0)</f>
        <v>0</v>
      </c>
      <c r="BG184" s="167">
        <f>IF(N184="zákl. přenesená",J184,0)</f>
        <v>0</v>
      </c>
      <c r="BH184" s="167">
        <f>IF(N184="sníž. přenesená",J184,0)</f>
        <v>0</v>
      </c>
      <c r="BI184" s="167">
        <f>IF(N184="nulová",J184,0)</f>
        <v>0</v>
      </c>
      <c r="BJ184" s="18" t="s">
        <v>15</v>
      </c>
      <c r="BK184" s="167">
        <f>ROUND(I184*H184,2)</f>
        <v>0</v>
      </c>
      <c r="BL184" s="18" t="s">
        <v>223</v>
      </c>
      <c r="BM184" s="166" t="s">
        <v>372</v>
      </c>
    </row>
    <row r="185" spans="1:65" s="12" customFormat="1" ht="22.9" customHeight="1" x14ac:dyDescent="0.2">
      <c r="B185" s="141"/>
      <c r="D185" s="347" t="s">
        <v>70</v>
      </c>
      <c r="E185" s="152" t="s">
        <v>373</v>
      </c>
      <c r="F185" s="152" t="s">
        <v>374</v>
      </c>
      <c r="I185" s="144"/>
      <c r="J185" s="153">
        <f>BK185</f>
        <v>0</v>
      </c>
      <c r="L185" s="141"/>
      <c r="M185" s="146"/>
      <c r="N185" s="147"/>
      <c r="O185" s="147"/>
      <c r="P185" s="148">
        <f>SUM(P186:P199)</f>
        <v>0</v>
      </c>
      <c r="Q185" s="147"/>
      <c r="R185" s="148">
        <f>SUM(R186:R199)</f>
        <v>0.26707020000000004</v>
      </c>
      <c r="S185" s="147"/>
      <c r="T185" s="149">
        <f>SUM(T186:T199)</f>
        <v>0</v>
      </c>
      <c r="AR185" s="142" t="s">
        <v>79</v>
      </c>
      <c r="AT185" s="150" t="s">
        <v>70</v>
      </c>
      <c r="AU185" s="150" t="s">
        <v>15</v>
      </c>
      <c r="AY185" s="142" t="s">
        <v>137</v>
      </c>
      <c r="BK185" s="151">
        <f>SUM(BK186:BK199)</f>
        <v>0</v>
      </c>
    </row>
    <row r="186" spans="1:65" s="2" customFormat="1" ht="14.45" customHeight="1" x14ac:dyDescent="0.2">
      <c r="A186" s="33"/>
      <c r="B186" s="154"/>
      <c r="C186" s="155" t="s">
        <v>375</v>
      </c>
      <c r="D186" s="345" t="s">
        <v>141</v>
      </c>
      <c r="E186" s="156" t="s">
        <v>376</v>
      </c>
      <c r="F186" s="157" t="s">
        <v>377</v>
      </c>
      <c r="G186" s="158" t="s">
        <v>186</v>
      </c>
      <c r="H186" s="159">
        <v>27</v>
      </c>
      <c r="I186" s="160"/>
      <c r="J186" s="161">
        <f>ROUND(I186*H186,2)</f>
        <v>0</v>
      </c>
      <c r="K186" s="157" t="s">
        <v>145</v>
      </c>
      <c r="L186" s="34"/>
      <c r="M186" s="162" t="s">
        <v>3</v>
      </c>
      <c r="N186" s="163" t="s">
        <v>42</v>
      </c>
      <c r="O186" s="54"/>
      <c r="P186" s="164">
        <f>O186*H186</f>
        <v>0</v>
      </c>
      <c r="Q186" s="164">
        <v>4.0000000000000003E-5</v>
      </c>
      <c r="R186" s="164">
        <f>Q186*H186</f>
        <v>1.08E-3</v>
      </c>
      <c r="S186" s="164">
        <v>0</v>
      </c>
      <c r="T186" s="165">
        <f>S186*H186</f>
        <v>0</v>
      </c>
      <c r="U186" s="33"/>
      <c r="V186" s="33"/>
      <c r="W186" s="33"/>
      <c r="X186" s="33"/>
      <c r="Y186" s="33"/>
      <c r="Z186" s="33"/>
      <c r="AA186" s="33"/>
      <c r="AB186" s="33"/>
      <c r="AC186" s="33"/>
      <c r="AD186" s="33"/>
      <c r="AE186" s="33"/>
      <c r="AR186" s="166" t="s">
        <v>223</v>
      </c>
      <c r="AT186" s="166" t="s">
        <v>141</v>
      </c>
      <c r="AU186" s="166" t="s">
        <v>79</v>
      </c>
      <c r="AY186" s="18" t="s">
        <v>137</v>
      </c>
      <c r="BE186" s="167">
        <f>IF(N186="základní",J186,0)</f>
        <v>0</v>
      </c>
      <c r="BF186" s="167">
        <f>IF(N186="snížená",J186,0)</f>
        <v>0</v>
      </c>
      <c r="BG186" s="167">
        <f>IF(N186="zákl. přenesená",J186,0)</f>
        <v>0</v>
      </c>
      <c r="BH186" s="167">
        <f>IF(N186="sníž. přenesená",J186,0)</f>
        <v>0</v>
      </c>
      <c r="BI186" s="167">
        <f>IF(N186="nulová",J186,0)</f>
        <v>0</v>
      </c>
      <c r="BJ186" s="18" t="s">
        <v>15</v>
      </c>
      <c r="BK186" s="167">
        <f>ROUND(I186*H186,2)</f>
        <v>0</v>
      </c>
      <c r="BL186" s="18" t="s">
        <v>223</v>
      </c>
      <c r="BM186" s="166" t="s">
        <v>378</v>
      </c>
    </row>
    <row r="187" spans="1:65" s="14" customFormat="1" x14ac:dyDescent="0.2">
      <c r="B187" s="176"/>
      <c r="D187" s="346" t="s">
        <v>147</v>
      </c>
      <c r="E187" s="177" t="s">
        <v>3</v>
      </c>
      <c r="F187" s="178" t="s">
        <v>379</v>
      </c>
      <c r="H187" s="177" t="s">
        <v>3</v>
      </c>
      <c r="I187" s="179"/>
      <c r="L187" s="176"/>
      <c r="M187" s="180"/>
      <c r="N187" s="181"/>
      <c r="O187" s="181"/>
      <c r="P187" s="181"/>
      <c r="Q187" s="181"/>
      <c r="R187" s="181"/>
      <c r="S187" s="181"/>
      <c r="T187" s="182"/>
      <c r="AT187" s="177" t="s">
        <v>147</v>
      </c>
      <c r="AU187" s="177" t="s">
        <v>79</v>
      </c>
      <c r="AV187" s="14" t="s">
        <v>15</v>
      </c>
      <c r="AW187" s="14" t="s">
        <v>33</v>
      </c>
      <c r="AX187" s="14" t="s">
        <v>71</v>
      </c>
      <c r="AY187" s="177" t="s">
        <v>137</v>
      </c>
    </row>
    <row r="188" spans="1:65" s="13" customFormat="1" x14ac:dyDescent="0.2">
      <c r="B188" s="168"/>
      <c r="D188" s="346" t="s">
        <v>147</v>
      </c>
      <c r="E188" s="169" t="s">
        <v>3</v>
      </c>
      <c r="F188" s="170" t="s">
        <v>380</v>
      </c>
      <c r="H188" s="171">
        <v>30.2</v>
      </c>
      <c r="I188" s="172"/>
      <c r="L188" s="168"/>
      <c r="M188" s="173"/>
      <c r="N188" s="174"/>
      <c r="O188" s="174"/>
      <c r="P188" s="174"/>
      <c r="Q188" s="174"/>
      <c r="R188" s="174"/>
      <c r="S188" s="174"/>
      <c r="T188" s="175"/>
      <c r="AT188" s="169" t="s">
        <v>147</v>
      </c>
      <c r="AU188" s="169" t="s">
        <v>79</v>
      </c>
      <c r="AV188" s="13" t="s">
        <v>79</v>
      </c>
      <c r="AW188" s="13" t="s">
        <v>33</v>
      </c>
      <c r="AX188" s="13" t="s">
        <v>71</v>
      </c>
      <c r="AY188" s="169" t="s">
        <v>137</v>
      </c>
    </row>
    <row r="189" spans="1:65" s="13" customFormat="1" x14ac:dyDescent="0.2">
      <c r="B189" s="168"/>
      <c r="D189" s="346" t="s">
        <v>147</v>
      </c>
      <c r="E189" s="169" t="s">
        <v>3</v>
      </c>
      <c r="F189" s="170" t="s">
        <v>381</v>
      </c>
      <c r="H189" s="171">
        <v>-3.2</v>
      </c>
      <c r="I189" s="172"/>
      <c r="L189" s="168"/>
      <c r="M189" s="173"/>
      <c r="N189" s="174"/>
      <c r="O189" s="174"/>
      <c r="P189" s="174"/>
      <c r="Q189" s="174"/>
      <c r="R189" s="174"/>
      <c r="S189" s="174"/>
      <c r="T189" s="175"/>
      <c r="AT189" s="169" t="s">
        <v>147</v>
      </c>
      <c r="AU189" s="169" t="s">
        <v>79</v>
      </c>
      <c r="AV189" s="13" t="s">
        <v>79</v>
      </c>
      <c r="AW189" s="13" t="s">
        <v>33</v>
      </c>
      <c r="AX189" s="13" t="s">
        <v>71</v>
      </c>
      <c r="AY189" s="169" t="s">
        <v>137</v>
      </c>
    </row>
    <row r="190" spans="1:65" s="15" customFormat="1" x14ac:dyDescent="0.2">
      <c r="B190" s="194"/>
      <c r="D190" s="346" t="s">
        <v>147</v>
      </c>
      <c r="E190" s="195" t="s">
        <v>3</v>
      </c>
      <c r="F190" s="196" t="s">
        <v>347</v>
      </c>
      <c r="H190" s="197">
        <v>27</v>
      </c>
      <c r="I190" s="198"/>
      <c r="L190" s="194"/>
      <c r="M190" s="199"/>
      <c r="N190" s="200"/>
      <c r="O190" s="200"/>
      <c r="P190" s="200"/>
      <c r="Q190" s="200"/>
      <c r="R190" s="200"/>
      <c r="S190" s="200"/>
      <c r="T190" s="201"/>
      <c r="AT190" s="195" t="s">
        <v>147</v>
      </c>
      <c r="AU190" s="195" t="s">
        <v>79</v>
      </c>
      <c r="AV190" s="15" t="s">
        <v>85</v>
      </c>
      <c r="AW190" s="15" t="s">
        <v>33</v>
      </c>
      <c r="AX190" s="15" t="s">
        <v>15</v>
      </c>
      <c r="AY190" s="195" t="s">
        <v>137</v>
      </c>
    </row>
    <row r="191" spans="1:65" s="2" customFormat="1" ht="14.45" customHeight="1" x14ac:dyDescent="0.2">
      <c r="A191" s="33"/>
      <c r="B191" s="154"/>
      <c r="C191" s="183" t="s">
        <v>382</v>
      </c>
      <c r="D191" s="348" t="s">
        <v>229</v>
      </c>
      <c r="E191" s="184" t="s">
        <v>383</v>
      </c>
      <c r="F191" s="185" t="s">
        <v>384</v>
      </c>
      <c r="G191" s="186" t="s">
        <v>186</v>
      </c>
      <c r="H191" s="187">
        <v>28.35</v>
      </c>
      <c r="I191" s="188"/>
      <c r="J191" s="189">
        <f>ROUND(I191*H191,2)</f>
        <v>0</v>
      </c>
      <c r="K191" s="185" t="s">
        <v>3</v>
      </c>
      <c r="L191" s="190"/>
      <c r="M191" s="191" t="s">
        <v>3</v>
      </c>
      <c r="N191" s="192" t="s">
        <v>42</v>
      </c>
      <c r="O191" s="54"/>
      <c r="P191" s="164">
        <f>O191*H191</f>
        <v>0</v>
      </c>
      <c r="Q191" s="164">
        <v>1E-4</v>
      </c>
      <c r="R191" s="164">
        <f>Q191*H191</f>
        <v>2.8350000000000003E-3</v>
      </c>
      <c r="S191" s="164">
        <v>0</v>
      </c>
      <c r="T191" s="165">
        <f>S191*H191</f>
        <v>0</v>
      </c>
      <c r="U191" s="33"/>
      <c r="V191" s="33"/>
      <c r="W191" s="33"/>
      <c r="X191" s="33"/>
      <c r="Y191" s="33"/>
      <c r="Z191" s="33"/>
      <c r="AA191" s="33"/>
      <c r="AB191" s="33"/>
      <c r="AC191" s="33"/>
      <c r="AD191" s="33"/>
      <c r="AE191" s="33"/>
      <c r="AR191" s="166" t="s">
        <v>232</v>
      </c>
      <c r="AT191" s="166" t="s">
        <v>229</v>
      </c>
      <c r="AU191" s="166" t="s">
        <v>79</v>
      </c>
      <c r="AY191" s="18" t="s">
        <v>137</v>
      </c>
      <c r="BE191" s="167">
        <f>IF(N191="základní",J191,0)</f>
        <v>0</v>
      </c>
      <c r="BF191" s="167">
        <f>IF(N191="snížená",J191,0)</f>
        <v>0</v>
      </c>
      <c r="BG191" s="167">
        <f>IF(N191="zákl. přenesená",J191,0)</f>
        <v>0</v>
      </c>
      <c r="BH191" s="167">
        <f>IF(N191="sníž. přenesená",J191,0)</f>
        <v>0</v>
      </c>
      <c r="BI191" s="167">
        <f>IF(N191="nulová",J191,0)</f>
        <v>0</v>
      </c>
      <c r="BJ191" s="18" t="s">
        <v>15</v>
      </c>
      <c r="BK191" s="167">
        <f>ROUND(I191*H191,2)</f>
        <v>0</v>
      </c>
      <c r="BL191" s="18" t="s">
        <v>223</v>
      </c>
      <c r="BM191" s="166" t="s">
        <v>385</v>
      </c>
    </row>
    <row r="192" spans="1:65" s="13" customFormat="1" x14ac:dyDescent="0.2">
      <c r="B192" s="168"/>
      <c r="D192" s="346" t="s">
        <v>147</v>
      </c>
      <c r="F192" s="170" t="s">
        <v>386</v>
      </c>
      <c r="H192" s="171">
        <v>28.35</v>
      </c>
      <c r="I192" s="172"/>
      <c r="L192" s="168"/>
      <c r="M192" s="173"/>
      <c r="N192" s="174"/>
      <c r="O192" s="174"/>
      <c r="P192" s="174"/>
      <c r="Q192" s="174"/>
      <c r="R192" s="174"/>
      <c r="S192" s="174"/>
      <c r="T192" s="175"/>
      <c r="AT192" s="169" t="s">
        <v>147</v>
      </c>
      <c r="AU192" s="169" t="s">
        <v>79</v>
      </c>
      <c r="AV192" s="13" t="s">
        <v>79</v>
      </c>
      <c r="AW192" s="13" t="s">
        <v>4</v>
      </c>
      <c r="AX192" s="13" t="s">
        <v>15</v>
      </c>
      <c r="AY192" s="169" t="s">
        <v>137</v>
      </c>
    </row>
    <row r="193" spans="1:65" s="2" customFormat="1" ht="32.450000000000003" customHeight="1" x14ac:dyDescent="0.2">
      <c r="A193" s="33"/>
      <c r="B193" s="154"/>
      <c r="C193" s="155" t="s">
        <v>387</v>
      </c>
      <c r="D193" s="345" t="s">
        <v>141</v>
      </c>
      <c r="E193" s="156" t="s">
        <v>388</v>
      </c>
      <c r="F193" s="157" t="s">
        <v>389</v>
      </c>
      <c r="G193" s="158" t="s">
        <v>144</v>
      </c>
      <c r="H193" s="159">
        <v>26.88</v>
      </c>
      <c r="I193" s="160"/>
      <c r="J193" s="161">
        <f>ROUND(I193*H193,2)</f>
        <v>0</v>
      </c>
      <c r="K193" s="157" t="s">
        <v>145</v>
      </c>
      <c r="L193" s="34"/>
      <c r="M193" s="162" t="s">
        <v>3</v>
      </c>
      <c r="N193" s="163" t="s">
        <v>42</v>
      </c>
      <c r="O193" s="54"/>
      <c r="P193" s="164">
        <f>O193*H193</f>
        <v>0</v>
      </c>
      <c r="Q193" s="164">
        <v>0</v>
      </c>
      <c r="R193" s="164">
        <f>Q193*H193</f>
        <v>0</v>
      </c>
      <c r="S193" s="164">
        <v>0</v>
      </c>
      <c r="T193" s="165">
        <f>S193*H193</f>
        <v>0</v>
      </c>
      <c r="U193" s="33"/>
      <c r="V193" s="33"/>
      <c r="W193" s="33"/>
      <c r="X193" s="33"/>
      <c r="Y193" s="33"/>
      <c r="Z193" s="33"/>
      <c r="AA193" s="33"/>
      <c r="AB193" s="33"/>
      <c r="AC193" s="33"/>
      <c r="AD193" s="33"/>
      <c r="AE193" s="33"/>
      <c r="AR193" s="166" t="s">
        <v>223</v>
      </c>
      <c r="AT193" s="166" t="s">
        <v>141</v>
      </c>
      <c r="AU193" s="166" t="s">
        <v>79</v>
      </c>
      <c r="AY193" s="18" t="s">
        <v>137</v>
      </c>
      <c r="BE193" s="167">
        <f>IF(N193="základní",J193,0)</f>
        <v>0</v>
      </c>
      <c r="BF193" s="167">
        <f>IF(N193="snížená",J193,0)</f>
        <v>0</v>
      </c>
      <c r="BG193" s="167">
        <f>IF(N193="zákl. přenesená",J193,0)</f>
        <v>0</v>
      </c>
      <c r="BH193" s="167">
        <f>IF(N193="sníž. přenesená",J193,0)</f>
        <v>0</v>
      </c>
      <c r="BI193" s="167">
        <f>IF(N193="nulová",J193,0)</f>
        <v>0</v>
      </c>
      <c r="BJ193" s="18" t="s">
        <v>15</v>
      </c>
      <c r="BK193" s="167">
        <f>ROUND(I193*H193,2)</f>
        <v>0</v>
      </c>
      <c r="BL193" s="18" t="s">
        <v>223</v>
      </c>
      <c r="BM193" s="166" t="s">
        <v>390</v>
      </c>
    </row>
    <row r="194" spans="1:65" s="2" customFormat="1" ht="21.6" customHeight="1" x14ac:dyDescent="0.2">
      <c r="A194" s="33"/>
      <c r="B194" s="154"/>
      <c r="C194" s="183" t="s">
        <v>391</v>
      </c>
      <c r="D194" s="348" t="s">
        <v>229</v>
      </c>
      <c r="E194" s="184" t="s">
        <v>392</v>
      </c>
      <c r="F194" s="185" t="s">
        <v>393</v>
      </c>
      <c r="G194" s="186" t="s">
        <v>144</v>
      </c>
      <c r="H194" s="187">
        <v>29.568000000000001</v>
      </c>
      <c r="I194" s="188"/>
      <c r="J194" s="189">
        <f>ROUND(I194*H194,2)</f>
        <v>0</v>
      </c>
      <c r="K194" s="185" t="s">
        <v>3</v>
      </c>
      <c r="L194" s="190"/>
      <c r="M194" s="191" t="s">
        <v>3</v>
      </c>
      <c r="N194" s="192" t="s">
        <v>42</v>
      </c>
      <c r="O194" s="54"/>
      <c r="P194" s="164">
        <f>O194*H194</f>
        <v>0</v>
      </c>
      <c r="Q194" s="164">
        <v>8.3000000000000001E-3</v>
      </c>
      <c r="R194" s="164">
        <f>Q194*H194</f>
        <v>0.2454144</v>
      </c>
      <c r="S194" s="164">
        <v>0</v>
      </c>
      <c r="T194" s="165">
        <f>S194*H194</f>
        <v>0</v>
      </c>
      <c r="U194" s="33"/>
      <c r="V194" s="33"/>
      <c r="W194" s="33"/>
      <c r="X194" s="33"/>
      <c r="Y194" s="33"/>
      <c r="Z194" s="33"/>
      <c r="AA194" s="33"/>
      <c r="AB194" s="33"/>
      <c r="AC194" s="33"/>
      <c r="AD194" s="33"/>
      <c r="AE194" s="33"/>
      <c r="AR194" s="166" t="s">
        <v>232</v>
      </c>
      <c r="AT194" s="166" t="s">
        <v>229</v>
      </c>
      <c r="AU194" s="166" t="s">
        <v>79</v>
      </c>
      <c r="AY194" s="18" t="s">
        <v>137</v>
      </c>
      <c r="BE194" s="167">
        <f>IF(N194="základní",J194,0)</f>
        <v>0</v>
      </c>
      <c r="BF194" s="167">
        <f>IF(N194="snížená",J194,0)</f>
        <v>0</v>
      </c>
      <c r="BG194" s="167">
        <f>IF(N194="zákl. přenesená",J194,0)</f>
        <v>0</v>
      </c>
      <c r="BH194" s="167">
        <f>IF(N194="sníž. přenesená",J194,0)</f>
        <v>0</v>
      </c>
      <c r="BI194" s="167">
        <f>IF(N194="nulová",J194,0)</f>
        <v>0</v>
      </c>
      <c r="BJ194" s="18" t="s">
        <v>15</v>
      </c>
      <c r="BK194" s="167">
        <f>ROUND(I194*H194,2)</f>
        <v>0</v>
      </c>
      <c r="BL194" s="18" t="s">
        <v>223</v>
      </c>
      <c r="BM194" s="166" t="s">
        <v>394</v>
      </c>
    </row>
    <row r="195" spans="1:65" s="13" customFormat="1" x14ac:dyDescent="0.2">
      <c r="B195" s="168"/>
      <c r="D195" s="346" t="s">
        <v>147</v>
      </c>
      <c r="F195" s="170" t="s">
        <v>395</v>
      </c>
      <c r="H195" s="171">
        <v>29.568000000000001</v>
      </c>
      <c r="I195" s="172"/>
      <c r="L195" s="168"/>
      <c r="M195" s="173"/>
      <c r="N195" s="174"/>
      <c r="O195" s="174"/>
      <c r="P195" s="174"/>
      <c r="Q195" s="174"/>
      <c r="R195" s="174"/>
      <c r="S195" s="174"/>
      <c r="T195" s="175"/>
      <c r="AT195" s="169" t="s">
        <v>147</v>
      </c>
      <c r="AU195" s="169" t="s">
        <v>79</v>
      </c>
      <c r="AV195" s="13" t="s">
        <v>79</v>
      </c>
      <c r="AW195" s="13" t="s">
        <v>4</v>
      </c>
      <c r="AX195" s="13" t="s">
        <v>15</v>
      </c>
      <c r="AY195" s="169" t="s">
        <v>137</v>
      </c>
    </row>
    <row r="196" spans="1:65" s="2" customFormat="1" ht="21.6" customHeight="1" x14ac:dyDescent="0.2">
      <c r="A196" s="33"/>
      <c r="B196" s="154"/>
      <c r="C196" s="155" t="s">
        <v>396</v>
      </c>
      <c r="D196" s="345" t="s">
        <v>141</v>
      </c>
      <c r="E196" s="156" t="s">
        <v>397</v>
      </c>
      <c r="F196" s="157" t="s">
        <v>398</v>
      </c>
      <c r="G196" s="158" t="s">
        <v>144</v>
      </c>
      <c r="H196" s="159">
        <v>26.88</v>
      </c>
      <c r="I196" s="160"/>
      <c r="J196" s="161">
        <f>ROUND(I196*H196,2)</f>
        <v>0</v>
      </c>
      <c r="K196" s="157" t="s">
        <v>145</v>
      </c>
      <c r="L196" s="34"/>
      <c r="M196" s="162" t="s">
        <v>3</v>
      </c>
      <c r="N196" s="163" t="s">
        <v>42</v>
      </c>
      <c r="O196" s="54"/>
      <c r="P196" s="164">
        <f>O196*H196</f>
        <v>0</v>
      </c>
      <c r="Q196" s="164">
        <v>0</v>
      </c>
      <c r="R196" s="164">
        <f>Q196*H196</f>
        <v>0</v>
      </c>
      <c r="S196" s="164">
        <v>0</v>
      </c>
      <c r="T196" s="165">
        <f>S196*H196</f>
        <v>0</v>
      </c>
      <c r="U196" s="33"/>
      <c r="V196" s="33"/>
      <c r="W196" s="33"/>
      <c r="X196" s="33"/>
      <c r="Y196" s="33"/>
      <c r="Z196" s="33"/>
      <c r="AA196" s="33"/>
      <c r="AB196" s="33"/>
      <c r="AC196" s="33"/>
      <c r="AD196" s="33"/>
      <c r="AE196" s="33"/>
      <c r="AR196" s="166" t="s">
        <v>223</v>
      </c>
      <c r="AT196" s="166" t="s">
        <v>141</v>
      </c>
      <c r="AU196" s="166" t="s">
        <v>79</v>
      </c>
      <c r="AY196" s="18" t="s">
        <v>137</v>
      </c>
      <c r="BE196" s="167">
        <f>IF(N196="základní",J196,0)</f>
        <v>0</v>
      </c>
      <c r="BF196" s="167">
        <f>IF(N196="snížená",J196,0)</f>
        <v>0</v>
      </c>
      <c r="BG196" s="167">
        <f>IF(N196="zákl. přenesená",J196,0)</f>
        <v>0</v>
      </c>
      <c r="BH196" s="167">
        <f>IF(N196="sníž. přenesená",J196,0)</f>
        <v>0</v>
      </c>
      <c r="BI196" s="167">
        <f>IF(N196="nulová",J196,0)</f>
        <v>0</v>
      </c>
      <c r="BJ196" s="18" t="s">
        <v>15</v>
      </c>
      <c r="BK196" s="167">
        <f>ROUND(I196*H196,2)</f>
        <v>0</v>
      </c>
      <c r="BL196" s="18" t="s">
        <v>223</v>
      </c>
      <c r="BM196" s="166" t="s">
        <v>399</v>
      </c>
    </row>
    <row r="197" spans="1:65" s="2" customFormat="1" ht="14.45" customHeight="1" x14ac:dyDescent="0.2">
      <c r="A197" s="33"/>
      <c r="B197" s="154"/>
      <c r="C197" s="183" t="s">
        <v>400</v>
      </c>
      <c r="D197" s="348" t="s">
        <v>229</v>
      </c>
      <c r="E197" s="184" t="s">
        <v>401</v>
      </c>
      <c r="F197" s="185" t="s">
        <v>402</v>
      </c>
      <c r="G197" s="186" t="s">
        <v>144</v>
      </c>
      <c r="H197" s="187">
        <v>29.568000000000001</v>
      </c>
      <c r="I197" s="188"/>
      <c r="J197" s="189">
        <f>ROUND(I197*H197,2)</f>
        <v>0</v>
      </c>
      <c r="K197" s="185" t="s">
        <v>145</v>
      </c>
      <c r="L197" s="190"/>
      <c r="M197" s="191" t="s">
        <v>3</v>
      </c>
      <c r="N197" s="192" t="s">
        <v>42</v>
      </c>
      <c r="O197" s="54"/>
      <c r="P197" s="164">
        <f>O197*H197</f>
        <v>0</v>
      </c>
      <c r="Q197" s="164">
        <v>5.9999999999999995E-4</v>
      </c>
      <c r="R197" s="164">
        <f>Q197*H197</f>
        <v>1.7740800000000001E-2</v>
      </c>
      <c r="S197" s="164">
        <v>0</v>
      </c>
      <c r="T197" s="165">
        <f>S197*H197</f>
        <v>0</v>
      </c>
      <c r="U197" s="33"/>
      <c r="V197" s="33"/>
      <c r="W197" s="33"/>
      <c r="X197" s="33"/>
      <c r="Y197" s="33"/>
      <c r="Z197" s="33"/>
      <c r="AA197" s="33"/>
      <c r="AB197" s="33"/>
      <c r="AC197" s="33"/>
      <c r="AD197" s="33"/>
      <c r="AE197" s="33"/>
      <c r="AR197" s="166" t="s">
        <v>232</v>
      </c>
      <c r="AT197" s="166" t="s">
        <v>229</v>
      </c>
      <c r="AU197" s="166" t="s">
        <v>79</v>
      </c>
      <c r="AY197" s="18" t="s">
        <v>137</v>
      </c>
      <c r="BE197" s="167">
        <f>IF(N197="základní",J197,0)</f>
        <v>0</v>
      </c>
      <c r="BF197" s="167">
        <f>IF(N197="snížená",J197,0)</f>
        <v>0</v>
      </c>
      <c r="BG197" s="167">
        <f>IF(N197="zákl. přenesená",J197,0)</f>
        <v>0</v>
      </c>
      <c r="BH197" s="167">
        <f>IF(N197="sníž. přenesená",J197,0)</f>
        <v>0</v>
      </c>
      <c r="BI197" s="167">
        <f>IF(N197="nulová",J197,0)</f>
        <v>0</v>
      </c>
      <c r="BJ197" s="18" t="s">
        <v>15</v>
      </c>
      <c r="BK197" s="167">
        <f>ROUND(I197*H197,2)</f>
        <v>0</v>
      </c>
      <c r="BL197" s="18" t="s">
        <v>223</v>
      </c>
      <c r="BM197" s="166" t="s">
        <v>403</v>
      </c>
    </row>
    <row r="198" spans="1:65" s="13" customFormat="1" x14ac:dyDescent="0.2">
      <c r="B198" s="168"/>
      <c r="D198" s="346" t="s">
        <v>147</v>
      </c>
      <c r="F198" s="170" t="s">
        <v>395</v>
      </c>
      <c r="H198" s="171">
        <v>29.568000000000001</v>
      </c>
      <c r="I198" s="172"/>
      <c r="L198" s="168"/>
      <c r="M198" s="173"/>
      <c r="N198" s="174"/>
      <c r="O198" s="174"/>
      <c r="P198" s="174"/>
      <c r="Q198" s="174"/>
      <c r="R198" s="174"/>
      <c r="S198" s="174"/>
      <c r="T198" s="175"/>
      <c r="AT198" s="169" t="s">
        <v>147</v>
      </c>
      <c r="AU198" s="169" t="s">
        <v>79</v>
      </c>
      <c r="AV198" s="13" t="s">
        <v>79</v>
      </c>
      <c r="AW198" s="13" t="s">
        <v>4</v>
      </c>
      <c r="AX198" s="13" t="s">
        <v>15</v>
      </c>
      <c r="AY198" s="169" t="s">
        <v>137</v>
      </c>
    </row>
    <row r="199" spans="1:65" s="2" customFormat="1" ht="43.15" customHeight="1" x14ac:dyDescent="0.2">
      <c r="A199" s="33"/>
      <c r="B199" s="154"/>
      <c r="C199" s="155" t="s">
        <v>404</v>
      </c>
      <c r="D199" s="345" t="s">
        <v>141</v>
      </c>
      <c r="E199" s="156" t="s">
        <v>405</v>
      </c>
      <c r="F199" s="157" t="s">
        <v>406</v>
      </c>
      <c r="G199" s="158" t="s">
        <v>238</v>
      </c>
      <c r="H199" s="193"/>
      <c r="I199" s="160"/>
      <c r="J199" s="161">
        <f>ROUND(I199*H199,2)</f>
        <v>0</v>
      </c>
      <c r="K199" s="157" t="s">
        <v>145</v>
      </c>
      <c r="L199" s="34"/>
      <c r="M199" s="162" t="s">
        <v>3</v>
      </c>
      <c r="N199" s="163" t="s">
        <v>42</v>
      </c>
      <c r="O199" s="54"/>
      <c r="P199" s="164">
        <f>O199*H199</f>
        <v>0</v>
      </c>
      <c r="Q199" s="164">
        <v>0</v>
      </c>
      <c r="R199" s="164">
        <f>Q199*H199</f>
        <v>0</v>
      </c>
      <c r="S199" s="164">
        <v>0</v>
      </c>
      <c r="T199" s="165">
        <f>S199*H199</f>
        <v>0</v>
      </c>
      <c r="U199" s="33"/>
      <c r="V199" s="33"/>
      <c r="W199" s="33"/>
      <c r="X199" s="33"/>
      <c r="Y199" s="33"/>
      <c r="Z199" s="33"/>
      <c r="AA199" s="33"/>
      <c r="AB199" s="33"/>
      <c r="AC199" s="33"/>
      <c r="AD199" s="33"/>
      <c r="AE199" s="33"/>
      <c r="AR199" s="166" t="s">
        <v>223</v>
      </c>
      <c r="AT199" s="166" t="s">
        <v>141</v>
      </c>
      <c r="AU199" s="166" t="s">
        <v>79</v>
      </c>
      <c r="AY199" s="18" t="s">
        <v>137</v>
      </c>
      <c r="BE199" s="167">
        <f>IF(N199="základní",J199,0)</f>
        <v>0</v>
      </c>
      <c r="BF199" s="167">
        <f>IF(N199="snížená",J199,0)</f>
        <v>0</v>
      </c>
      <c r="BG199" s="167">
        <f>IF(N199="zákl. přenesená",J199,0)</f>
        <v>0</v>
      </c>
      <c r="BH199" s="167">
        <f>IF(N199="sníž. přenesená",J199,0)</f>
        <v>0</v>
      </c>
      <c r="BI199" s="167">
        <f>IF(N199="nulová",J199,0)</f>
        <v>0</v>
      </c>
      <c r="BJ199" s="18" t="s">
        <v>15</v>
      </c>
      <c r="BK199" s="167">
        <f>ROUND(I199*H199,2)</f>
        <v>0</v>
      </c>
      <c r="BL199" s="18" t="s">
        <v>223</v>
      </c>
      <c r="BM199" s="166" t="s">
        <v>407</v>
      </c>
    </row>
    <row r="200" spans="1:65" s="12" customFormat="1" ht="22.9" customHeight="1" x14ac:dyDescent="0.2">
      <c r="B200" s="141"/>
      <c r="D200" s="347" t="s">
        <v>70</v>
      </c>
      <c r="E200" s="152" t="s">
        <v>408</v>
      </c>
      <c r="F200" s="152" t="s">
        <v>409</v>
      </c>
      <c r="I200" s="144"/>
      <c r="J200" s="153">
        <f>BK200</f>
        <v>0</v>
      </c>
      <c r="L200" s="141"/>
      <c r="M200" s="146"/>
      <c r="N200" s="147"/>
      <c r="O200" s="147"/>
      <c r="P200" s="148">
        <f>SUM(P201:P216)</f>
        <v>0</v>
      </c>
      <c r="Q200" s="147"/>
      <c r="R200" s="148">
        <f>SUM(R201:R216)</f>
        <v>0.20240639999999999</v>
      </c>
      <c r="S200" s="147"/>
      <c r="T200" s="149">
        <f>SUM(T201:T216)</f>
        <v>0.12954000000000002</v>
      </c>
      <c r="AR200" s="142" t="s">
        <v>79</v>
      </c>
      <c r="AT200" s="150" t="s">
        <v>70</v>
      </c>
      <c r="AU200" s="150" t="s">
        <v>15</v>
      </c>
      <c r="AY200" s="142" t="s">
        <v>137</v>
      </c>
      <c r="BK200" s="151">
        <f>SUM(BK201:BK216)</f>
        <v>0</v>
      </c>
    </row>
    <row r="201" spans="1:65" s="2" customFormat="1" ht="32.450000000000003" customHeight="1" x14ac:dyDescent="0.2">
      <c r="A201" s="33"/>
      <c r="B201" s="154"/>
      <c r="C201" s="155" t="s">
        <v>410</v>
      </c>
      <c r="D201" s="345" t="s">
        <v>141</v>
      </c>
      <c r="E201" s="156" t="s">
        <v>411</v>
      </c>
      <c r="F201" s="157" t="s">
        <v>412</v>
      </c>
      <c r="G201" s="158" t="s">
        <v>144</v>
      </c>
      <c r="H201" s="159">
        <v>26.88</v>
      </c>
      <c r="I201" s="160"/>
      <c r="J201" s="161">
        <f>ROUND(I201*H201,2)</f>
        <v>0</v>
      </c>
      <c r="K201" s="157" t="s">
        <v>145</v>
      </c>
      <c r="L201" s="34"/>
      <c r="M201" s="162" t="s">
        <v>3</v>
      </c>
      <c r="N201" s="163" t="s">
        <v>42</v>
      </c>
      <c r="O201" s="54"/>
      <c r="P201" s="164">
        <f>O201*H201</f>
        <v>0</v>
      </c>
      <c r="Q201" s="164">
        <v>0</v>
      </c>
      <c r="R201" s="164">
        <f>Q201*H201</f>
        <v>0</v>
      </c>
      <c r="S201" s="164">
        <v>0</v>
      </c>
      <c r="T201" s="165">
        <f>S201*H201</f>
        <v>0</v>
      </c>
      <c r="U201" s="33"/>
      <c r="V201" s="33"/>
      <c r="W201" s="33"/>
      <c r="X201" s="33"/>
      <c r="Y201" s="33"/>
      <c r="Z201" s="33"/>
      <c r="AA201" s="33"/>
      <c r="AB201" s="33"/>
      <c r="AC201" s="33"/>
      <c r="AD201" s="33"/>
      <c r="AE201" s="33"/>
      <c r="AR201" s="166" t="s">
        <v>223</v>
      </c>
      <c r="AT201" s="166" t="s">
        <v>141</v>
      </c>
      <c r="AU201" s="166" t="s">
        <v>79</v>
      </c>
      <c r="AY201" s="18" t="s">
        <v>137</v>
      </c>
      <c r="BE201" s="167">
        <f>IF(N201="základní",J201,0)</f>
        <v>0</v>
      </c>
      <c r="BF201" s="167">
        <f>IF(N201="snížená",J201,0)</f>
        <v>0</v>
      </c>
      <c r="BG201" s="167">
        <f>IF(N201="zákl. přenesená",J201,0)</f>
        <v>0</v>
      </c>
      <c r="BH201" s="167">
        <f>IF(N201="sníž. přenesená",J201,0)</f>
        <v>0</v>
      </c>
      <c r="BI201" s="167">
        <f>IF(N201="nulová",J201,0)</f>
        <v>0</v>
      </c>
      <c r="BJ201" s="18" t="s">
        <v>15</v>
      </c>
      <c r="BK201" s="167">
        <f>ROUND(I201*H201,2)</f>
        <v>0</v>
      </c>
      <c r="BL201" s="18" t="s">
        <v>223</v>
      </c>
      <c r="BM201" s="166" t="s">
        <v>413</v>
      </c>
    </row>
    <row r="202" spans="1:65" s="14" customFormat="1" x14ac:dyDescent="0.2">
      <c r="B202" s="176"/>
      <c r="D202" s="346" t="s">
        <v>147</v>
      </c>
      <c r="E202" s="177" t="s">
        <v>3</v>
      </c>
      <c r="F202" s="178" t="s">
        <v>379</v>
      </c>
      <c r="H202" s="177" t="s">
        <v>3</v>
      </c>
      <c r="I202" s="179"/>
      <c r="L202" s="176"/>
      <c r="M202" s="180"/>
      <c r="N202" s="181"/>
      <c r="O202" s="181"/>
      <c r="P202" s="181"/>
      <c r="Q202" s="181"/>
      <c r="R202" s="181"/>
      <c r="S202" s="181"/>
      <c r="T202" s="182"/>
      <c r="AT202" s="177" t="s">
        <v>147</v>
      </c>
      <c r="AU202" s="177" t="s">
        <v>79</v>
      </c>
      <c r="AV202" s="14" t="s">
        <v>15</v>
      </c>
      <c r="AW202" s="14" t="s">
        <v>33</v>
      </c>
      <c r="AX202" s="14" t="s">
        <v>71</v>
      </c>
      <c r="AY202" s="177" t="s">
        <v>137</v>
      </c>
    </row>
    <row r="203" spans="1:65" s="13" customFormat="1" x14ac:dyDescent="0.2">
      <c r="B203" s="168"/>
      <c r="D203" s="346" t="s">
        <v>147</v>
      </c>
      <c r="E203" s="169" t="s">
        <v>3</v>
      </c>
      <c r="F203" s="170" t="s">
        <v>414</v>
      </c>
      <c r="H203" s="171">
        <v>26.88</v>
      </c>
      <c r="I203" s="172"/>
      <c r="L203" s="168"/>
      <c r="M203" s="173"/>
      <c r="N203" s="174"/>
      <c r="O203" s="174"/>
      <c r="P203" s="174"/>
      <c r="Q203" s="174"/>
      <c r="R203" s="174"/>
      <c r="S203" s="174"/>
      <c r="T203" s="175"/>
      <c r="AT203" s="169" t="s">
        <v>147</v>
      </c>
      <c r="AU203" s="169" t="s">
        <v>79</v>
      </c>
      <c r="AV203" s="13" t="s">
        <v>79</v>
      </c>
      <c r="AW203" s="13" t="s">
        <v>33</v>
      </c>
      <c r="AX203" s="13" t="s">
        <v>15</v>
      </c>
      <c r="AY203" s="169" t="s">
        <v>137</v>
      </c>
    </row>
    <row r="204" spans="1:65" s="2" customFormat="1" ht="14.45" customHeight="1" x14ac:dyDescent="0.2">
      <c r="A204" s="33"/>
      <c r="B204" s="154"/>
      <c r="C204" s="155" t="s">
        <v>415</v>
      </c>
      <c r="D204" s="345" t="s">
        <v>141</v>
      </c>
      <c r="E204" s="156" t="s">
        <v>416</v>
      </c>
      <c r="F204" s="157" t="s">
        <v>417</v>
      </c>
      <c r="G204" s="158" t="s">
        <v>144</v>
      </c>
      <c r="H204" s="159">
        <v>26.88</v>
      </c>
      <c r="I204" s="160"/>
      <c r="J204" s="161">
        <f>ROUND(I204*H204,2)</f>
        <v>0</v>
      </c>
      <c r="K204" s="157" t="s">
        <v>145</v>
      </c>
      <c r="L204" s="34"/>
      <c r="M204" s="162" t="s">
        <v>3</v>
      </c>
      <c r="N204" s="163" t="s">
        <v>42</v>
      </c>
      <c r="O204" s="54"/>
      <c r="P204" s="164">
        <f>O204*H204</f>
        <v>0</v>
      </c>
      <c r="Q204" s="164">
        <v>0</v>
      </c>
      <c r="R204" s="164">
        <f>Q204*H204</f>
        <v>0</v>
      </c>
      <c r="S204" s="164">
        <v>0</v>
      </c>
      <c r="T204" s="165">
        <f>S204*H204</f>
        <v>0</v>
      </c>
      <c r="U204" s="33"/>
      <c r="V204" s="33"/>
      <c r="W204" s="33"/>
      <c r="X204" s="33"/>
      <c r="Y204" s="33"/>
      <c r="Z204" s="33"/>
      <c r="AA204" s="33"/>
      <c r="AB204" s="33"/>
      <c r="AC204" s="33"/>
      <c r="AD204" s="33"/>
      <c r="AE204" s="33"/>
      <c r="AR204" s="166" t="s">
        <v>223</v>
      </c>
      <c r="AT204" s="166" t="s">
        <v>141</v>
      </c>
      <c r="AU204" s="166" t="s">
        <v>79</v>
      </c>
      <c r="AY204" s="18" t="s">
        <v>137</v>
      </c>
      <c r="BE204" s="167">
        <f>IF(N204="základní",J204,0)</f>
        <v>0</v>
      </c>
      <c r="BF204" s="167">
        <f>IF(N204="snížená",J204,0)</f>
        <v>0</v>
      </c>
      <c r="BG204" s="167">
        <f>IF(N204="zákl. přenesená",J204,0)</f>
        <v>0</v>
      </c>
      <c r="BH204" s="167">
        <f>IF(N204="sníž. přenesená",J204,0)</f>
        <v>0</v>
      </c>
      <c r="BI204" s="167">
        <f>IF(N204="nulová",J204,0)</f>
        <v>0</v>
      </c>
      <c r="BJ204" s="18" t="s">
        <v>15</v>
      </c>
      <c r="BK204" s="167">
        <f>ROUND(I204*H204,2)</f>
        <v>0</v>
      </c>
      <c r="BL204" s="18" t="s">
        <v>223</v>
      </c>
      <c r="BM204" s="166" t="s">
        <v>418</v>
      </c>
    </row>
    <row r="205" spans="1:65" s="2" customFormat="1" ht="32.450000000000003" customHeight="1" x14ac:dyDescent="0.2">
      <c r="A205" s="33"/>
      <c r="B205" s="154"/>
      <c r="C205" s="155" t="s">
        <v>419</v>
      </c>
      <c r="D205" s="345" t="s">
        <v>141</v>
      </c>
      <c r="E205" s="156" t="s">
        <v>420</v>
      </c>
      <c r="F205" s="157" t="s">
        <v>421</v>
      </c>
      <c r="G205" s="158" t="s">
        <v>144</v>
      </c>
      <c r="H205" s="159">
        <v>26.88</v>
      </c>
      <c r="I205" s="160"/>
      <c r="J205" s="161">
        <f>ROUND(I205*H205,2)</f>
        <v>0</v>
      </c>
      <c r="K205" s="157" t="s">
        <v>145</v>
      </c>
      <c r="L205" s="34"/>
      <c r="M205" s="162" t="s">
        <v>3</v>
      </c>
      <c r="N205" s="163" t="s">
        <v>42</v>
      </c>
      <c r="O205" s="54"/>
      <c r="P205" s="164">
        <f>O205*H205</f>
        <v>0</v>
      </c>
      <c r="Q205" s="164">
        <v>3.0000000000000001E-5</v>
      </c>
      <c r="R205" s="164">
        <f>Q205*H205</f>
        <v>8.0639999999999998E-4</v>
      </c>
      <c r="S205" s="164">
        <v>0</v>
      </c>
      <c r="T205" s="165">
        <f>S205*H205</f>
        <v>0</v>
      </c>
      <c r="U205" s="33"/>
      <c r="V205" s="33"/>
      <c r="W205" s="33"/>
      <c r="X205" s="33"/>
      <c r="Y205" s="33"/>
      <c r="Z205" s="33"/>
      <c r="AA205" s="33"/>
      <c r="AB205" s="33"/>
      <c r="AC205" s="33"/>
      <c r="AD205" s="33"/>
      <c r="AE205" s="33"/>
      <c r="AR205" s="166" t="s">
        <v>223</v>
      </c>
      <c r="AT205" s="166" t="s">
        <v>141</v>
      </c>
      <c r="AU205" s="166" t="s">
        <v>79</v>
      </c>
      <c r="AY205" s="18" t="s">
        <v>137</v>
      </c>
      <c r="BE205" s="167">
        <f>IF(N205="základní",J205,0)</f>
        <v>0</v>
      </c>
      <c r="BF205" s="167">
        <f>IF(N205="snížená",J205,0)</f>
        <v>0</v>
      </c>
      <c r="BG205" s="167">
        <f>IF(N205="zákl. přenesená",J205,0)</f>
        <v>0</v>
      </c>
      <c r="BH205" s="167">
        <f>IF(N205="sníž. přenesená",J205,0)</f>
        <v>0</v>
      </c>
      <c r="BI205" s="167">
        <f>IF(N205="nulová",J205,0)</f>
        <v>0</v>
      </c>
      <c r="BJ205" s="18" t="s">
        <v>15</v>
      </c>
      <c r="BK205" s="167">
        <f>ROUND(I205*H205,2)</f>
        <v>0</v>
      </c>
      <c r="BL205" s="18" t="s">
        <v>223</v>
      </c>
      <c r="BM205" s="166" t="s">
        <v>422</v>
      </c>
    </row>
    <row r="206" spans="1:65" s="2" customFormat="1" ht="32.450000000000003" customHeight="1" x14ac:dyDescent="0.2">
      <c r="A206" s="33"/>
      <c r="B206" s="154"/>
      <c r="C206" s="155" t="s">
        <v>423</v>
      </c>
      <c r="D206" s="345" t="s">
        <v>141</v>
      </c>
      <c r="E206" s="156" t="s">
        <v>424</v>
      </c>
      <c r="F206" s="157" t="s">
        <v>425</v>
      </c>
      <c r="G206" s="158" t="s">
        <v>144</v>
      </c>
      <c r="H206" s="159">
        <v>26.88</v>
      </c>
      <c r="I206" s="160"/>
      <c r="J206" s="161">
        <f>ROUND(I206*H206,2)</f>
        <v>0</v>
      </c>
      <c r="K206" s="157" t="s">
        <v>145</v>
      </c>
      <c r="L206" s="34"/>
      <c r="M206" s="162" t="s">
        <v>3</v>
      </c>
      <c r="N206" s="163" t="s">
        <v>42</v>
      </c>
      <c r="O206" s="54"/>
      <c r="P206" s="164">
        <f>O206*H206</f>
        <v>0</v>
      </c>
      <c r="Q206" s="164">
        <v>7.4999999999999997E-3</v>
      </c>
      <c r="R206" s="164">
        <f>Q206*H206</f>
        <v>0.20159999999999997</v>
      </c>
      <c r="S206" s="164">
        <v>0</v>
      </c>
      <c r="T206" s="165">
        <f>S206*H206</f>
        <v>0</v>
      </c>
      <c r="U206" s="33"/>
      <c r="V206" s="33"/>
      <c r="W206" s="33"/>
      <c r="X206" s="33"/>
      <c r="Y206" s="33"/>
      <c r="Z206" s="33"/>
      <c r="AA206" s="33"/>
      <c r="AB206" s="33"/>
      <c r="AC206" s="33"/>
      <c r="AD206" s="33"/>
      <c r="AE206" s="33"/>
      <c r="AR206" s="166" t="s">
        <v>223</v>
      </c>
      <c r="AT206" s="166" t="s">
        <v>141</v>
      </c>
      <c r="AU206" s="166" t="s">
        <v>79</v>
      </c>
      <c r="AY206" s="18" t="s">
        <v>137</v>
      </c>
      <c r="BE206" s="167">
        <f>IF(N206="základní",J206,0)</f>
        <v>0</v>
      </c>
      <c r="BF206" s="167">
        <f>IF(N206="snížená",J206,0)</f>
        <v>0</v>
      </c>
      <c r="BG206" s="167">
        <f>IF(N206="zákl. přenesená",J206,0)</f>
        <v>0</v>
      </c>
      <c r="BH206" s="167">
        <f>IF(N206="sníž. přenesená",J206,0)</f>
        <v>0</v>
      </c>
      <c r="BI206" s="167">
        <f>IF(N206="nulová",J206,0)</f>
        <v>0</v>
      </c>
      <c r="BJ206" s="18" t="s">
        <v>15</v>
      </c>
      <c r="BK206" s="167">
        <f>ROUND(I206*H206,2)</f>
        <v>0</v>
      </c>
      <c r="BL206" s="18" t="s">
        <v>223</v>
      </c>
      <c r="BM206" s="166" t="s">
        <v>426</v>
      </c>
    </row>
    <row r="207" spans="1:65" s="2" customFormat="1" ht="21.6" customHeight="1" x14ac:dyDescent="0.2">
      <c r="A207" s="33"/>
      <c r="B207" s="154"/>
      <c r="C207" s="155" t="s">
        <v>427</v>
      </c>
      <c r="D207" s="345" t="s">
        <v>141</v>
      </c>
      <c r="E207" s="156" t="s">
        <v>428</v>
      </c>
      <c r="F207" s="157" t="s">
        <v>429</v>
      </c>
      <c r="G207" s="158" t="s">
        <v>144</v>
      </c>
      <c r="H207" s="159">
        <v>39.090000000000003</v>
      </c>
      <c r="I207" s="160"/>
      <c r="J207" s="161">
        <f>ROUND(I207*H207,2)</f>
        <v>0</v>
      </c>
      <c r="K207" s="157" t="s">
        <v>145</v>
      </c>
      <c r="L207" s="34"/>
      <c r="M207" s="162" t="s">
        <v>3</v>
      </c>
      <c r="N207" s="163" t="s">
        <v>42</v>
      </c>
      <c r="O207" s="54"/>
      <c r="P207" s="164">
        <f>O207*H207</f>
        <v>0</v>
      </c>
      <c r="Q207" s="164">
        <v>0</v>
      </c>
      <c r="R207" s="164">
        <f>Q207*H207</f>
        <v>0</v>
      </c>
      <c r="S207" s="164">
        <v>3.0000000000000001E-3</v>
      </c>
      <c r="T207" s="165">
        <f>S207*H207</f>
        <v>0.11727000000000001</v>
      </c>
      <c r="U207" s="33"/>
      <c r="V207" s="33"/>
      <c r="W207" s="33"/>
      <c r="X207" s="33"/>
      <c r="Y207" s="33"/>
      <c r="Z207" s="33"/>
      <c r="AA207" s="33"/>
      <c r="AB207" s="33"/>
      <c r="AC207" s="33"/>
      <c r="AD207" s="33"/>
      <c r="AE207" s="33"/>
      <c r="AR207" s="166" t="s">
        <v>223</v>
      </c>
      <c r="AT207" s="166" t="s">
        <v>141</v>
      </c>
      <c r="AU207" s="166" t="s">
        <v>79</v>
      </c>
      <c r="AY207" s="18" t="s">
        <v>137</v>
      </c>
      <c r="BE207" s="167">
        <f>IF(N207="základní",J207,0)</f>
        <v>0</v>
      </c>
      <c r="BF207" s="167">
        <f>IF(N207="snížená",J207,0)</f>
        <v>0</v>
      </c>
      <c r="BG207" s="167">
        <f>IF(N207="zákl. přenesená",J207,0)</f>
        <v>0</v>
      </c>
      <c r="BH207" s="167">
        <f>IF(N207="sníž. přenesená",J207,0)</f>
        <v>0</v>
      </c>
      <c r="BI207" s="167">
        <f>IF(N207="nulová",J207,0)</f>
        <v>0</v>
      </c>
      <c r="BJ207" s="18" t="s">
        <v>15</v>
      </c>
      <c r="BK207" s="167">
        <f>ROUND(I207*H207,2)</f>
        <v>0</v>
      </c>
      <c r="BL207" s="18" t="s">
        <v>223</v>
      </c>
      <c r="BM207" s="166" t="s">
        <v>430</v>
      </c>
    </row>
    <row r="208" spans="1:65" s="13" customFormat="1" x14ac:dyDescent="0.2">
      <c r="B208" s="168"/>
      <c r="D208" s="346" t="s">
        <v>147</v>
      </c>
      <c r="E208" s="169" t="s">
        <v>3</v>
      </c>
      <c r="F208" s="170" t="s">
        <v>148</v>
      </c>
      <c r="H208" s="171">
        <v>39.090000000000003</v>
      </c>
      <c r="I208" s="172"/>
      <c r="L208" s="168"/>
      <c r="M208" s="173"/>
      <c r="N208" s="174"/>
      <c r="O208" s="174"/>
      <c r="P208" s="174"/>
      <c r="Q208" s="174"/>
      <c r="R208" s="174"/>
      <c r="S208" s="174"/>
      <c r="T208" s="175"/>
      <c r="AT208" s="169" t="s">
        <v>147</v>
      </c>
      <c r="AU208" s="169" t="s">
        <v>79</v>
      </c>
      <c r="AV208" s="13" t="s">
        <v>79</v>
      </c>
      <c r="AW208" s="13" t="s">
        <v>33</v>
      </c>
      <c r="AX208" s="13" t="s">
        <v>15</v>
      </c>
      <c r="AY208" s="169" t="s">
        <v>137</v>
      </c>
    </row>
    <row r="209" spans="1:65" s="2" customFormat="1" ht="21.6" customHeight="1" x14ac:dyDescent="0.2">
      <c r="A209" s="33"/>
      <c r="B209" s="154"/>
      <c r="C209" s="155" t="s">
        <v>139</v>
      </c>
      <c r="D209" s="345" t="s">
        <v>141</v>
      </c>
      <c r="E209" s="156" t="s">
        <v>431</v>
      </c>
      <c r="F209" s="157" t="s">
        <v>432</v>
      </c>
      <c r="G209" s="158" t="s">
        <v>186</v>
      </c>
      <c r="H209" s="159">
        <v>40.9</v>
      </c>
      <c r="I209" s="160"/>
      <c r="J209" s="161">
        <f>ROUND(I209*H209,2)</f>
        <v>0</v>
      </c>
      <c r="K209" s="157" t="s">
        <v>145</v>
      </c>
      <c r="L209" s="34"/>
      <c r="M209" s="162" t="s">
        <v>3</v>
      </c>
      <c r="N209" s="163" t="s">
        <v>42</v>
      </c>
      <c r="O209" s="54"/>
      <c r="P209" s="164">
        <f>O209*H209</f>
        <v>0</v>
      </c>
      <c r="Q209" s="164">
        <v>0</v>
      </c>
      <c r="R209" s="164">
        <f>Q209*H209</f>
        <v>0</v>
      </c>
      <c r="S209" s="164">
        <v>2.9999999999999997E-4</v>
      </c>
      <c r="T209" s="165">
        <f>S209*H209</f>
        <v>1.2269999999999998E-2</v>
      </c>
      <c r="U209" s="33"/>
      <c r="V209" s="33"/>
      <c r="W209" s="33"/>
      <c r="X209" s="33"/>
      <c r="Y209" s="33"/>
      <c r="Z209" s="33"/>
      <c r="AA209" s="33"/>
      <c r="AB209" s="33"/>
      <c r="AC209" s="33"/>
      <c r="AD209" s="33"/>
      <c r="AE209" s="33"/>
      <c r="AR209" s="166" t="s">
        <v>223</v>
      </c>
      <c r="AT209" s="166" t="s">
        <v>141</v>
      </c>
      <c r="AU209" s="166" t="s">
        <v>79</v>
      </c>
      <c r="AY209" s="18" t="s">
        <v>137</v>
      </c>
      <c r="BE209" s="167">
        <f>IF(N209="základní",J209,0)</f>
        <v>0</v>
      </c>
      <c r="BF209" s="167">
        <f>IF(N209="snížená",J209,0)</f>
        <v>0</v>
      </c>
      <c r="BG209" s="167">
        <f>IF(N209="zákl. přenesená",J209,0)</f>
        <v>0</v>
      </c>
      <c r="BH209" s="167">
        <f>IF(N209="sníž. přenesená",J209,0)</f>
        <v>0</v>
      </c>
      <c r="BI209" s="167">
        <f>IF(N209="nulová",J209,0)</f>
        <v>0</v>
      </c>
      <c r="BJ209" s="18" t="s">
        <v>15</v>
      </c>
      <c r="BK209" s="167">
        <f>ROUND(I209*H209,2)</f>
        <v>0</v>
      </c>
      <c r="BL209" s="18" t="s">
        <v>223</v>
      </c>
      <c r="BM209" s="166" t="s">
        <v>433</v>
      </c>
    </row>
    <row r="210" spans="1:65" s="14" customFormat="1" x14ac:dyDescent="0.2">
      <c r="B210" s="176"/>
      <c r="D210" s="346" t="s">
        <v>147</v>
      </c>
      <c r="E210" s="177" t="s">
        <v>3</v>
      </c>
      <c r="F210" s="178" t="s">
        <v>379</v>
      </c>
      <c r="H210" s="177" t="s">
        <v>3</v>
      </c>
      <c r="I210" s="179"/>
      <c r="L210" s="176"/>
      <c r="M210" s="180"/>
      <c r="N210" s="181"/>
      <c r="O210" s="181"/>
      <c r="P210" s="181"/>
      <c r="Q210" s="181"/>
      <c r="R210" s="181"/>
      <c r="S210" s="181"/>
      <c r="T210" s="182"/>
      <c r="AT210" s="177" t="s">
        <v>147</v>
      </c>
      <c r="AU210" s="177" t="s">
        <v>79</v>
      </c>
      <c r="AV210" s="14" t="s">
        <v>15</v>
      </c>
      <c r="AW210" s="14" t="s">
        <v>33</v>
      </c>
      <c r="AX210" s="14" t="s">
        <v>71</v>
      </c>
      <c r="AY210" s="177" t="s">
        <v>137</v>
      </c>
    </row>
    <row r="211" spans="1:65" s="13" customFormat="1" x14ac:dyDescent="0.2">
      <c r="B211" s="168"/>
      <c r="D211" s="346" t="s">
        <v>147</v>
      </c>
      <c r="E211" s="169" t="s">
        <v>3</v>
      </c>
      <c r="F211" s="170" t="s">
        <v>380</v>
      </c>
      <c r="H211" s="171">
        <v>30.2</v>
      </c>
      <c r="I211" s="172"/>
      <c r="L211" s="168"/>
      <c r="M211" s="173"/>
      <c r="N211" s="174"/>
      <c r="O211" s="174"/>
      <c r="P211" s="174"/>
      <c r="Q211" s="174"/>
      <c r="R211" s="174"/>
      <c r="S211" s="174"/>
      <c r="T211" s="175"/>
      <c r="AT211" s="169" t="s">
        <v>147</v>
      </c>
      <c r="AU211" s="169" t="s">
        <v>79</v>
      </c>
      <c r="AV211" s="13" t="s">
        <v>79</v>
      </c>
      <c r="AW211" s="13" t="s">
        <v>33</v>
      </c>
      <c r="AX211" s="13" t="s">
        <v>71</v>
      </c>
      <c r="AY211" s="169" t="s">
        <v>137</v>
      </c>
    </row>
    <row r="212" spans="1:65" s="13" customFormat="1" x14ac:dyDescent="0.2">
      <c r="B212" s="168"/>
      <c r="D212" s="346" t="s">
        <v>147</v>
      </c>
      <c r="E212" s="169" t="s">
        <v>3</v>
      </c>
      <c r="F212" s="170" t="s">
        <v>381</v>
      </c>
      <c r="H212" s="171">
        <v>-3.2</v>
      </c>
      <c r="I212" s="172"/>
      <c r="L212" s="168"/>
      <c r="M212" s="173"/>
      <c r="N212" s="174"/>
      <c r="O212" s="174"/>
      <c r="P212" s="174"/>
      <c r="Q212" s="174"/>
      <c r="R212" s="174"/>
      <c r="S212" s="174"/>
      <c r="T212" s="175"/>
      <c r="AT212" s="169" t="s">
        <v>147</v>
      </c>
      <c r="AU212" s="169" t="s">
        <v>79</v>
      </c>
      <c r="AV212" s="13" t="s">
        <v>79</v>
      </c>
      <c r="AW212" s="13" t="s">
        <v>33</v>
      </c>
      <c r="AX212" s="13" t="s">
        <v>71</v>
      </c>
      <c r="AY212" s="169" t="s">
        <v>137</v>
      </c>
    </row>
    <row r="213" spans="1:65" s="14" customFormat="1" x14ac:dyDescent="0.2">
      <c r="B213" s="176"/>
      <c r="D213" s="346" t="s">
        <v>147</v>
      </c>
      <c r="E213" s="177" t="s">
        <v>3</v>
      </c>
      <c r="F213" s="178" t="s">
        <v>168</v>
      </c>
      <c r="H213" s="177" t="s">
        <v>3</v>
      </c>
      <c r="I213" s="179"/>
      <c r="L213" s="176"/>
      <c r="M213" s="180"/>
      <c r="N213" s="181"/>
      <c r="O213" s="181"/>
      <c r="P213" s="181"/>
      <c r="Q213" s="181"/>
      <c r="R213" s="181"/>
      <c r="S213" s="181"/>
      <c r="T213" s="182"/>
      <c r="AT213" s="177" t="s">
        <v>147</v>
      </c>
      <c r="AU213" s="177" t="s">
        <v>79</v>
      </c>
      <c r="AV213" s="14" t="s">
        <v>15</v>
      </c>
      <c r="AW213" s="14" t="s">
        <v>33</v>
      </c>
      <c r="AX213" s="14" t="s">
        <v>71</v>
      </c>
      <c r="AY213" s="177" t="s">
        <v>137</v>
      </c>
    </row>
    <row r="214" spans="1:65" s="13" customFormat="1" x14ac:dyDescent="0.2">
      <c r="B214" s="168"/>
      <c r="D214" s="346" t="s">
        <v>147</v>
      </c>
      <c r="E214" s="169" t="s">
        <v>3</v>
      </c>
      <c r="F214" s="170" t="s">
        <v>346</v>
      </c>
      <c r="H214" s="171">
        <v>13.9</v>
      </c>
      <c r="I214" s="172"/>
      <c r="L214" s="168"/>
      <c r="M214" s="173"/>
      <c r="N214" s="174"/>
      <c r="O214" s="174"/>
      <c r="P214" s="174"/>
      <c r="Q214" s="174"/>
      <c r="R214" s="174"/>
      <c r="S214" s="174"/>
      <c r="T214" s="175"/>
      <c r="AT214" s="169" t="s">
        <v>147</v>
      </c>
      <c r="AU214" s="169" t="s">
        <v>79</v>
      </c>
      <c r="AV214" s="13" t="s">
        <v>79</v>
      </c>
      <c r="AW214" s="13" t="s">
        <v>33</v>
      </c>
      <c r="AX214" s="13" t="s">
        <v>71</v>
      </c>
      <c r="AY214" s="169" t="s">
        <v>137</v>
      </c>
    </row>
    <row r="215" spans="1:65" s="15" customFormat="1" x14ac:dyDescent="0.2">
      <c r="B215" s="194"/>
      <c r="D215" s="346" t="s">
        <v>147</v>
      </c>
      <c r="E215" s="195" t="s">
        <v>3</v>
      </c>
      <c r="F215" s="196" t="s">
        <v>347</v>
      </c>
      <c r="H215" s="197">
        <v>40.9</v>
      </c>
      <c r="I215" s="198"/>
      <c r="L215" s="194"/>
      <c r="M215" s="199"/>
      <c r="N215" s="200"/>
      <c r="O215" s="200"/>
      <c r="P215" s="200"/>
      <c r="Q215" s="200"/>
      <c r="R215" s="200"/>
      <c r="S215" s="200"/>
      <c r="T215" s="201"/>
      <c r="AT215" s="195" t="s">
        <v>147</v>
      </c>
      <c r="AU215" s="195" t="s">
        <v>79</v>
      </c>
      <c r="AV215" s="15" t="s">
        <v>85</v>
      </c>
      <c r="AW215" s="15" t="s">
        <v>33</v>
      </c>
      <c r="AX215" s="15" t="s">
        <v>15</v>
      </c>
      <c r="AY215" s="195" t="s">
        <v>137</v>
      </c>
    </row>
    <row r="216" spans="1:65" s="2" customFormat="1" ht="43.15" customHeight="1" x14ac:dyDescent="0.2">
      <c r="A216" s="33"/>
      <c r="B216" s="154"/>
      <c r="C216" s="155" t="s">
        <v>434</v>
      </c>
      <c r="D216" s="345" t="s">
        <v>141</v>
      </c>
      <c r="E216" s="156" t="s">
        <v>435</v>
      </c>
      <c r="F216" s="157" t="s">
        <v>436</v>
      </c>
      <c r="G216" s="158" t="s">
        <v>238</v>
      </c>
      <c r="H216" s="193"/>
      <c r="I216" s="160"/>
      <c r="J216" s="161">
        <f>ROUND(I216*H216,2)</f>
        <v>0</v>
      </c>
      <c r="K216" s="157" t="s">
        <v>145</v>
      </c>
      <c r="L216" s="34"/>
      <c r="M216" s="162" t="s">
        <v>3</v>
      </c>
      <c r="N216" s="163" t="s">
        <v>42</v>
      </c>
      <c r="O216" s="54"/>
      <c r="P216" s="164">
        <f>O216*H216</f>
        <v>0</v>
      </c>
      <c r="Q216" s="164">
        <v>0</v>
      </c>
      <c r="R216" s="164">
        <f>Q216*H216</f>
        <v>0</v>
      </c>
      <c r="S216" s="164">
        <v>0</v>
      </c>
      <c r="T216" s="165">
        <f>S216*H216</f>
        <v>0</v>
      </c>
      <c r="U216" s="33"/>
      <c r="V216" s="33"/>
      <c r="W216" s="33"/>
      <c r="X216" s="33"/>
      <c r="Y216" s="33"/>
      <c r="Z216" s="33"/>
      <c r="AA216" s="33"/>
      <c r="AB216" s="33"/>
      <c r="AC216" s="33"/>
      <c r="AD216" s="33"/>
      <c r="AE216" s="33"/>
      <c r="AR216" s="166" t="s">
        <v>223</v>
      </c>
      <c r="AT216" s="166" t="s">
        <v>141</v>
      </c>
      <c r="AU216" s="166" t="s">
        <v>79</v>
      </c>
      <c r="AY216" s="18" t="s">
        <v>137</v>
      </c>
      <c r="BE216" s="167">
        <f>IF(N216="základní",J216,0)</f>
        <v>0</v>
      </c>
      <c r="BF216" s="167">
        <f>IF(N216="snížená",J216,0)</f>
        <v>0</v>
      </c>
      <c r="BG216" s="167">
        <f>IF(N216="zákl. přenesená",J216,0)</f>
        <v>0</v>
      </c>
      <c r="BH216" s="167">
        <f>IF(N216="sníž. přenesená",J216,0)</f>
        <v>0</v>
      </c>
      <c r="BI216" s="167">
        <f>IF(N216="nulová",J216,0)</f>
        <v>0</v>
      </c>
      <c r="BJ216" s="18" t="s">
        <v>15</v>
      </c>
      <c r="BK216" s="167">
        <f>ROUND(I216*H216,2)</f>
        <v>0</v>
      </c>
      <c r="BL216" s="18" t="s">
        <v>223</v>
      </c>
      <c r="BM216" s="166" t="s">
        <v>437</v>
      </c>
    </row>
    <row r="217" spans="1:65" s="12" customFormat="1" ht="22.9" customHeight="1" x14ac:dyDescent="0.2">
      <c r="B217" s="141"/>
      <c r="D217" s="347" t="s">
        <v>70</v>
      </c>
      <c r="E217" s="152" t="s">
        <v>438</v>
      </c>
      <c r="F217" s="152" t="s">
        <v>439</v>
      </c>
      <c r="I217" s="144"/>
      <c r="J217" s="153">
        <f>BK217</f>
        <v>0</v>
      </c>
      <c r="L217" s="141"/>
      <c r="M217" s="146"/>
      <c r="N217" s="147"/>
      <c r="O217" s="147"/>
      <c r="P217" s="148">
        <f>SUM(P218:P221)</f>
        <v>0</v>
      </c>
      <c r="Q217" s="147"/>
      <c r="R217" s="148">
        <f>SUM(R218:R221)</f>
        <v>0</v>
      </c>
      <c r="S217" s="147"/>
      <c r="T217" s="149">
        <f>SUM(T218:T221)</f>
        <v>0</v>
      </c>
      <c r="AR217" s="142" t="s">
        <v>79</v>
      </c>
      <c r="AT217" s="150" t="s">
        <v>70</v>
      </c>
      <c r="AU217" s="150" t="s">
        <v>15</v>
      </c>
      <c r="AY217" s="142" t="s">
        <v>137</v>
      </c>
      <c r="BK217" s="151">
        <f>SUM(BK218:BK221)</f>
        <v>0</v>
      </c>
    </row>
    <row r="218" spans="1:65" s="2" customFormat="1" ht="14.45" customHeight="1" x14ac:dyDescent="0.2">
      <c r="A218" s="33"/>
      <c r="B218" s="154"/>
      <c r="C218" s="155" t="s">
        <v>162</v>
      </c>
      <c r="D218" s="345" t="s">
        <v>141</v>
      </c>
      <c r="E218" s="156" t="s">
        <v>440</v>
      </c>
      <c r="F218" s="157" t="s">
        <v>441</v>
      </c>
      <c r="G218" s="158" t="s">
        <v>245</v>
      </c>
      <c r="H218" s="159">
        <v>5</v>
      </c>
      <c r="I218" s="160"/>
      <c r="J218" s="161">
        <f>ROUND(I218*H218,2)</f>
        <v>0</v>
      </c>
      <c r="K218" s="157" t="s">
        <v>3</v>
      </c>
      <c r="L218" s="34"/>
      <c r="M218" s="162" t="s">
        <v>3</v>
      </c>
      <c r="N218" s="163" t="s">
        <v>42</v>
      </c>
      <c r="O218" s="54"/>
      <c r="P218" s="164">
        <f>O218*H218</f>
        <v>0</v>
      </c>
      <c r="Q218" s="164">
        <v>0</v>
      </c>
      <c r="R218" s="164">
        <f>Q218*H218</f>
        <v>0</v>
      </c>
      <c r="S218" s="164">
        <v>0</v>
      </c>
      <c r="T218" s="165">
        <f>S218*H218</f>
        <v>0</v>
      </c>
      <c r="U218" s="33"/>
      <c r="V218" s="33"/>
      <c r="W218" s="33"/>
      <c r="X218" s="33"/>
      <c r="Y218" s="33"/>
      <c r="Z218" s="33"/>
      <c r="AA218" s="33"/>
      <c r="AB218" s="33"/>
      <c r="AC218" s="33"/>
      <c r="AD218" s="33"/>
      <c r="AE218" s="33"/>
      <c r="AR218" s="166" t="s">
        <v>223</v>
      </c>
      <c r="AT218" s="166" t="s">
        <v>141</v>
      </c>
      <c r="AU218" s="166" t="s">
        <v>79</v>
      </c>
      <c r="AY218" s="18" t="s">
        <v>137</v>
      </c>
      <c r="BE218" s="167">
        <f>IF(N218="základní",J218,0)</f>
        <v>0</v>
      </c>
      <c r="BF218" s="167">
        <f>IF(N218="snížená",J218,0)</f>
        <v>0</v>
      </c>
      <c r="BG218" s="167">
        <f>IF(N218="zákl. přenesená",J218,0)</f>
        <v>0</v>
      </c>
      <c r="BH218" s="167">
        <f>IF(N218="sníž. přenesená",J218,0)</f>
        <v>0</v>
      </c>
      <c r="BI218" s="167">
        <f>IF(N218="nulová",J218,0)</f>
        <v>0</v>
      </c>
      <c r="BJ218" s="18" t="s">
        <v>15</v>
      </c>
      <c r="BK218" s="167">
        <f>ROUND(I218*H218,2)</f>
        <v>0</v>
      </c>
      <c r="BL218" s="18" t="s">
        <v>223</v>
      </c>
      <c r="BM218" s="166" t="s">
        <v>442</v>
      </c>
    </row>
    <row r="219" spans="1:65" s="2" customFormat="1" ht="14.45" customHeight="1" x14ac:dyDescent="0.2">
      <c r="A219" s="33"/>
      <c r="B219" s="154"/>
      <c r="C219" s="155" t="s">
        <v>443</v>
      </c>
      <c r="D219" s="345" t="s">
        <v>141</v>
      </c>
      <c r="E219" s="156" t="s">
        <v>444</v>
      </c>
      <c r="F219" s="157" t="s">
        <v>445</v>
      </c>
      <c r="G219" s="158" t="s">
        <v>245</v>
      </c>
      <c r="H219" s="159">
        <v>5</v>
      </c>
      <c r="I219" s="160"/>
      <c r="J219" s="161">
        <f>ROUND(I219*H219,2)</f>
        <v>0</v>
      </c>
      <c r="K219" s="157" t="s">
        <v>3</v>
      </c>
      <c r="L219" s="34"/>
      <c r="M219" s="162" t="s">
        <v>3</v>
      </c>
      <c r="N219" s="163" t="s">
        <v>42</v>
      </c>
      <c r="O219" s="54"/>
      <c r="P219" s="164">
        <f>O219*H219</f>
        <v>0</v>
      </c>
      <c r="Q219" s="164">
        <v>0</v>
      </c>
      <c r="R219" s="164">
        <f>Q219*H219</f>
        <v>0</v>
      </c>
      <c r="S219" s="164">
        <v>0</v>
      </c>
      <c r="T219" s="165">
        <f>S219*H219</f>
        <v>0</v>
      </c>
      <c r="U219" s="33"/>
      <c r="V219" s="33"/>
      <c r="W219" s="33"/>
      <c r="X219" s="33"/>
      <c r="Y219" s="33"/>
      <c r="Z219" s="33"/>
      <c r="AA219" s="33"/>
      <c r="AB219" s="33"/>
      <c r="AC219" s="33"/>
      <c r="AD219" s="33"/>
      <c r="AE219" s="33"/>
      <c r="AR219" s="166" t="s">
        <v>223</v>
      </c>
      <c r="AT219" s="166" t="s">
        <v>141</v>
      </c>
      <c r="AU219" s="166" t="s">
        <v>79</v>
      </c>
      <c r="AY219" s="18" t="s">
        <v>137</v>
      </c>
      <c r="BE219" s="167">
        <f>IF(N219="základní",J219,0)</f>
        <v>0</v>
      </c>
      <c r="BF219" s="167">
        <f>IF(N219="snížená",J219,0)</f>
        <v>0</v>
      </c>
      <c r="BG219" s="167">
        <f>IF(N219="zákl. přenesená",J219,0)</f>
        <v>0</v>
      </c>
      <c r="BH219" s="167">
        <f>IF(N219="sníž. přenesená",J219,0)</f>
        <v>0</v>
      </c>
      <c r="BI219" s="167">
        <f>IF(N219="nulová",J219,0)</f>
        <v>0</v>
      </c>
      <c r="BJ219" s="18" t="s">
        <v>15</v>
      </c>
      <c r="BK219" s="167">
        <f>ROUND(I219*H219,2)</f>
        <v>0</v>
      </c>
      <c r="BL219" s="18" t="s">
        <v>223</v>
      </c>
      <c r="BM219" s="166" t="s">
        <v>446</v>
      </c>
    </row>
    <row r="220" spans="1:65" s="2" customFormat="1" ht="14.45" customHeight="1" x14ac:dyDescent="0.2">
      <c r="A220" s="33"/>
      <c r="B220" s="154"/>
      <c r="C220" s="155" t="s">
        <v>447</v>
      </c>
      <c r="D220" s="345" t="s">
        <v>141</v>
      </c>
      <c r="E220" s="156" t="s">
        <v>448</v>
      </c>
      <c r="F220" s="157" t="s">
        <v>449</v>
      </c>
      <c r="G220" s="158" t="s">
        <v>326</v>
      </c>
      <c r="H220" s="159">
        <v>2</v>
      </c>
      <c r="I220" s="160"/>
      <c r="J220" s="161">
        <f>ROUND(I220*H220,2)</f>
        <v>0</v>
      </c>
      <c r="K220" s="157" t="s">
        <v>3</v>
      </c>
      <c r="L220" s="34"/>
      <c r="M220" s="162" t="s">
        <v>3</v>
      </c>
      <c r="N220" s="163" t="s">
        <v>42</v>
      </c>
      <c r="O220" s="54"/>
      <c r="P220" s="164">
        <f>O220*H220</f>
        <v>0</v>
      </c>
      <c r="Q220" s="164">
        <v>0</v>
      </c>
      <c r="R220" s="164">
        <f>Q220*H220</f>
        <v>0</v>
      </c>
      <c r="S220" s="164">
        <v>0</v>
      </c>
      <c r="T220" s="165">
        <f>S220*H220</f>
        <v>0</v>
      </c>
      <c r="U220" s="33"/>
      <c r="V220" s="33"/>
      <c r="W220" s="33"/>
      <c r="X220" s="33"/>
      <c r="Y220" s="33"/>
      <c r="Z220" s="33"/>
      <c r="AA220" s="33"/>
      <c r="AB220" s="33"/>
      <c r="AC220" s="33"/>
      <c r="AD220" s="33"/>
      <c r="AE220" s="33"/>
      <c r="AR220" s="166" t="s">
        <v>223</v>
      </c>
      <c r="AT220" s="166" t="s">
        <v>141</v>
      </c>
      <c r="AU220" s="166" t="s">
        <v>79</v>
      </c>
      <c r="AY220" s="18" t="s">
        <v>137</v>
      </c>
      <c r="BE220" s="167">
        <f>IF(N220="základní",J220,0)</f>
        <v>0</v>
      </c>
      <c r="BF220" s="167">
        <f>IF(N220="snížená",J220,0)</f>
        <v>0</v>
      </c>
      <c r="BG220" s="167">
        <f>IF(N220="zákl. přenesená",J220,0)</f>
        <v>0</v>
      </c>
      <c r="BH220" s="167">
        <f>IF(N220="sníž. přenesená",J220,0)</f>
        <v>0</v>
      </c>
      <c r="BI220" s="167">
        <f>IF(N220="nulová",J220,0)</f>
        <v>0</v>
      </c>
      <c r="BJ220" s="18" t="s">
        <v>15</v>
      </c>
      <c r="BK220" s="167">
        <f>ROUND(I220*H220,2)</f>
        <v>0</v>
      </c>
      <c r="BL220" s="18" t="s">
        <v>223</v>
      </c>
      <c r="BM220" s="166" t="s">
        <v>450</v>
      </c>
    </row>
    <row r="221" spans="1:65" s="2" customFormat="1" ht="14.45" customHeight="1" x14ac:dyDescent="0.2">
      <c r="A221" s="33"/>
      <c r="B221" s="154"/>
      <c r="C221" s="155" t="s">
        <v>451</v>
      </c>
      <c r="D221" s="345" t="s">
        <v>141</v>
      </c>
      <c r="E221" s="156" t="s">
        <v>452</v>
      </c>
      <c r="F221" s="157" t="s">
        <v>453</v>
      </c>
      <c r="G221" s="158" t="s">
        <v>326</v>
      </c>
      <c r="H221" s="159">
        <v>2</v>
      </c>
      <c r="I221" s="160"/>
      <c r="J221" s="161">
        <f>ROUND(I221*H221,2)</f>
        <v>0</v>
      </c>
      <c r="K221" s="157" t="s">
        <v>3</v>
      </c>
      <c r="L221" s="34"/>
      <c r="M221" s="162" t="s">
        <v>3</v>
      </c>
      <c r="N221" s="163" t="s">
        <v>42</v>
      </c>
      <c r="O221" s="54"/>
      <c r="P221" s="164">
        <f>O221*H221</f>
        <v>0</v>
      </c>
      <c r="Q221" s="164">
        <v>0</v>
      </c>
      <c r="R221" s="164">
        <f>Q221*H221</f>
        <v>0</v>
      </c>
      <c r="S221" s="164">
        <v>0</v>
      </c>
      <c r="T221" s="165">
        <f>S221*H221</f>
        <v>0</v>
      </c>
      <c r="U221" s="33"/>
      <c r="V221" s="33"/>
      <c r="W221" s="33"/>
      <c r="X221" s="33"/>
      <c r="Y221" s="33"/>
      <c r="Z221" s="33"/>
      <c r="AA221" s="33"/>
      <c r="AB221" s="33"/>
      <c r="AC221" s="33"/>
      <c r="AD221" s="33"/>
      <c r="AE221" s="33"/>
      <c r="AR221" s="166" t="s">
        <v>223</v>
      </c>
      <c r="AT221" s="166" t="s">
        <v>141</v>
      </c>
      <c r="AU221" s="166" t="s">
        <v>79</v>
      </c>
      <c r="AY221" s="18" t="s">
        <v>137</v>
      </c>
      <c r="BE221" s="167">
        <f>IF(N221="základní",J221,0)</f>
        <v>0</v>
      </c>
      <c r="BF221" s="167">
        <f>IF(N221="snížená",J221,0)</f>
        <v>0</v>
      </c>
      <c r="BG221" s="167">
        <f>IF(N221="zákl. přenesená",J221,0)</f>
        <v>0</v>
      </c>
      <c r="BH221" s="167">
        <f>IF(N221="sníž. přenesená",J221,0)</f>
        <v>0</v>
      </c>
      <c r="BI221" s="167">
        <f>IF(N221="nulová",J221,0)</f>
        <v>0</v>
      </c>
      <c r="BJ221" s="18" t="s">
        <v>15</v>
      </c>
      <c r="BK221" s="167">
        <f>ROUND(I221*H221,2)</f>
        <v>0</v>
      </c>
      <c r="BL221" s="18" t="s">
        <v>223</v>
      </c>
      <c r="BM221" s="166" t="s">
        <v>454</v>
      </c>
    </row>
    <row r="222" spans="1:65" s="12" customFormat="1" ht="22.9" customHeight="1" x14ac:dyDescent="0.2">
      <c r="B222" s="141"/>
      <c r="D222" s="347" t="s">
        <v>70</v>
      </c>
      <c r="E222" s="152" t="s">
        <v>455</v>
      </c>
      <c r="F222" s="152" t="s">
        <v>456</v>
      </c>
      <c r="I222" s="144"/>
      <c r="J222" s="153">
        <f>BK222</f>
        <v>0</v>
      </c>
      <c r="L222" s="141"/>
      <c r="M222" s="146"/>
      <c r="N222" s="147"/>
      <c r="O222" s="147"/>
      <c r="P222" s="148">
        <f>SUM(P223:P237)</f>
        <v>0</v>
      </c>
      <c r="Q222" s="147"/>
      <c r="R222" s="148">
        <f>SUM(R223:R237)</f>
        <v>0.13743030000000001</v>
      </c>
      <c r="S222" s="147"/>
      <c r="T222" s="149">
        <f>SUM(T223:T237)</f>
        <v>5.045065E-2</v>
      </c>
      <c r="AR222" s="142" t="s">
        <v>79</v>
      </c>
      <c r="AT222" s="150" t="s">
        <v>70</v>
      </c>
      <c r="AU222" s="150" t="s">
        <v>15</v>
      </c>
      <c r="AY222" s="142" t="s">
        <v>137</v>
      </c>
      <c r="BK222" s="151">
        <f>SUM(BK223:BK237)</f>
        <v>0</v>
      </c>
    </row>
    <row r="223" spans="1:65" s="2" customFormat="1" ht="21.6" customHeight="1" x14ac:dyDescent="0.2">
      <c r="A223" s="33"/>
      <c r="B223" s="154"/>
      <c r="C223" s="155" t="s">
        <v>457</v>
      </c>
      <c r="D223" s="345" t="s">
        <v>141</v>
      </c>
      <c r="E223" s="156" t="s">
        <v>458</v>
      </c>
      <c r="F223" s="157" t="s">
        <v>459</v>
      </c>
      <c r="G223" s="158" t="s">
        <v>144</v>
      </c>
      <c r="H223" s="159">
        <v>143.125</v>
      </c>
      <c r="I223" s="160"/>
      <c r="J223" s="161">
        <f>ROUND(I223*H223,2)</f>
        <v>0</v>
      </c>
      <c r="K223" s="157" t="s">
        <v>145</v>
      </c>
      <c r="L223" s="34"/>
      <c r="M223" s="162" t="s">
        <v>3</v>
      </c>
      <c r="N223" s="163" t="s">
        <v>42</v>
      </c>
      <c r="O223" s="54"/>
      <c r="P223" s="164">
        <f>O223*H223</f>
        <v>0</v>
      </c>
      <c r="Q223" s="164">
        <v>0</v>
      </c>
      <c r="R223" s="164">
        <f>Q223*H223</f>
        <v>0</v>
      </c>
      <c r="S223" s="164">
        <v>1.4999999999999999E-4</v>
      </c>
      <c r="T223" s="165">
        <f>S223*H223</f>
        <v>2.1468749999999998E-2</v>
      </c>
      <c r="U223" s="33"/>
      <c r="V223" s="33"/>
      <c r="W223" s="33"/>
      <c r="X223" s="33"/>
      <c r="Y223" s="33"/>
      <c r="Z223" s="33"/>
      <c r="AA223" s="33"/>
      <c r="AB223" s="33"/>
      <c r="AC223" s="33"/>
      <c r="AD223" s="33"/>
      <c r="AE223" s="33"/>
      <c r="AR223" s="166" t="s">
        <v>223</v>
      </c>
      <c r="AT223" s="166" t="s">
        <v>141</v>
      </c>
      <c r="AU223" s="166" t="s">
        <v>79</v>
      </c>
      <c r="AY223" s="18" t="s">
        <v>137</v>
      </c>
      <c r="BE223" s="167">
        <f>IF(N223="základní",J223,0)</f>
        <v>0</v>
      </c>
      <c r="BF223" s="167">
        <f>IF(N223="snížená",J223,0)</f>
        <v>0</v>
      </c>
      <c r="BG223" s="167">
        <f>IF(N223="zákl. přenesená",J223,0)</f>
        <v>0</v>
      </c>
      <c r="BH223" s="167">
        <f>IF(N223="sníž. přenesená",J223,0)</f>
        <v>0</v>
      </c>
      <c r="BI223" s="167">
        <f>IF(N223="nulová",J223,0)</f>
        <v>0</v>
      </c>
      <c r="BJ223" s="18" t="s">
        <v>15</v>
      </c>
      <c r="BK223" s="167">
        <f>ROUND(I223*H223,2)</f>
        <v>0</v>
      </c>
      <c r="BL223" s="18" t="s">
        <v>223</v>
      </c>
      <c r="BM223" s="166" t="s">
        <v>460</v>
      </c>
    </row>
    <row r="224" spans="1:65" s="14" customFormat="1" x14ac:dyDescent="0.2">
      <c r="B224" s="176"/>
      <c r="D224" s="346" t="s">
        <v>147</v>
      </c>
      <c r="E224" s="177" t="s">
        <v>3</v>
      </c>
      <c r="F224" s="178" t="s">
        <v>379</v>
      </c>
      <c r="H224" s="177" t="s">
        <v>3</v>
      </c>
      <c r="I224" s="179"/>
      <c r="L224" s="176"/>
      <c r="M224" s="180"/>
      <c r="N224" s="181"/>
      <c r="O224" s="181"/>
      <c r="P224" s="181"/>
      <c r="Q224" s="181"/>
      <c r="R224" s="181"/>
      <c r="S224" s="181"/>
      <c r="T224" s="182"/>
      <c r="AT224" s="177" t="s">
        <v>147</v>
      </c>
      <c r="AU224" s="177" t="s">
        <v>79</v>
      </c>
      <c r="AV224" s="14" t="s">
        <v>15</v>
      </c>
      <c r="AW224" s="14" t="s">
        <v>33</v>
      </c>
      <c r="AX224" s="14" t="s">
        <v>71</v>
      </c>
      <c r="AY224" s="177" t="s">
        <v>137</v>
      </c>
    </row>
    <row r="225" spans="1:65" s="13" customFormat="1" x14ac:dyDescent="0.2">
      <c r="B225" s="168"/>
      <c r="D225" s="346" t="s">
        <v>147</v>
      </c>
      <c r="E225" s="169" t="s">
        <v>3</v>
      </c>
      <c r="F225" s="170" t="s">
        <v>461</v>
      </c>
      <c r="H225" s="171">
        <v>103.89</v>
      </c>
      <c r="I225" s="172"/>
      <c r="L225" s="168"/>
      <c r="M225" s="173"/>
      <c r="N225" s="174"/>
      <c r="O225" s="174"/>
      <c r="P225" s="174"/>
      <c r="Q225" s="174"/>
      <c r="R225" s="174"/>
      <c r="S225" s="174"/>
      <c r="T225" s="175"/>
      <c r="AT225" s="169" t="s">
        <v>147</v>
      </c>
      <c r="AU225" s="169" t="s">
        <v>79</v>
      </c>
      <c r="AV225" s="13" t="s">
        <v>79</v>
      </c>
      <c r="AW225" s="13" t="s">
        <v>33</v>
      </c>
      <c r="AX225" s="13" t="s">
        <v>71</v>
      </c>
      <c r="AY225" s="169" t="s">
        <v>137</v>
      </c>
    </row>
    <row r="226" spans="1:65" s="13" customFormat="1" x14ac:dyDescent="0.2">
      <c r="B226" s="168"/>
      <c r="D226" s="346" t="s">
        <v>147</v>
      </c>
      <c r="E226" s="169" t="s">
        <v>3</v>
      </c>
      <c r="F226" s="170" t="s">
        <v>462</v>
      </c>
      <c r="H226" s="171">
        <v>-10.4</v>
      </c>
      <c r="I226" s="172"/>
      <c r="L226" s="168"/>
      <c r="M226" s="173"/>
      <c r="N226" s="174"/>
      <c r="O226" s="174"/>
      <c r="P226" s="174"/>
      <c r="Q226" s="174"/>
      <c r="R226" s="174"/>
      <c r="S226" s="174"/>
      <c r="T226" s="175"/>
      <c r="AT226" s="169" t="s">
        <v>147</v>
      </c>
      <c r="AU226" s="169" t="s">
        <v>79</v>
      </c>
      <c r="AV226" s="13" t="s">
        <v>79</v>
      </c>
      <c r="AW226" s="13" t="s">
        <v>33</v>
      </c>
      <c r="AX226" s="13" t="s">
        <v>71</v>
      </c>
      <c r="AY226" s="169" t="s">
        <v>137</v>
      </c>
    </row>
    <row r="227" spans="1:65" s="14" customFormat="1" x14ac:dyDescent="0.2">
      <c r="B227" s="176"/>
      <c r="D227" s="346" t="s">
        <v>147</v>
      </c>
      <c r="E227" s="177" t="s">
        <v>3</v>
      </c>
      <c r="F227" s="178" t="s">
        <v>168</v>
      </c>
      <c r="H227" s="177" t="s">
        <v>3</v>
      </c>
      <c r="I227" s="179"/>
      <c r="L227" s="176"/>
      <c r="M227" s="180"/>
      <c r="N227" s="181"/>
      <c r="O227" s="181"/>
      <c r="P227" s="181"/>
      <c r="Q227" s="181"/>
      <c r="R227" s="181"/>
      <c r="S227" s="181"/>
      <c r="T227" s="182"/>
      <c r="AT227" s="177" t="s">
        <v>147</v>
      </c>
      <c r="AU227" s="177" t="s">
        <v>79</v>
      </c>
      <c r="AV227" s="14" t="s">
        <v>15</v>
      </c>
      <c r="AW227" s="14" t="s">
        <v>33</v>
      </c>
      <c r="AX227" s="14" t="s">
        <v>71</v>
      </c>
      <c r="AY227" s="177" t="s">
        <v>137</v>
      </c>
    </row>
    <row r="228" spans="1:65" s="13" customFormat="1" x14ac:dyDescent="0.2">
      <c r="B228" s="168"/>
      <c r="D228" s="346" t="s">
        <v>147</v>
      </c>
      <c r="E228" s="169" t="s">
        <v>3</v>
      </c>
      <c r="F228" s="170" t="s">
        <v>463</v>
      </c>
      <c r="H228" s="171">
        <v>56.835000000000001</v>
      </c>
      <c r="I228" s="172"/>
      <c r="L228" s="168"/>
      <c r="M228" s="173"/>
      <c r="N228" s="174"/>
      <c r="O228" s="174"/>
      <c r="P228" s="174"/>
      <c r="Q228" s="174"/>
      <c r="R228" s="174"/>
      <c r="S228" s="174"/>
      <c r="T228" s="175"/>
      <c r="AT228" s="169" t="s">
        <v>147</v>
      </c>
      <c r="AU228" s="169" t="s">
        <v>79</v>
      </c>
      <c r="AV228" s="13" t="s">
        <v>79</v>
      </c>
      <c r="AW228" s="13" t="s">
        <v>33</v>
      </c>
      <c r="AX228" s="13" t="s">
        <v>71</v>
      </c>
      <c r="AY228" s="169" t="s">
        <v>137</v>
      </c>
    </row>
    <row r="229" spans="1:65" s="13" customFormat="1" x14ac:dyDescent="0.2">
      <c r="B229" s="168"/>
      <c r="D229" s="346" t="s">
        <v>147</v>
      </c>
      <c r="E229" s="169" t="s">
        <v>3</v>
      </c>
      <c r="F229" s="170" t="s">
        <v>464</v>
      </c>
      <c r="H229" s="171">
        <v>-7.2</v>
      </c>
      <c r="I229" s="172"/>
      <c r="L229" s="168"/>
      <c r="M229" s="173"/>
      <c r="N229" s="174"/>
      <c r="O229" s="174"/>
      <c r="P229" s="174"/>
      <c r="Q229" s="174"/>
      <c r="R229" s="174"/>
      <c r="S229" s="174"/>
      <c r="T229" s="175"/>
      <c r="AT229" s="169" t="s">
        <v>147</v>
      </c>
      <c r="AU229" s="169" t="s">
        <v>79</v>
      </c>
      <c r="AV229" s="13" t="s">
        <v>79</v>
      </c>
      <c r="AW229" s="13" t="s">
        <v>33</v>
      </c>
      <c r="AX229" s="13" t="s">
        <v>71</v>
      </c>
      <c r="AY229" s="169" t="s">
        <v>137</v>
      </c>
    </row>
    <row r="230" spans="1:65" s="15" customFormat="1" x14ac:dyDescent="0.2">
      <c r="B230" s="194"/>
      <c r="D230" s="346" t="s">
        <v>147</v>
      </c>
      <c r="E230" s="195" t="s">
        <v>3</v>
      </c>
      <c r="F230" s="196" t="s">
        <v>347</v>
      </c>
      <c r="H230" s="197">
        <v>143.125</v>
      </c>
      <c r="I230" s="198"/>
      <c r="L230" s="194"/>
      <c r="M230" s="199"/>
      <c r="N230" s="200"/>
      <c r="O230" s="200"/>
      <c r="P230" s="200"/>
      <c r="Q230" s="200"/>
      <c r="R230" s="200"/>
      <c r="S230" s="200"/>
      <c r="T230" s="201"/>
      <c r="AT230" s="195" t="s">
        <v>147</v>
      </c>
      <c r="AU230" s="195" t="s">
        <v>79</v>
      </c>
      <c r="AV230" s="15" t="s">
        <v>85</v>
      </c>
      <c r="AW230" s="15" t="s">
        <v>33</v>
      </c>
      <c r="AX230" s="15" t="s">
        <v>15</v>
      </c>
      <c r="AY230" s="195" t="s">
        <v>137</v>
      </c>
    </row>
    <row r="231" spans="1:65" s="2" customFormat="1" ht="21.6" customHeight="1" x14ac:dyDescent="0.2">
      <c r="A231" s="33"/>
      <c r="B231" s="154"/>
      <c r="C231" s="155" t="s">
        <v>465</v>
      </c>
      <c r="D231" s="345" t="s">
        <v>141</v>
      </c>
      <c r="E231" s="156" t="s">
        <v>466</v>
      </c>
      <c r="F231" s="157" t="s">
        <v>467</v>
      </c>
      <c r="G231" s="158" t="s">
        <v>144</v>
      </c>
      <c r="H231" s="159">
        <v>93.49</v>
      </c>
      <c r="I231" s="160"/>
      <c r="J231" s="161">
        <f>ROUND(I231*H231,2)</f>
        <v>0</v>
      </c>
      <c r="K231" s="157" t="s">
        <v>145</v>
      </c>
      <c r="L231" s="34"/>
      <c r="M231" s="162" t="s">
        <v>3</v>
      </c>
      <c r="N231" s="163" t="s">
        <v>42</v>
      </c>
      <c r="O231" s="54"/>
      <c r="P231" s="164">
        <f>O231*H231</f>
        <v>0</v>
      </c>
      <c r="Q231" s="164">
        <v>1E-3</v>
      </c>
      <c r="R231" s="164">
        <f>Q231*H231</f>
        <v>9.3490000000000004E-2</v>
      </c>
      <c r="S231" s="164">
        <v>3.1E-4</v>
      </c>
      <c r="T231" s="165">
        <f>S231*H231</f>
        <v>2.8981899999999998E-2</v>
      </c>
      <c r="U231" s="33"/>
      <c r="V231" s="33"/>
      <c r="W231" s="33"/>
      <c r="X231" s="33"/>
      <c r="Y231" s="33"/>
      <c r="Z231" s="33"/>
      <c r="AA231" s="33"/>
      <c r="AB231" s="33"/>
      <c r="AC231" s="33"/>
      <c r="AD231" s="33"/>
      <c r="AE231" s="33"/>
      <c r="AR231" s="166" t="s">
        <v>223</v>
      </c>
      <c r="AT231" s="166" t="s">
        <v>141</v>
      </c>
      <c r="AU231" s="166" t="s">
        <v>79</v>
      </c>
      <c r="AY231" s="18" t="s">
        <v>137</v>
      </c>
      <c r="BE231" s="167">
        <f>IF(N231="základní",J231,0)</f>
        <v>0</v>
      </c>
      <c r="BF231" s="167">
        <f>IF(N231="snížená",J231,0)</f>
        <v>0</v>
      </c>
      <c r="BG231" s="167">
        <f>IF(N231="zákl. přenesená",J231,0)</f>
        <v>0</v>
      </c>
      <c r="BH231" s="167">
        <f>IF(N231="sníž. přenesená",J231,0)</f>
        <v>0</v>
      </c>
      <c r="BI231" s="167">
        <f>IF(N231="nulová",J231,0)</f>
        <v>0</v>
      </c>
      <c r="BJ231" s="18" t="s">
        <v>15</v>
      </c>
      <c r="BK231" s="167">
        <f>ROUND(I231*H231,2)</f>
        <v>0</v>
      </c>
      <c r="BL231" s="18" t="s">
        <v>223</v>
      </c>
      <c r="BM231" s="166" t="s">
        <v>468</v>
      </c>
    </row>
    <row r="232" spans="1:65" s="14" customFormat="1" x14ac:dyDescent="0.2">
      <c r="B232" s="176"/>
      <c r="D232" s="346" t="s">
        <v>147</v>
      </c>
      <c r="E232" s="177" t="s">
        <v>3</v>
      </c>
      <c r="F232" s="178" t="s">
        <v>379</v>
      </c>
      <c r="H232" s="177" t="s">
        <v>3</v>
      </c>
      <c r="I232" s="179"/>
      <c r="L232" s="176"/>
      <c r="M232" s="180"/>
      <c r="N232" s="181"/>
      <c r="O232" s="181"/>
      <c r="P232" s="181"/>
      <c r="Q232" s="181"/>
      <c r="R232" s="181"/>
      <c r="S232" s="181"/>
      <c r="T232" s="182"/>
      <c r="AT232" s="177" t="s">
        <v>147</v>
      </c>
      <c r="AU232" s="177" t="s">
        <v>79</v>
      </c>
      <c r="AV232" s="14" t="s">
        <v>15</v>
      </c>
      <c r="AW232" s="14" t="s">
        <v>33</v>
      </c>
      <c r="AX232" s="14" t="s">
        <v>71</v>
      </c>
      <c r="AY232" s="177" t="s">
        <v>137</v>
      </c>
    </row>
    <row r="233" spans="1:65" s="13" customFormat="1" x14ac:dyDescent="0.2">
      <c r="B233" s="168"/>
      <c r="D233" s="346" t="s">
        <v>147</v>
      </c>
      <c r="E233" s="169" t="s">
        <v>3</v>
      </c>
      <c r="F233" s="170" t="s">
        <v>461</v>
      </c>
      <c r="H233" s="171">
        <v>103.89</v>
      </c>
      <c r="I233" s="172"/>
      <c r="L233" s="168"/>
      <c r="M233" s="173"/>
      <c r="N233" s="174"/>
      <c r="O233" s="174"/>
      <c r="P233" s="174"/>
      <c r="Q233" s="174"/>
      <c r="R233" s="174"/>
      <c r="S233" s="174"/>
      <c r="T233" s="175"/>
      <c r="AT233" s="169" t="s">
        <v>147</v>
      </c>
      <c r="AU233" s="169" t="s">
        <v>79</v>
      </c>
      <c r="AV233" s="13" t="s">
        <v>79</v>
      </c>
      <c r="AW233" s="13" t="s">
        <v>33</v>
      </c>
      <c r="AX233" s="13" t="s">
        <v>71</v>
      </c>
      <c r="AY233" s="169" t="s">
        <v>137</v>
      </c>
    </row>
    <row r="234" spans="1:65" s="13" customFormat="1" x14ac:dyDescent="0.2">
      <c r="B234" s="168"/>
      <c r="D234" s="346" t="s">
        <v>147</v>
      </c>
      <c r="E234" s="169" t="s">
        <v>3</v>
      </c>
      <c r="F234" s="170" t="s">
        <v>462</v>
      </c>
      <c r="H234" s="171">
        <v>-10.4</v>
      </c>
      <c r="I234" s="172"/>
      <c r="L234" s="168"/>
      <c r="M234" s="173"/>
      <c r="N234" s="174"/>
      <c r="O234" s="174"/>
      <c r="P234" s="174"/>
      <c r="Q234" s="174"/>
      <c r="R234" s="174"/>
      <c r="S234" s="174"/>
      <c r="T234" s="175"/>
      <c r="AT234" s="169" t="s">
        <v>147</v>
      </c>
      <c r="AU234" s="169" t="s">
        <v>79</v>
      </c>
      <c r="AV234" s="13" t="s">
        <v>79</v>
      </c>
      <c r="AW234" s="13" t="s">
        <v>33</v>
      </c>
      <c r="AX234" s="13" t="s">
        <v>71</v>
      </c>
      <c r="AY234" s="169" t="s">
        <v>137</v>
      </c>
    </row>
    <row r="235" spans="1:65" s="15" customFormat="1" x14ac:dyDescent="0.2">
      <c r="B235" s="194"/>
      <c r="D235" s="346" t="s">
        <v>147</v>
      </c>
      <c r="E235" s="195" t="s">
        <v>3</v>
      </c>
      <c r="F235" s="196" t="s">
        <v>347</v>
      </c>
      <c r="H235" s="197">
        <v>93.49</v>
      </c>
      <c r="I235" s="198"/>
      <c r="L235" s="194"/>
      <c r="M235" s="199"/>
      <c r="N235" s="200"/>
      <c r="O235" s="200"/>
      <c r="P235" s="200"/>
      <c r="Q235" s="200"/>
      <c r="R235" s="200"/>
      <c r="S235" s="200"/>
      <c r="T235" s="201"/>
      <c r="AT235" s="195" t="s">
        <v>147</v>
      </c>
      <c r="AU235" s="195" t="s">
        <v>79</v>
      </c>
      <c r="AV235" s="15" t="s">
        <v>85</v>
      </c>
      <c r="AW235" s="15" t="s">
        <v>33</v>
      </c>
      <c r="AX235" s="15" t="s">
        <v>15</v>
      </c>
      <c r="AY235" s="195" t="s">
        <v>137</v>
      </c>
    </row>
    <row r="236" spans="1:65" s="2" customFormat="1" ht="21.6" customHeight="1" x14ac:dyDescent="0.2">
      <c r="A236" s="33"/>
      <c r="B236" s="154"/>
      <c r="C236" s="155" t="s">
        <v>469</v>
      </c>
      <c r="D236" s="345" t="s">
        <v>141</v>
      </c>
      <c r="E236" s="156" t="s">
        <v>470</v>
      </c>
      <c r="F236" s="157" t="s">
        <v>471</v>
      </c>
      <c r="G236" s="158" t="s">
        <v>144</v>
      </c>
      <c r="H236" s="159">
        <v>93.49</v>
      </c>
      <c r="I236" s="160"/>
      <c r="J236" s="161">
        <f>ROUND(I236*H236,2)</f>
        <v>0</v>
      </c>
      <c r="K236" s="157" t="s">
        <v>145</v>
      </c>
      <c r="L236" s="34"/>
      <c r="M236" s="162" t="s">
        <v>3</v>
      </c>
      <c r="N236" s="163" t="s">
        <v>42</v>
      </c>
      <c r="O236" s="54"/>
      <c r="P236" s="164">
        <f>O236*H236</f>
        <v>0</v>
      </c>
      <c r="Q236" s="164">
        <v>2.1000000000000001E-4</v>
      </c>
      <c r="R236" s="164">
        <f>Q236*H236</f>
        <v>1.9632899999999998E-2</v>
      </c>
      <c r="S236" s="164">
        <v>0</v>
      </c>
      <c r="T236" s="165">
        <f>S236*H236</f>
        <v>0</v>
      </c>
      <c r="U236" s="33"/>
      <c r="V236" s="33"/>
      <c r="W236" s="33"/>
      <c r="X236" s="33"/>
      <c r="Y236" s="33"/>
      <c r="Z236" s="33"/>
      <c r="AA236" s="33"/>
      <c r="AB236" s="33"/>
      <c r="AC236" s="33"/>
      <c r="AD236" s="33"/>
      <c r="AE236" s="33"/>
      <c r="AR236" s="166" t="s">
        <v>223</v>
      </c>
      <c r="AT236" s="166" t="s">
        <v>141</v>
      </c>
      <c r="AU236" s="166" t="s">
        <v>79</v>
      </c>
      <c r="AY236" s="18" t="s">
        <v>137</v>
      </c>
      <c r="BE236" s="167">
        <f>IF(N236="základní",J236,0)</f>
        <v>0</v>
      </c>
      <c r="BF236" s="167">
        <f>IF(N236="snížená",J236,0)</f>
        <v>0</v>
      </c>
      <c r="BG236" s="167">
        <f>IF(N236="zákl. přenesená",J236,0)</f>
        <v>0</v>
      </c>
      <c r="BH236" s="167">
        <f>IF(N236="sníž. přenesená",J236,0)</f>
        <v>0</v>
      </c>
      <c r="BI236" s="167">
        <f>IF(N236="nulová",J236,0)</f>
        <v>0</v>
      </c>
      <c r="BJ236" s="18" t="s">
        <v>15</v>
      </c>
      <c r="BK236" s="167">
        <f>ROUND(I236*H236,2)</f>
        <v>0</v>
      </c>
      <c r="BL236" s="18" t="s">
        <v>223</v>
      </c>
      <c r="BM236" s="166" t="s">
        <v>472</v>
      </c>
    </row>
    <row r="237" spans="1:65" s="2" customFormat="1" ht="43.15" customHeight="1" x14ac:dyDescent="0.2">
      <c r="A237" s="33"/>
      <c r="B237" s="154"/>
      <c r="C237" s="155" t="s">
        <v>473</v>
      </c>
      <c r="D237" s="345" t="s">
        <v>141</v>
      </c>
      <c r="E237" s="156" t="s">
        <v>474</v>
      </c>
      <c r="F237" s="157" t="s">
        <v>475</v>
      </c>
      <c r="G237" s="158" t="s">
        <v>144</v>
      </c>
      <c r="H237" s="159">
        <v>93.49</v>
      </c>
      <c r="I237" s="160"/>
      <c r="J237" s="161">
        <f>ROUND(I237*H237,2)</f>
        <v>0</v>
      </c>
      <c r="K237" s="157" t="s">
        <v>145</v>
      </c>
      <c r="L237" s="34"/>
      <c r="M237" s="202" t="s">
        <v>3</v>
      </c>
      <c r="N237" s="203" t="s">
        <v>42</v>
      </c>
      <c r="O237" s="204"/>
      <c r="P237" s="205">
        <f>O237*H237</f>
        <v>0</v>
      </c>
      <c r="Q237" s="205">
        <v>2.5999999999999998E-4</v>
      </c>
      <c r="R237" s="205">
        <f>Q237*H237</f>
        <v>2.4307399999999996E-2</v>
      </c>
      <c r="S237" s="205">
        <v>0</v>
      </c>
      <c r="T237" s="206">
        <f>S237*H237</f>
        <v>0</v>
      </c>
      <c r="U237" s="33"/>
      <c r="V237" s="33"/>
      <c r="W237" s="33"/>
      <c r="X237" s="33"/>
      <c r="Y237" s="33"/>
      <c r="Z237" s="33"/>
      <c r="AA237" s="33"/>
      <c r="AB237" s="33"/>
      <c r="AC237" s="33"/>
      <c r="AD237" s="33"/>
      <c r="AE237" s="33"/>
      <c r="AR237" s="166" t="s">
        <v>223</v>
      </c>
      <c r="AT237" s="166" t="s">
        <v>141</v>
      </c>
      <c r="AU237" s="166" t="s">
        <v>79</v>
      </c>
      <c r="AY237" s="18" t="s">
        <v>137</v>
      </c>
      <c r="BE237" s="167">
        <f>IF(N237="základní",J237,0)</f>
        <v>0</v>
      </c>
      <c r="BF237" s="167">
        <f>IF(N237="snížená",J237,0)</f>
        <v>0</v>
      </c>
      <c r="BG237" s="167">
        <f>IF(N237="zákl. přenesená",J237,0)</f>
        <v>0</v>
      </c>
      <c r="BH237" s="167">
        <f>IF(N237="sníž. přenesená",J237,0)</f>
        <v>0</v>
      </c>
      <c r="BI237" s="167">
        <f>IF(N237="nulová",J237,0)</f>
        <v>0</v>
      </c>
      <c r="BJ237" s="18" t="s">
        <v>15</v>
      </c>
      <c r="BK237" s="167">
        <f>ROUND(I237*H237,2)</f>
        <v>0</v>
      </c>
      <c r="BL237" s="18" t="s">
        <v>223</v>
      </c>
      <c r="BM237" s="166" t="s">
        <v>476</v>
      </c>
    </row>
    <row r="238" spans="1:65" s="2" customFormat="1" ht="6.95" customHeight="1" x14ac:dyDescent="0.2">
      <c r="A238" s="33"/>
      <c r="B238" s="43"/>
      <c r="C238" s="44"/>
      <c r="D238" s="44"/>
      <c r="E238" s="44"/>
      <c r="F238" s="44"/>
      <c r="G238" s="44"/>
      <c r="H238" s="44"/>
      <c r="I238" s="114"/>
      <c r="J238" s="44"/>
      <c r="K238" s="44"/>
      <c r="L238" s="34"/>
      <c r="M238" s="33"/>
      <c r="O238" s="33"/>
      <c r="P238" s="33"/>
      <c r="Q238" s="33"/>
      <c r="R238" s="33"/>
      <c r="S238" s="33"/>
      <c r="T238" s="33"/>
      <c r="U238" s="33"/>
      <c r="V238" s="33"/>
      <c r="W238" s="33"/>
      <c r="X238" s="33"/>
      <c r="Y238" s="33"/>
      <c r="Z238" s="33"/>
      <c r="AA238" s="33"/>
      <c r="AB238" s="33"/>
      <c r="AC238" s="33"/>
      <c r="AD238" s="33"/>
      <c r="AE238" s="33"/>
    </row>
  </sheetData>
  <autoFilter ref="C96:K237"/>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topLeftCell="A83" workbookViewId="0">
      <selection activeCell="D101" sqref="D101:D237"/>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81</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477</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ROUND(J97, 2)</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ROUND((SUM(BE97:BE237)),  2)</f>
        <v>0</v>
      </c>
      <c r="G33" s="33"/>
      <c r="H33" s="33"/>
      <c r="I33" s="106">
        <v>0.21</v>
      </c>
      <c r="J33" s="105">
        <f>ROUND(((SUM(BE97:BE237))*I33),  2)</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f>ROUND((SUM(BF97:BF237)),  2)</f>
        <v>0</v>
      </c>
      <c r="G34" s="33"/>
      <c r="H34" s="33"/>
      <c r="I34" s="106">
        <v>0.15</v>
      </c>
      <c r="J34" s="105">
        <f>ROUND(((SUM(BF97:BF237))*I34),  2)</f>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ROUND((SUM(BG97:BG237)),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ROUND((SUM(BH97:BH237)),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ROUND((SUM(BI97:BI237)),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2 - Typ A2</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J97</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104</v>
      </c>
      <c r="E60" s="122"/>
      <c r="F60" s="122"/>
      <c r="G60" s="122"/>
      <c r="H60" s="122"/>
      <c r="I60" s="123"/>
      <c r="J60" s="124">
        <f>J98</f>
        <v>0</v>
      </c>
      <c r="L60" s="120"/>
    </row>
    <row r="61" spans="1:47" s="10" customFormat="1" ht="19.899999999999999" customHeight="1" x14ac:dyDescent="0.2">
      <c r="B61" s="125"/>
      <c r="D61" s="126" t="s">
        <v>105</v>
      </c>
      <c r="E61" s="127"/>
      <c r="F61" s="127"/>
      <c r="G61" s="127"/>
      <c r="H61" s="127"/>
      <c r="I61" s="128"/>
      <c r="J61" s="129">
        <f>J99</f>
        <v>0</v>
      </c>
      <c r="L61" s="125"/>
    </row>
    <row r="62" spans="1:47" s="10" customFormat="1" ht="14.85" customHeight="1" x14ac:dyDescent="0.2">
      <c r="B62" s="125"/>
      <c r="D62" s="126" t="s">
        <v>106</v>
      </c>
      <c r="E62" s="127"/>
      <c r="F62" s="127"/>
      <c r="G62" s="127"/>
      <c r="H62" s="127"/>
      <c r="I62" s="128"/>
      <c r="J62" s="129">
        <f>J100</f>
        <v>0</v>
      </c>
      <c r="L62" s="125"/>
    </row>
    <row r="63" spans="1:47" s="10" customFormat="1" ht="19.899999999999999" customHeight="1" x14ac:dyDescent="0.2">
      <c r="B63" s="125"/>
      <c r="D63" s="126" t="s">
        <v>108</v>
      </c>
      <c r="E63" s="127"/>
      <c r="F63" s="127"/>
      <c r="G63" s="127"/>
      <c r="H63" s="127"/>
      <c r="I63" s="128"/>
      <c r="J63" s="129">
        <f>J110</f>
        <v>0</v>
      </c>
      <c r="L63" s="125"/>
    </row>
    <row r="64" spans="1:47" s="10" customFormat="1" ht="19.899999999999999" customHeight="1" x14ac:dyDescent="0.2">
      <c r="B64" s="125"/>
      <c r="D64" s="126" t="s">
        <v>109</v>
      </c>
      <c r="E64" s="127"/>
      <c r="F64" s="127"/>
      <c r="G64" s="127"/>
      <c r="H64" s="127"/>
      <c r="I64" s="128"/>
      <c r="J64" s="129">
        <f>J114</f>
        <v>0</v>
      </c>
      <c r="L64" s="125"/>
    </row>
    <row r="65" spans="1:31" s="10" customFormat="1" ht="19.899999999999999" customHeight="1" x14ac:dyDescent="0.2">
      <c r="B65" s="125"/>
      <c r="D65" s="126" t="s">
        <v>110</v>
      </c>
      <c r="E65" s="127"/>
      <c r="F65" s="127"/>
      <c r="G65" s="127"/>
      <c r="H65" s="127"/>
      <c r="I65" s="128"/>
      <c r="J65" s="129">
        <f>J120</f>
        <v>0</v>
      </c>
      <c r="L65" s="125"/>
    </row>
    <row r="66" spans="1:31" s="10" customFormat="1" ht="14.85" customHeight="1" x14ac:dyDescent="0.2">
      <c r="B66" s="125"/>
      <c r="D66" s="126" t="s">
        <v>107</v>
      </c>
      <c r="E66" s="127"/>
      <c r="F66" s="127"/>
      <c r="G66" s="127"/>
      <c r="H66" s="127"/>
      <c r="I66" s="128"/>
      <c r="J66" s="129">
        <f>J122</f>
        <v>0</v>
      </c>
      <c r="L66" s="125"/>
    </row>
    <row r="67" spans="1:31" s="9" customFormat="1" ht="24.95" customHeight="1" x14ac:dyDescent="0.2">
      <c r="B67" s="120"/>
      <c r="D67" s="121" t="s">
        <v>111</v>
      </c>
      <c r="E67" s="122"/>
      <c r="F67" s="122"/>
      <c r="G67" s="122"/>
      <c r="H67" s="122"/>
      <c r="I67" s="123"/>
      <c r="J67" s="124">
        <f>J133</f>
        <v>0</v>
      </c>
      <c r="L67" s="120"/>
    </row>
    <row r="68" spans="1:31" s="10" customFormat="1" ht="19.899999999999999" customHeight="1" x14ac:dyDescent="0.2">
      <c r="B68" s="125"/>
      <c r="D68" s="126" t="s">
        <v>112</v>
      </c>
      <c r="E68" s="127"/>
      <c r="F68" s="127"/>
      <c r="G68" s="127"/>
      <c r="H68" s="127"/>
      <c r="I68" s="128"/>
      <c r="J68" s="129">
        <f>J134</f>
        <v>0</v>
      </c>
      <c r="L68" s="125"/>
    </row>
    <row r="69" spans="1:31" s="10" customFormat="1" ht="19.899999999999999" customHeight="1" x14ac:dyDescent="0.2">
      <c r="B69" s="125"/>
      <c r="D69" s="126" t="s">
        <v>113</v>
      </c>
      <c r="E69" s="127"/>
      <c r="F69" s="127"/>
      <c r="G69" s="127"/>
      <c r="H69" s="127"/>
      <c r="I69" s="128"/>
      <c r="J69" s="129">
        <f>J141</f>
        <v>0</v>
      </c>
      <c r="L69" s="125"/>
    </row>
    <row r="70" spans="1:31" s="10" customFormat="1" ht="19.899999999999999" customHeight="1" x14ac:dyDescent="0.2">
      <c r="B70" s="125"/>
      <c r="D70" s="126" t="s">
        <v>114</v>
      </c>
      <c r="E70" s="127"/>
      <c r="F70" s="127"/>
      <c r="G70" s="127"/>
      <c r="H70" s="127"/>
      <c r="I70" s="128"/>
      <c r="J70" s="129">
        <f>J146</f>
        <v>0</v>
      </c>
      <c r="L70" s="125"/>
    </row>
    <row r="71" spans="1:31" s="10" customFormat="1" ht="19.899999999999999" customHeight="1" x14ac:dyDescent="0.2">
      <c r="B71" s="125"/>
      <c r="D71" s="126" t="s">
        <v>115</v>
      </c>
      <c r="E71" s="127"/>
      <c r="F71" s="127"/>
      <c r="G71" s="127"/>
      <c r="H71" s="127"/>
      <c r="I71" s="128"/>
      <c r="J71" s="129">
        <f>J150</f>
        <v>0</v>
      </c>
      <c r="L71" s="125"/>
    </row>
    <row r="72" spans="1:31" s="10" customFormat="1" ht="19.899999999999999" customHeight="1" x14ac:dyDescent="0.2">
      <c r="B72" s="125"/>
      <c r="D72" s="126" t="s">
        <v>116</v>
      </c>
      <c r="E72" s="127"/>
      <c r="F72" s="127"/>
      <c r="G72" s="127"/>
      <c r="H72" s="127"/>
      <c r="I72" s="128"/>
      <c r="J72" s="129">
        <f>J164</f>
        <v>0</v>
      </c>
      <c r="L72" s="125"/>
    </row>
    <row r="73" spans="1:31" s="10" customFormat="1" ht="19.899999999999999" customHeight="1" x14ac:dyDescent="0.2">
      <c r="B73" s="125"/>
      <c r="D73" s="126" t="s">
        <v>117</v>
      </c>
      <c r="E73" s="127"/>
      <c r="F73" s="127"/>
      <c r="G73" s="127"/>
      <c r="H73" s="127"/>
      <c r="I73" s="128"/>
      <c r="J73" s="129">
        <f>J167</f>
        <v>0</v>
      </c>
      <c r="L73" s="125"/>
    </row>
    <row r="74" spans="1:31" s="10" customFormat="1" ht="19.899999999999999" customHeight="1" x14ac:dyDescent="0.2">
      <c r="B74" s="125"/>
      <c r="D74" s="126" t="s">
        <v>118</v>
      </c>
      <c r="E74" s="127"/>
      <c r="F74" s="127"/>
      <c r="G74" s="127"/>
      <c r="H74" s="127"/>
      <c r="I74" s="128"/>
      <c r="J74" s="129">
        <f>J185</f>
        <v>0</v>
      </c>
      <c r="L74" s="125"/>
    </row>
    <row r="75" spans="1:31" s="10" customFormat="1" ht="19.899999999999999" customHeight="1" x14ac:dyDescent="0.2">
      <c r="B75" s="125"/>
      <c r="D75" s="126" t="s">
        <v>119</v>
      </c>
      <c r="E75" s="127"/>
      <c r="F75" s="127"/>
      <c r="G75" s="127"/>
      <c r="H75" s="127"/>
      <c r="I75" s="128"/>
      <c r="J75" s="129">
        <f>J200</f>
        <v>0</v>
      </c>
      <c r="L75" s="125"/>
    </row>
    <row r="76" spans="1:31" s="10" customFormat="1" ht="19.899999999999999" customHeight="1" x14ac:dyDescent="0.2">
      <c r="B76" s="125"/>
      <c r="D76" s="126" t="s">
        <v>120</v>
      </c>
      <c r="E76" s="127"/>
      <c r="F76" s="127"/>
      <c r="G76" s="127"/>
      <c r="H76" s="127"/>
      <c r="I76" s="128"/>
      <c r="J76" s="129">
        <f>J217</f>
        <v>0</v>
      </c>
      <c r="L76" s="125"/>
    </row>
    <row r="77" spans="1:31" s="10" customFormat="1" ht="19.899999999999999" customHeight="1" x14ac:dyDescent="0.2">
      <c r="B77" s="125"/>
      <c r="D77" s="126" t="s">
        <v>121</v>
      </c>
      <c r="E77" s="127"/>
      <c r="F77" s="127"/>
      <c r="G77" s="127"/>
      <c r="H77" s="127"/>
      <c r="I77" s="128"/>
      <c r="J77" s="129">
        <f>J222</f>
        <v>0</v>
      </c>
      <c r="L77" s="125"/>
    </row>
    <row r="78" spans="1:31" s="2" customFormat="1" ht="21.7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31" s="2" customFormat="1" ht="6.95" customHeight="1" x14ac:dyDescent="0.2">
      <c r="A79" s="33"/>
      <c r="B79" s="43"/>
      <c r="C79" s="44"/>
      <c r="D79" s="44"/>
      <c r="E79" s="44"/>
      <c r="F79" s="44"/>
      <c r="G79" s="44"/>
      <c r="H79" s="44"/>
      <c r="I79" s="114"/>
      <c r="J79" s="44"/>
      <c r="K79" s="44"/>
      <c r="L79" s="95"/>
      <c r="S79" s="33"/>
      <c r="T79" s="33"/>
      <c r="U79" s="33"/>
      <c r="V79" s="33"/>
      <c r="W79" s="33"/>
      <c r="X79" s="33"/>
      <c r="Y79" s="33"/>
      <c r="Z79" s="33"/>
      <c r="AA79" s="33"/>
      <c r="AB79" s="33"/>
      <c r="AC79" s="33"/>
      <c r="AD79" s="33"/>
      <c r="AE79" s="33"/>
    </row>
    <row r="83" spans="1:31" s="2" customFormat="1" ht="6.95" customHeight="1" x14ac:dyDescent="0.2">
      <c r="A83" s="33"/>
      <c r="B83" s="45"/>
      <c r="C83" s="46"/>
      <c r="D83" s="46"/>
      <c r="E83" s="46"/>
      <c r="F83" s="46"/>
      <c r="G83" s="46"/>
      <c r="H83" s="46"/>
      <c r="I83" s="115"/>
      <c r="J83" s="46"/>
      <c r="K83" s="46"/>
      <c r="L83" s="95"/>
      <c r="S83" s="33"/>
      <c r="T83" s="33"/>
      <c r="U83" s="33"/>
      <c r="V83" s="33"/>
      <c r="W83" s="33"/>
      <c r="X83" s="33"/>
      <c r="Y83" s="33"/>
      <c r="Z83" s="33"/>
      <c r="AA83" s="33"/>
      <c r="AB83" s="33"/>
      <c r="AC83" s="33"/>
      <c r="AD83" s="33"/>
      <c r="AE83" s="33"/>
    </row>
    <row r="84" spans="1:31" s="2" customFormat="1" ht="24.95" customHeight="1" x14ac:dyDescent="0.2">
      <c r="A84" s="33"/>
      <c r="B84" s="34"/>
      <c r="C84" s="22" t="s">
        <v>122</v>
      </c>
      <c r="D84" s="33"/>
      <c r="E84" s="33"/>
      <c r="F84" s="33"/>
      <c r="G84" s="33"/>
      <c r="H84" s="33"/>
      <c r="I84" s="94"/>
      <c r="J84" s="33"/>
      <c r="K84" s="33"/>
      <c r="L84" s="95"/>
      <c r="S84" s="33"/>
      <c r="T84" s="33"/>
      <c r="U84" s="33"/>
      <c r="V84" s="33"/>
      <c r="W84" s="33"/>
      <c r="X84" s="33"/>
      <c r="Y84" s="33"/>
      <c r="Z84" s="33"/>
      <c r="AA84" s="33"/>
      <c r="AB84" s="33"/>
      <c r="AC84" s="33"/>
      <c r="AD84" s="33"/>
      <c r="AE84" s="33"/>
    </row>
    <row r="85" spans="1:31" s="2" customFormat="1" ht="6.95" customHeight="1" x14ac:dyDescent="0.2">
      <c r="A85" s="33"/>
      <c r="B85" s="34"/>
      <c r="C85" s="33"/>
      <c r="D85" s="33"/>
      <c r="E85" s="33"/>
      <c r="F85" s="33"/>
      <c r="G85" s="33"/>
      <c r="H85" s="33"/>
      <c r="I85" s="94"/>
      <c r="J85" s="33"/>
      <c r="K85" s="33"/>
      <c r="L85" s="95"/>
      <c r="S85" s="33"/>
      <c r="T85" s="33"/>
      <c r="U85" s="33"/>
      <c r="V85" s="33"/>
      <c r="W85" s="33"/>
      <c r="X85" s="33"/>
      <c r="Y85" s="33"/>
      <c r="Z85" s="33"/>
      <c r="AA85" s="33"/>
      <c r="AB85" s="33"/>
      <c r="AC85" s="33"/>
      <c r="AD85" s="33"/>
      <c r="AE85" s="33"/>
    </row>
    <row r="86" spans="1:31" s="2" customFormat="1" ht="12" customHeight="1" x14ac:dyDescent="0.2">
      <c r="A86" s="33"/>
      <c r="B86" s="34"/>
      <c r="C86" s="28" t="s">
        <v>17</v>
      </c>
      <c r="D86" s="33"/>
      <c r="E86" s="33"/>
      <c r="F86" s="33"/>
      <c r="G86" s="33"/>
      <c r="H86" s="33"/>
      <c r="I86" s="94"/>
      <c r="J86" s="33"/>
      <c r="K86" s="33"/>
      <c r="L86" s="95"/>
      <c r="S86" s="33"/>
      <c r="T86" s="33"/>
      <c r="U86" s="33"/>
      <c r="V86" s="33"/>
      <c r="W86" s="33"/>
      <c r="X86" s="33"/>
      <c r="Y86" s="33"/>
      <c r="Z86" s="33"/>
      <c r="AA86" s="33"/>
      <c r="AB86" s="33"/>
      <c r="AC86" s="33"/>
      <c r="AD86" s="33"/>
      <c r="AE86" s="33"/>
    </row>
    <row r="87" spans="1:31" s="2" customFormat="1" ht="14.45" customHeight="1" x14ac:dyDescent="0.2">
      <c r="A87" s="33"/>
      <c r="B87" s="34"/>
      <c r="C87" s="33"/>
      <c r="D87" s="33"/>
      <c r="E87" s="331" t="str">
        <f>E7</f>
        <v>Blok G- rekonstrukce pokojů</v>
      </c>
      <c r="F87" s="332"/>
      <c r="G87" s="332"/>
      <c r="H87" s="332"/>
      <c r="I87" s="94"/>
      <c r="J87" s="33"/>
      <c r="K87" s="33"/>
      <c r="L87" s="95"/>
      <c r="S87" s="33"/>
      <c r="T87" s="33"/>
      <c r="U87" s="33"/>
      <c r="V87" s="33"/>
      <c r="W87" s="33"/>
      <c r="X87" s="33"/>
      <c r="Y87" s="33"/>
      <c r="Z87" s="33"/>
      <c r="AA87" s="33"/>
      <c r="AB87" s="33"/>
      <c r="AC87" s="33"/>
      <c r="AD87" s="33"/>
      <c r="AE87" s="33"/>
    </row>
    <row r="88" spans="1:31" s="2" customFormat="1" ht="12" customHeight="1" x14ac:dyDescent="0.2">
      <c r="A88" s="33"/>
      <c r="B88" s="34"/>
      <c r="C88" s="28" t="s">
        <v>98</v>
      </c>
      <c r="D88" s="33"/>
      <c r="E88" s="33"/>
      <c r="F88" s="33"/>
      <c r="G88" s="33"/>
      <c r="H88" s="33"/>
      <c r="I88" s="94"/>
      <c r="J88" s="33"/>
      <c r="K88" s="33"/>
      <c r="L88" s="95"/>
      <c r="S88" s="33"/>
      <c r="T88" s="33"/>
      <c r="U88" s="33"/>
      <c r="V88" s="33"/>
      <c r="W88" s="33"/>
      <c r="X88" s="33"/>
      <c r="Y88" s="33"/>
      <c r="Z88" s="33"/>
      <c r="AA88" s="33"/>
      <c r="AB88" s="33"/>
      <c r="AC88" s="33"/>
      <c r="AD88" s="33"/>
      <c r="AE88" s="33"/>
    </row>
    <row r="89" spans="1:31" s="2" customFormat="1" ht="14.45" customHeight="1" x14ac:dyDescent="0.2">
      <c r="A89" s="33"/>
      <c r="B89" s="34"/>
      <c r="C89" s="33"/>
      <c r="D89" s="33"/>
      <c r="E89" s="314" t="str">
        <f>E9</f>
        <v>2 - Typ A2</v>
      </c>
      <c r="F89" s="330"/>
      <c r="G89" s="330"/>
      <c r="H89" s="330"/>
      <c r="I89" s="94"/>
      <c r="J89" s="33"/>
      <c r="K89" s="33"/>
      <c r="L89" s="95"/>
      <c r="S89" s="33"/>
      <c r="T89" s="33"/>
      <c r="U89" s="33"/>
      <c r="V89" s="33"/>
      <c r="W89" s="33"/>
      <c r="X89" s="33"/>
      <c r="Y89" s="33"/>
      <c r="Z89" s="33"/>
      <c r="AA89" s="33"/>
      <c r="AB89" s="33"/>
      <c r="AC89" s="33"/>
      <c r="AD89" s="33"/>
      <c r="AE89" s="33"/>
    </row>
    <row r="90" spans="1:31" s="2" customFormat="1" ht="6.95" customHeight="1" x14ac:dyDescent="0.2">
      <c r="A90" s="33"/>
      <c r="B90" s="34"/>
      <c r="C90" s="33"/>
      <c r="D90" s="33"/>
      <c r="E90" s="33"/>
      <c r="F90" s="33"/>
      <c r="G90" s="33"/>
      <c r="H90" s="33"/>
      <c r="I90" s="94"/>
      <c r="J90" s="33"/>
      <c r="K90" s="33"/>
      <c r="L90" s="95"/>
      <c r="S90" s="33"/>
      <c r="T90" s="33"/>
      <c r="U90" s="33"/>
      <c r="V90" s="33"/>
      <c r="W90" s="33"/>
      <c r="X90" s="33"/>
      <c r="Y90" s="33"/>
      <c r="Z90" s="33"/>
      <c r="AA90" s="33"/>
      <c r="AB90" s="33"/>
      <c r="AC90" s="33"/>
      <c r="AD90" s="33"/>
      <c r="AE90" s="33"/>
    </row>
    <row r="91" spans="1:31" s="2" customFormat="1" ht="12" customHeight="1" x14ac:dyDescent="0.2">
      <c r="A91" s="33"/>
      <c r="B91" s="34"/>
      <c r="C91" s="28" t="s">
        <v>21</v>
      </c>
      <c r="D91" s="33"/>
      <c r="E91" s="33"/>
      <c r="F91" s="26" t="str">
        <f>F12</f>
        <v xml:space="preserve"> </v>
      </c>
      <c r="G91" s="33"/>
      <c r="H91" s="33"/>
      <c r="I91" s="96" t="s">
        <v>23</v>
      </c>
      <c r="J91" s="51" t="str">
        <f>IF(J12="","",J12)</f>
        <v>19. 2. 2019</v>
      </c>
      <c r="K91" s="33"/>
      <c r="L91" s="95"/>
      <c r="S91" s="33"/>
      <c r="T91" s="33"/>
      <c r="U91" s="33"/>
      <c r="V91" s="33"/>
      <c r="W91" s="33"/>
      <c r="X91" s="33"/>
      <c r="Y91" s="33"/>
      <c r="Z91" s="33"/>
      <c r="AA91" s="33"/>
      <c r="AB91" s="33"/>
      <c r="AC91" s="33"/>
      <c r="AD91" s="33"/>
      <c r="AE91" s="33"/>
    </row>
    <row r="92" spans="1:31" s="2" customFormat="1" ht="6.95" customHeight="1" x14ac:dyDescent="0.2">
      <c r="A92" s="33"/>
      <c r="B92" s="34"/>
      <c r="C92" s="33"/>
      <c r="D92" s="33"/>
      <c r="E92" s="33"/>
      <c r="F92" s="33"/>
      <c r="G92" s="33"/>
      <c r="H92" s="33"/>
      <c r="I92" s="94"/>
      <c r="J92" s="33"/>
      <c r="K92" s="33"/>
      <c r="L92" s="95"/>
      <c r="S92" s="33"/>
      <c r="T92" s="33"/>
      <c r="U92" s="33"/>
      <c r="V92" s="33"/>
      <c r="W92" s="33"/>
      <c r="X92" s="33"/>
      <c r="Y92" s="33"/>
      <c r="Z92" s="33"/>
      <c r="AA92" s="33"/>
      <c r="AB92" s="33"/>
      <c r="AC92" s="33"/>
      <c r="AD92" s="33"/>
      <c r="AE92" s="33"/>
    </row>
    <row r="93" spans="1:31" s="2" customFormat="1" ht="26.45" customHeight="1" x14ac:dyDescent="0.2">
      <c r="A93" s="33"/>
      <c r="B93" s="34"/>
      <c r="C93" s="28" t="s">
        <v>25</v>
      </c>
      <c r="D93" s="33"/>
      <c r="E93" s="33"/>
      <c r="F93" s="26" t="str">
        <f>E15</f>
        <v>Správa účelových zařízení VŠE</v>
      </c>
      <c r="G93" s="33"/>
      <c r="H93" s="33"/>
      <c r="I93" s="96" t="s">
        <v>31</v>
      </c>
      <c r="J93" s="31" t="str">
        <f>E21</f>
        <v>PROJECTICA s.r.o.</v>
      </c>
      <c r="K93" s="33"/>
      <c r="L93" s="95"/>
      <c r="S93" s="33"/>
      <c r="T93" s="33"/>
      <c r="U93" s="33"/>
      <c r="V93" s="33"/>
      <c r="W93" s="33"/>
      <c r="X93" s="33"/>
      <c r="Y93" s="33"/>
      <c r="Z93" s="33"/>
      <c r="AA93" s="33"/>
      <c r="AB93" s="33"/>
      <c r="AC93" s="33"/>
      <c r="AD93" s="33"/>
      <c r="AE93" s="33"/>
    </row>
    <row r="94" spans="1:31" s="2" customFormat="1" ht="15.6" customHeight="1" x14ac:dyDescent="0.2">
      <c r="A94" s="33"/>
      <c r="B94" s="34"/>
      <c r="C94" s="28" t="s">
        <v>29</v>
      </c>
      <c r="D94" s="33"/>
      <c r="E94" s="33"/>
      <c r="F94" s="26" t="str">
        <f>IF(E18="","",E18)</f>
        <v>Vyplň údaj</v>
      </c>
      <c r="G94" s="33"/>
      <c r="H94" s="33"/>
      <c r="I94" s="96" t="s">
        <v>34</v>
      </c>
      <c r="J94" s="31" t="str">
        <f>E24</f>
        <v xml:space="preserve"> </v>
      </c>
      <c r="K94" s="33"/>
      <c r="L94" s="95"/>
      <c r="S94" s="33"/>
      <c r="T94" s="33"/>
      <c r="U94" s="33"/>
      <c r="V94" s="33"/>
      <c r="W94" s="33"/>
      <c r="X94" s="33"/>
      <c r="Y94" s="33"/>
      <c r="Z94" s="33"/>
      <c r="AA94" s="33"/>
      <c r="AB94" s="33"/>
      <c r="AC94" s="33"/>
      <c r="AD94" s="33"/>
      <c r="AE94" s="33"/>
    </row>
    <row r="95" spans="1:31" s="2" customFormat="1" ht="10.35" customHeight="1" x14ac:dyDescent="0.2">
      <c r="A95" s="33"/>
      <c r="B95" s="34"/>
      <c r="C95" s="33"/>
      <c r="D95" s="33"/>
      <c r="E95" s="33"/>
      <c r="F95" s="33"/>
      <c r="G95" s="33"/>
      <c r="H95" s="33"/>
      <c r="I95" s="94"/>
      <c r="J95" s="33"/>
      <c r="K95" s="33"/>
      <c r="L95" s="95"/>
      <c r="S95" s="33"/>
      <c r="T95" s="33"/>
      <c r="U95" s="33"/>
      <c r="V95" s="33"/>
      <c r="W95" s="33"/>
      <c r="X95" s="33"/>
      <c r="Y95" s="33"/>
      <c r="Z95" s="33"/>
      <c r="AA95" s="33"/>
      <c r="AB95" s="33"/>
      <c r="AC95" s="33"/>
      <c r="AD95" s="33"/>
      <c r="AE95" s="33"/>
    </row>
    <row r="96" spans="1:31" s="11" customFormat="1" ht="29.25" customHeight="1" x14ac:dyDescent="0.2">
      <c r="A96" s="130"/>
      <c r="B96" s="131"/>
      <c r="C96" s="132" t="s">
        <v>123</v>
      </c>
      <c r="D96" s="133" t="s">
        <v>56</v>
      </c>
      <c r="E96" s="133" t="s">
        <v>52</v>
      </c>
      <c r="F96" s="133" t="s">
        <v>53</v>
      </c>
      <c r="G96" s="133" t="s">
        <v>124</v>
      </c>
      <c r="H96" s="133" t="s">
        <v>125</v>
      </c>
      <c r="I96" s="134" t="s">
        <v>126</v>
      </c>
      <c r="J96" s="133" t="s">
        <v>102</v>
      </c>
      <c r="K96" s="135" t="s">
        <v>127</v>
      </c>
      <c r="L96" s="136"/>
      <c r="M96" s="59" t="s">
        <v>3</v>
      </c>
      <c r="N96" s="60" t="s">
        <v>41</v>
      </c>
      <c r="O96" s="60" t="s">
        <v>128</v>
      </c>
      <c r="P96" s="60" t="s">
        <v>129</v>
      </c>
      <c r="Q96" s="60" t="s">
        <v>130</v>
      </c>
      <c r="R96" s="60" t="s">
        <v>131</v>
      </c>
      <c r="S96" s="60" t="s">
        <v>132</v>
      </c>
      <c r="T96" s="61" t="s">
        <v>133</v>
      </c>
      <c r="U96" s="130"/>
      <c r="V96" s="130"/>
      <c r="W96" s="130"/>
      <c r="X96" s="130"/>
      <c r="Y96" s="130"/>
      <c r="Z96" s="130"/>
      <c r="AA96" s="130"/>
      <c r="AB96" s="130"/>
      <c r="AC96" s="130"/>
      <c r="AD96" s="130"/>
      <c r="AE96" s="130"/>
    </row>
    <row r="97" spans="1:65" s="2" customFormat="1" ht="22.9" customHeight="1" x14ac:dyDescent="0.25">
      <c r="A97" s="33"/>
      <c r="B97" s="34"/>
      <c r="C97" s="66" t="s">
        <v>134</v>
      </c>
      <c r="D97" s="33"/>
      <c r="E97" s="33"/>
      <c r="F97" s="33"/>
      <c r="G97" s="33"/>
      <c r="H97" s="33"/>
      <c r="I97" s="94"/>
      <c r="J97" s="137">
        <f>BK97</f>
        <v>0</v>
      </c>
      <c r="K97" s="33"/>
      <c r="L97" s="34"/>
      <c r="M97" s="62"/>
      <c r="N97" s="52"/>
      <c r="O97" s="63"/>
      <c r="P97" s="138">
        <f>P98+P133</f>
        <v>0</v>
      </c>
      <c r="Q97" s="63"/>
      <c r="R97" s="138">
        <f>R98+R133</f>
        <v>4.2847244199999999</v>
      </c>
      <c r="S97" s="63"/>
      <c r="T97" s="139">
        <f>T98+T133</f>
        <v>3.24009065</v>
      </c>
      <c r="U97" s="33"/>
      <c r="V97" s="33"/>
      <c r="W97" s="33"/>
      <c r="X97" s="33"/>
      <c r="Y97" s="33"/>
      <c r="Z97" s="33"/>
      <c r="AA97" s="33"/>
      <c r="AB97" s="33"/>
      <c r="AC97" s="33"/>
      <c r="AD97" s="33"/>
      <c r="AE97" s="33"/>
      <c r="AT97" s="18" t="s">
        <v>70</v>
      </c>
      <c r="AU97" s="18" t="s">
        <v>103</v>
      </c>
      <c r="BK97" s="140">
        <f>BK98+BK133</f>
        <v>0</v>
      </c>
    </row>
    <row r="98" spans="1:65" s="12" customFormat="1" ht="25.9" customHeight="1" x14ac:dyDescent="0.2">
      <c r="B98" s="141"/>
      <c r="D98" s="142" t="s">
        <v>70</v>
      </c>
      <c r="E98" s="143" t="s">
        <v>135</v>
      </c>
      <c r="F98" s="143" t="s">
        <v>136</v>
      </c>
      <c r="I98" s="144"/>
      <c r="J98" s="145">
        <f>BK98</f>
        <v>0</v>
      </c>
      <c r="L98" s="141"/>
      <c r="M98" s="146"/>
      <c r="N98" s="147"/>
      <c r="O98" s="147"/>
      <c r="P98" s="148">
        <f>P99+P110+P114+P120</f>
        <v>0</v>
      </c>
      <c r="Q98" s="147"/>
      <c r="R98" s="148">
        <f>R99+R110+R114+R120</f>
        <v>2.8769530199999997</v>
      </c>
      <c r="S98" s="147"/>
      <c r="T98" s="149">
        <f>T99+T110+T114+T120</f>
        <v>2.5648</v>
      </c>
      <c r="AR98" s="142" t="s">
        <v>15</v>
      </c>
      <c r="AT98" s="150" t="s">
        <v>70</v>
      </c>
      <c r="AU98" s="150" t="s">
        <v>71</v>
      </c>
      <c r="AY98" s="142" t="s">
        <v>137</v>
      </c>
      <c r="BK98" s="151">
        <f>BK99+BK110+BK114+BK120</f>
        <v>0</v>
      </c>
    </row>
    <row r="99" spans="1:65" s="12" customFormat="1" ht="22.9" customHeight="1" x14ac:dyDescent="0.2">
      <c r="B99" s="141"/>
      <c r="D99" s="142" t="s">
        <v>70</v>
      </c>
      <c r="E99" s="152" t="s">
        <v>91</v>
      </c>
      <c r="F99" s="152" t="s">
        <v>138</v>
      </c>
      <c r="I99" s="144"/>
      <c r="J99" s="153">
        <f>BK99</f>
        <v>0</v>
      </c>
      <c r="L99" s="141"/>
      <c r="M99" s="146"/>
      <c r="N99" s="147"/>
      <c r="O99" s="147"/>
      <c r="P99" s="148">
        <f>P100</f>
        <v>0</v>
      </c>
      <c r="Q99" s="147"/>
      <c r="R99" s="148">
        <f>R100</f>
        <v>7.3800000000000004E-2</v>
      </c>
      <c r="S99" s="147"/>
      <c r="T99" s="149">
        <f>T100</f>
        <v>0</v>
      </c>
      <c r="AR99" s="142" t="s">
        <v>15</v>
      </c>
      <c r="AT99" s="150" t="s">
        <v>70</v>
      </c>
      <c r="AU99" s="150" t="s">
        <v>15</v>
      </c>
      <c r="AY99" s="142" t="s">
        <v>137</v>
      </c>
      <c r="BK99" s="151">
        <f>BK100</f>
        <v>0</v>
      </c>
    </row>
    <row r="100" spans="1:65" s="12" customFormat="1" ht="20.85" customHeight="1" x14ac:dyDescent="0.2">
      <c r="B100" s="141"/>
      <c r="D100" s="142" t="s">
        <v>70</v>
      </c>
      <c r="E100" s="152" t="s">
        <v>139</v>
      </c>
      <c r="F100" s="152" t="s">
        <v>140</v>
      </c>
      <c r="I100" s="144"/>
      <c r="J100" s="153">
        <f>BK100</f>
        <v>0</v>
      </c>
      <c r="L100" s="141"/>
      <c r="M100" s="146"/>
      <c r="N100" s="147"/>
      <c r="O100" s="147"/>
      <c r="P100" s="148">
        <f>SUM(P101:P109)</f>
        <v>0</v>
      </c>
      <c r="Q100" s="147"/>
      <c r="R100" s="148">
        <f>SUM(R101:R109)</f>
        <v>7.3800000000000004E-2</v>
      </c>
      <c r="S100" s="147"/>
      <c r="T100" s="149">
        <f>SUM(T101:T109)</f>
        <v>0</v>
      </c>
      <c r="AR100" s="142" t="s">
        <v>15</v>
      </c>
      <c r="AT100" s="150" t="s">
        <v>70</v>
      </c>
      <c r="AU100" s="150" t="s">
        <v>79</v>
      </c>
      <c r="AY100" s="142" t="s">
        <v>137</v>
      </c>
      <c r="BK100" s="151">
        <f>SUM(BK101:BK109)</f>
        <v>0</v>
      </c>
    </row>
    <row r="101" spans="1:65" s="2" customFormat="1" ht="32.450000000000003" customHeight="1" x14ac:dyDescent="0.2">
      <c r="A101" s="33"/>
      <c r="B101" s="154"/>
      <c r="C101" s="155" t="s">
        <v>15</v>
      </c>
      <c r="D101" s="345" t="s">
        <v>141</v>
      </c>
      <c r="E101" s="156" t="s">
        <v>154</v>
      </c>
      <c r="F101" s="157" t="s">
        <v>155</v>
      </c>
      <c r="G101" s="158" t="s">
        <v>144</v>
      </c>
      <c r="H101" s="159">
        <v>10</v>
      </c>
      <c r="I101" s="160"/>
      <c r="J101" s="161">
        <f>ROUND(I101*H101,2)</f>
        <v>0</v>
      </c>
      <c r="K101" s="157" t="s">
        <v>145</v>
      </c>
      <c r="L101" s="34"/>
      <c r="M101" s="162" t="s">
        <v>3</v>
      </c>
      <c r="N101" s="163" t="s">
        <v>42</v>
      </c>
      <c r="O101" s="54"/>
      <c r="P101" s="164">
        <f>O101*H101</f>
        <v>0</v>
      </c>
      <c r="Q101" s="164">
        <v>4.3800000000000002E-3</v>
      </c>
      <c r="R101" s="164">
        <f>Q101*H101</f>
        <v>4.3800000000000006E-2</v>
      </c>
      <c r="S101" s="164">
        <v>0</v>
      </c>
      <c r="T101" s="165">
        <f>S101*H101</f>
        <v>0</v>
      </c>
      <c r="U101" s="33"/>
      <c r="V101" s="33"/>
      <c r="W101" s="33"/>
      <c r="X101" s="33"/>
      <c r="Y101" s="33"/>
      <c r="Z101" s="33"/>
      <c r="AA101" s="33"/>
      <c r="AB101" s="33"/>
      <c r="AC101" s="33"/>
      <c r="AD101" s="33"/>
      <c r="AE101" s="33"/>
      <c r="AR101" s="166" t="s">
        <v>85</v>
      </c>
      <c r="AT101" s="166" t="s">
        <v>141</v>
      </c>
      <c r="AU101" s="166" t="s">
        <v>82</v>
      </c>
      <c r="AY101" s="18" t="s">
        <v>137</v>
      </c>
      <c r="BE101" s="167">
        <f>IF(N101="základní",J101,0)</f>
        <v>0</v>
      </c>
      <c r="BF101" s="167">
        <f>IF(N101="snížená",J101,0)</f>
        <v>0</v>
      </c>
      <c r="BG101" s="167">
        <f>IF(N101="zákl. přenesená",J101,0)</f>
        <v>0</v>
      </c>
      <c r="BH101" s="167">
        <f>IF(N101="sníž. přenesená",J101,0)</f>
        <v>0</v>
      </c>
      <c r="BI101" s="167">
        <f>IF(N101="nulová",J101,0)</f>
        <v>0</v>
      </c>
      <c r="BJ101" s="18" t="s">
        <v>15</v>
      </c>
      <c r="BK101" s="167">
        <f>ROUND(I101*H101,2)</f>
        <v>0</v>
      </c>
      <c r="BL101" s="18" t="s">
        <v>85</v>
      </c>
      <c r="BM101" s="166" t="s">
        <v>478</v>
      </c>
    </row>
    <row r="102" spans="1:65" s="14" customFormat="1" x14ac:dyDescent="0.2">
      <c r="B102" s="176"/>
      <c r="D102" s="346" t="s">
        <v>147</v>
      </c>
      <c r="E102" s="177" t="s">
        <v>3</v>
      </c>
      <c r="F102" s="178" t="s">
        <v>157</v>
      </c>
      <c r="H102" s="177" t="s">
        <v>3</v>
      </c>
      <c r="I102" s="179"/>
      <c r="L102" s="176"/>
      <c r="M102" s="180"/>
      <c r="N102" s="181"/>
      <c r="O102" s="181"/>
      <c r="P102" s="181"/>
      <c r="Q102" s="181"/>
      <c r="R102" s="181"/>
      <c r="S102" s="181"/>
      <c r="T102" s="182"/>
      <c r="AT102" s="177" t="s">
        <v>147</v>
      </c>
      <c r="AU102" s="177" t="s">
        <v>82</v>
      </c>
      <c r="AV102" s="14" t="s">
        <v>15</v>
      </c>
      <c r="AW102" s="14" t="s">
        <v>33</v>
      </c>
      <c r="AX102" s="14" t="s">
        <v>71</v>
      </c>
      <c r="AY102" s="177" t="s">
        <v>137</v>
      </c>
    </row>
    <row r="103" spans="1:65" s="13" customFormat="1" x14ac:dyDescent="0.2">
      <c r="B103" s="168"/>
      <c r="D103" s="346" t="s">
        <v>147</v>
      </c>
      <c r="E103" s="169" t="s">
        <v>3</v>
      </c>
      <c r="F103" s="170" t="s">
        <v>158</v>
      </c>
      <c r="H103" s="171">
        <v>10</v>
      </c>
      <c r="I103" s="172"/>
      <c r="L103" s="168"/>
      <c r="M103" s="173"/>
      <c r="N103" s="174"/>
      <c r="O103" s="174"/>
      <c r="P103" s="174"/>
      <c r="Q103" s="174"/>
      <c r="R103" s="174"/>
      <c r="S103" s="174"/>
      <c r="T103" s="175"/>
      <c r="AT103" s="169" t="s">
        <v>147</v>
      </c>
      <c r="AU103" s="169" t="s">
        <v>82</v>
      </c>
      <c r="AV103" s="13" t="s">
        <v>79</v>
      </c>
      <c r="AW103" s="13" t="s">
        <v>33</v>
      </c>
      <c r="AX103" s="13" t="s">
        <v>15</v>
      </c>
      <c r="AY103" s="169" t="s">
        <v>137</v>
      </c>
    </row>
    <row r="104" spans="1:65" s="2" customFormat="1" ht="21.6" customHeight="1" x14ac:dyDescent="0.2">
      <c r="A104" s="33"/>
      <c r="B104" s="154"/>
      <c r="C104" s="155" t="s">
        <v>79</v>
      </c>
      <c r="D104" s="345" t="s">
        <v>141</v>
      </c>
      <c r="E104" s="156" t="s">
        <v>159</v>
      </c>
      <c r="F104" s="157" t="s">
        <v>160</v>
      </c>
      <c r="G104" s="158" t="s">
        <v>144</v>
      </c>
      <c r="H104" s="159">
        <v>10</v>
      </c>
      <c r="I104" s="160"/>
      <c r="J104" s="161">
        <f>ROUND(I104*H104,2)</f>
        <v>0</v>
      </c>
      <c r="K104" s="157" t="s">
        <v>145</v>
      </c>
      <c r="L104" s="34"/>
      <c r="M104" s="162" t="s">
        <v>3</v>
      </c>
      <c r="N104" s="163" t="s">
        <v>42</v>
      </c>
      <c r="O104" s="54"/>
      <c r="P104" s="164">
        <f>O104*H104</f>
        <v>0</v>
      </c>
      <c r="Q104" s="164">
        <v>3.0000000000000001E-3</v>
      </c>
      <c r="R104" s="164">
        <f>Q104*H104</f>
        <v>0.03</v>
      </c>
      <c r="S104" s="164">
        <v>0</v>
      </c>
      <c r="T104" s="165">
        <f>S104*H104</f>
        <v>0</v>
      </c>
      <c r="U104" s="33"/>
      <c r="V104" s="33"/>
      <c r="W104" s="33"/>
      <c r="X104" s="33"/>
      <c r="Y104" s="33"/>
      <c r="Z104" s="33"/>
      <c r="AA104" s="33"/>
      <c r="AB104" s="33"/>
      <c r="AC104" s="33"/>
      <c r="AD104" s="33"/>
      <c r="AE104" s="33"/>
      <c r="AR104" s="166" t="s">
        <v>85</v>
      </c>
      <c r="AT104" s="166" t="s">
        <v>141</v>
      </c>
      <c r="AU104" s="166" t="s">
        <v>82</v>
      </c>
      <c r="AY104" s="18" t="s">
        <v>137</v>
      </c>
      <c r="BE104" s="167">
        <f>IF(N104="základní",J104,0)</f>
        <v>0</v>
      </c>
      <c r="BF104" s="167">
        <f>IF(N104="snížená",J104,0)</f>
        <v>0</v>
      </c>
      <c r="BG104" s="167">
        <f>IF(N104="zákl. přenesená",J104,0)</f>
        <v>0</v>
      </c>
      <c r="BH104" s="167">
        <f>IF(N104="sníž. přenesená",J104,0)</f>
        <v>0</v>
      </c>
      <c r="BI104" s="167">
        <f>IF(N104="nulová",J104,0)</f>
        <v>0</v>
      </c>
      <c r="BJ104" s="18" t="s">
        <v>15</v>
      </c>
      <c r="BK104" s="167">
        <f>ROUND(I104*H104,2)</f>
        <v>0</v>
      </c>
      <c r="BL104" s="18" t="s">
        <v>85</v>
      </c>
      <c r="BM104" s="166" t="s">
        <v>479</v>
      </c>
    </row>
    <row r="105" spans="1:65" s="2" customFormat="1" ht="32.450000000000003" customHeight="1" x14ac:dyDescent="0.2">
      <c r="A105" s="33"/>
      <c r="B105" s="154"/>
      <c r="C105" s="155" t="s">
        <v>82</v>
      </c>
      <c r="D105" s="345" t="s">
        <v>141</v>
      </c>
      <c r="E105" s="156" t="s">
        <v>142</v>
      </c>
      <c r="F105" s="157" t="s">
        <v>143</v>
      </c>
      <c r="G105" s="158" t="s">
        <v>144</v>
      </c>
      <c r="H105" s="159">
        <v>39.090000000000003</v>
      </c>
      <c r="I105" s="160"/>
      <c r="J105" s="161">
        <f>ROUND(I105*H105,2)</f>
        <v>0</v>
      </c>
      <c r="K105" s="157" t="s">
        <v>145</v>
      </c>
      <c r="L105" s="34"/>
      <c r="M105" s="162" t="s">
        <v>3</v>
      </c>
      <c r="N105" s="163" t="s">
        <v>42</v>
      </c>
      <c r="O105" s="54"/>
      <c r="P105" s="164">
        <f>O105*H105</f>
        <v>0</v>
      </c>
      <c r="Q105" s="164">
        <v>0</v>
      </c>
      <c r="R105" s="164">
        <f>Q105*H105</f>
        <v>0</v>
      </c>
      <c r="S105" s="164">
        <v>0</v>
      </c>
      <c r="T105" s="165">
        <f>S105*H105</f>
        <v>0</v>
      </c>
      <c r="U105" s="33"/>
      <c r="V105" s="33"/>
      <c r="W105" s="33"/>
      <c r="X105" s="33"/>
      <c r="Y105" s="33"/>
      <c r="Z105" s="33"/>
      <c r="AA105" s="33"/>
      <c r="AB105" s="33"/>
      <c r="AC105" s="33"/>
      <c r="AD105" s="33"/>
      <c r="AE105" s="33"/>
      <c r="AR105" s="166" t="s">
        <v>85</v>
      </c>
      <c r="AT105" s="166" t="s">
        <v>141</v>
      </c>
      <c r="AU105" s="166" t="s">
        <v>82</v>
      </c>
      <c r="AY105" s="18" t="s">
        <v>137</v>
      </c>
      <c r="BE105" s="167">
        <f>IF(N105="základní",J105,0)</f>
        <v>0</v>
      </c>
      <c r="BF105" s="167">
        <f>IF(N105="snížená",J105,0)</f>
        <v>0</v>
      </c>
      <c r="BG105" s="167">
        <f>IF(N105="zákl. přenesená",J105,0)</f>
        <v>0</v>
      </c>
      <c r="BH105" s="167">
        <f>IF(N105="sníž. přenesená",J105,0)</f>
        <v>0</v>
      </c>
      <c r="BI105" s="167">
        <f>IF(N105="nulová",J105,0)</f>
        <v>0</v>
      </c>
      <c r="BJ105" s="18" t="s">
        <v>15</v>
      </c>
      <c r="BK105" s="167">
        <f>ROUND(I105*H105,2)</f>
        <v>0</v>
      </c>
      <c r="BL105" s="18" t="s">
        <v>85</v>
      </c>
      <c r="BM105" s="166" t="s">
        <v>480</v>
      </c>
    </row>
    <row r="106" spans="1:65" s="13" customFormat="1" x14ac:dyDescent="0.2">
      <c r="B106" s="168"/>
      <c r="D106" s="346" t="s">
        <v>147</v>
      </c>
      <c r="E106" s="169" t="s">
        <v>3</v>
      </c>
      <c r="F106" s="170" t="s">
        <v>148</v>
      </c>
      <c r="H106" s="171">
        <v>39.090000000000003</v>
      </c>
      <c r="I106" s="172"/>
      <c r="L106" s="168"/>
      <c r="M106" s="173"/>
      <c r="N106" s="174"/>
      <c r="O106" s="174"/>
      <c r="P106" s="174"/>
      <c r="Q106" s="174"/>
      <c r="R106" s="174"/>
      <c r="S106" s="174"/>
      <c r="T106" s="175"/>
      <c r="AT106" s="169" t="s">
        <v>147</v>
      </c>
      <c r="AU106" s="169" t="s">
        <v>82</v>
      </c>
      <c r="AV106" s="13" t="s">
        <v>79</v>
      </c>
      <c r="AW106" s="13" t="s">
        <v>33</v>
      </c>
      <c r="AX106" s="13" t="s">
        <v>15</v>
      </c>
      <c r="AY106" s="169" t="s">
        <v>137</v>
      </c>
    </row>
    <row r="107" spans="1:65" s="2" customFormat="1" ht="32.450000000000003" customHeight="1" x14ac:dyDescent="0.2">
      <c r="A107" s="33"/>
      <c r="B107" s="154"/>
      <c r="C107" s="155" t="s">
        <v>85</v>
      </c>
      <c r="D107" s="345" t="s">
        <v>141</v>
      </c>
      <c r="E107" s="156" t="s">
        <v>149</v>
      </c>
      <c r="F107" s="157" t="s">
        <v>150</v>
      </c>
      <c r="G107" s="158" t="s">
        <v>144</v>
      </c>
      <c r="H107" s="159">
        <v>7.2</v>
      </c>
      <c r="I107" s="160"/>
      <c r="J107" s="161">
        <f>ROUND(I107*H107,2)</f>
        <v>0</v>
      </c>
      <c r="K107" s="157" t="s">
        <v>145</v>
      </c>
      <c r="L107" s="34"/>
      <c r="M107" s="162" t="s">
        <v>3</v>
      </c>
      <c r="N107" s="163" t="s">
        <v>42</v>
      </c>
      <c r="O107" s="54"/>
      <c r="P107" s="164">
        <f>O107*H107</f>
        <v>0</v>
      </c>
      <c r="Q107" s="164">
        <v>0</v>
      </c>
      <c r="R107" s="164">
        <f>Q107*H107</f>
        <v>0</v>
      </c>
      <c r="S107" s="164">
        <v>0</v>
      </c>
      <c r="T107" s="165">
        <f>S107*H107</f>
        <v>0</v>
      </c>
      <c r="U107" s="33"/>
      <c r="V107" s="33"/>
      <c r="W107" s="33"/>
      <c r="X107" s="33"/>
      <c r="Y107" s="33"/>
      <c r="Z107" s="33"/>
      <c r="AA107" s="33"/>
      <c r="AB107" s="33"/>
      <c r="AC107" s="33"/>
      <c r="AD107" s="33"/>
      <c r="AE107" s="33"/>
      <c r="AR107" s="166" t="s">
        <v>85</v>
      </c>
      <c r="AT107" s="166" t="s">
        <v>141</v>
      </c>
      <c r="AU107" s="166" t="s">
        <v>82</v>
      </c>
      <c r="AY107" s="18" t="s">
        <v>137</v>
      </c>
      <c r="BE107" s="167">
        <f>IF(N107="základní",J107,0)</f>
        <v>0</v>
      </c>
      <c r="BF107" s="167">
        <f>IF(N107="snížená",J107,0)</f>
        <v>0</v>
      </c>
      <c r="BG107" s="167">
        <f>IF(N107="zákl. přenesená",J107,0)</f>
        <v>0</v>
      </c>
      <c r="BH107" s="167">
        <f>IF(N107="sníž. přenesená",J107,0)</f>
        <v>0</v>
      </c>
      <c r="BI107" s="167">
        <f>IF(N107="nulová",J107,0)</f>
        <v>0</v>
      </c>
      <c r="BJ107" s="18" t="s">
        <v>15</v>
      </c>
      <c r="BK107" s="167">
        <f>ROUND(I107*H107,2)</f>
        <v>0</v>
      </c>
      <c r="BL107" s="18" t="s">
        <v>85</v>
      </c>
      <c r="BM107" s="166" t="s">
        <v>481</v>
      </c>
    </row>
    <row r="108" spans="1:65" s="14" customFormat="1" x14ac:dyDescent="0.2">
      <c r="B108" s="176"/>
      <c r="D108" s="346" t="s">
        <v>147</v>
      </c>
      <c r="E108" s="177" t="s">
        <v>3</v>
      </c>
      <c r="F108" s="178" t="s">
        <v>152</v>
      </c>
      <c r="H108" s="177" t="s">
        <v>3</v>
      </c>
      <c r="I108" s="179"/>
      <c r="L108" s="176"/>
      <c r="M108" s="180"/>
      <c r="N108" s="181"/>
      <c r="O108" s="181"/>
      <c r="P108" s="181"/>
      <c r="Q108" s="181"/>
      <c r="R108" s="181"/>
      <c r="S108" s="181"/>
      <c r="T108" s="182"/>
      <c r="AT108" s="177" t="s">
        <v>147</v>
      </c>
      <c r="AU108" s="177" t="s">
        <v>82</v>
      </c>
      <c r="AV108" s="14" t="s">
        <v>15</v>
      </c>
      <c r="AW108" s="14" t="s">
        <v>33</v>
      </c>
      <c r="AX108" s="14" t="s">
        <v>71</v>
      </c>
      <c r="AY108" s="177" t="s">
        <v>137</v>
      </c>
    </row>
    <row r="109" spans="1:65" s="13" customFormat="1" x14ac:dyDescent="0.2">
      <c r="B109" s="168"/>
      <c r="D109" s="346" t="s">
        <v>147</v>
      </c>
      <c r="E109" s="169" t="s">
        <v>3</v>
      </c>
      <c r="F109" s="170" t="s">
        <v>153</v>
      </c>
      <c r="H109" s="171">
        <v>7.2</v>
      </c>
      <c r="I109" s="172"/>
      <c r="L109" s="168"/>
      <c r="M109" s="173"/>
      <c r="N109" s="174"/>
      <c r="O109" s="174"/>
      <c r="P109" s="174"/>
      <c r="Q109" s="174"/>
      <c r="R109" s="174"/>
      <c r="S109" s="174"/>
      <c r="T109" s="175"/>
      <c r="AT109" s="169" t="s">
        <v>147</v>
      </c>
      <c r="AU109" s="169" t="s">
        <v>82</v>
      </c>
      <c r="AV109" s="13" t="s">
        <v>79</v>
      </c>
      <c r="AW109" s="13" t="s">
        <v>33</v>
      </c>
      <c r="AX109" s="13" t="s">
        <v>15</v>
      </c>
      <c r="AY109" s="169" t="s">
        <v>137</v>
      </c>
    </row>
    <row r="110" spans="1:65" s="12" customFormat="1" ht="22.9" customHeight="1" x14ac:dyDescent="0.2">
      <c r="B110" s="141"/>
      <c r="D110" s="347" t="s">
        <v>70</v>
      </c>
      <c r="E110" s="152" t="s">
        <v>183</v>
      </c>
      <c r="F110" s="152" t="s">
        <v>189</v>
      </c>
      <c r="I110" s="144"/>
      <c r="J110" s="153">
        <f>BK110</f>
        <v>0</v>
      </c>
      <c r="L110" s="141"/>
      <c r="M110" s="146"/>
      <c r="N110" s="147"/>
      <c r="O110" s="147"/>
      <c r="P110" s="148">
        <f>SUM(P111:P113)</f>
        <v>0</v>
      </c>
      <c r="Q110" s="147"/>
      <c r="R110" s="148">
        <f>SUM(R111:R113)</f>
        <v>0</v>
      </c>
      <c r="S110" s="147"/>
      <c r="T110" s="149">
        <f>SUM(T111:T113)</f>
        <v>2.5648</v>
      </c>
      <c r="AR110" s="142" t="s">
        <v>15</v>
      </c>
      <c r="AT110" s="150" t="s">
        <v>70</v>
      </c>
      <c r="AU110" s="150" t="s">
        <v>15</v>
      </c>
      <c r="AY110" s="142" t="s">
        <v>137</v>
      </c>
      <c r="BK110" s="151">
        <f>SUM(BK111:BK113)</f>
        <v>0</v>
      </c>
    </row>
    <row r="111" spans="1:65" s="2" customFormat="1" ht="32.450000000000003" customHeight="1" x14ac:dyDescent="0.2">
      <c r="A111" s="33"/>
      <c r="B111" s="154"/>
      <c r="C111" s="155" t="s">
        <v>88</v>
      </c>
      <c r="D111" s="345" t="s">
        <v>141</v>
      </c>
      <c r="E111" s="156" t="s">
        <v>191</v>
      </c>
      <c r="F111" s="157" t="s">
        <v>192</v>
      </c>
      <c r="G111" s="158" t="s">
        <v>166</v>
      </c>
      <c r="H111" s="159">
        <v>1.8320000000000001</v>
      </c>
      <c r="I111" s="160"/>
      <c r="J111" s="161">
        <f>ROUND(I111*H111,2)</f>
        <v>0</v>
      </c>
      <c r="K111" s="157" t="s">
        <v>145</v>
      </c>
      <c r="L111" s="34"/>
      <c r="M111" s="162" t="s">
        <v>3</v>
      </c>
      <c r="N111" s="163" t="s">
        <v>42</v>
      </c>
      <c r="O111" s="54"/>
      <c r="P111" s="164">
        <f>O111*H111</f>
        <v>0</v>
      </c>
      <c r="Q111" s="164">
        <v>0</v>
      </c>
      <c r="R111" s="164">
        <f>Q111*H111</f>
        <v>0</v>
      </c>
      <c r="S111" s="164">
        <v>1.4</v>
      </c>
      <c r="T111" s="165">
        <f>S111*H111</f>
        <v>2.5648</v>
      </c>
      <c r="U111" s="33"/>
      <c r="V111" s="33"/>
      <c r="W111" s="33"/>
      <c r="X111" s="33"/>
      <c r="Y111" s="33"/>
      <c r="Z111" s="33"/>
      <c r="AA111" s="33"/>
      <c r="AB111" s="33"/>
      <c r="AC111" s="33"/>
      <c r="AD111" s="33"/>
      <c r="AE111" s="33"/>
      <c r="AR111" s="166" t="s">
        <v>85</v>
      </c>
      <c r="AT111" s="166" t="s">
        <v>141</v>
      </c>
      <c r="AU111" s="166" t="s">
        <v>79</v>
      </c>
      <c r="AY111" s="18" t="s">
        <v>137</v>
      </c>
      <c r="BE111" s="167">
        <f>IF(N111="základní",J111,0)</f>
        <v>0</v>
      </c>
      <c r="BF111" s="167">
        <f>IF(N111="snížená",J111,0)</f>
        <v>0</v>
      </c>
      <c r="BG111" s="167">
        <f>IF(N111="zákl. přenesená",J111,0)</f>
        <v>0</v>
      </c>
      <c r="BH111" s="167">
        <f>IF(N111="sníž. přenesená",J111,0)</f>
        <v>0</v>
      </c>
      <c r="BI111" s="167">
        <f>IF(N111="nulová",J111,0)</f>
        <v>0</v>
      </c>
      <c r="BJ111" s="18" t="s">
        <v>15</v>
      </c>
      <c r="BK111" s="167">
        <f>ROUND(I111*H111,2)</f>
        <v>0</v>
      </c>
      <c r="BL111" s="18" t="s">
        <v>85</v>
      </c>
      <c r="BM111" s="166" t="s">
        <v>482</v>
      </c>
    </row>
    <row r="112" spans="1:65" s="14" customFormat="1" x14ac:dyDescent="0.2">
      <c r="B112" s="176"/>
      <c r="D112" s="346" t="s">
        <v>147</v>
      </c>
      <c r="E112" s="177" t="s">
        <v>3</v>
      </c>
      <c r="F112" s="178" t="s">
        <v>168</v>
      </c>
      <c r="H112" s="177" t="s">
        <v>3</v>
      </c>
      <c r="I112" s="179"/>
      <c r="L112" s="176"/>
      <c r="M112" s="180"/>
      <c r="N112" s="181"/>
      <c r="O112" s="181"/>
      <c r="P112" s="181"/>
      <c r="Q112" s="181"/>
      <c r="R112" s="181"/>
      <c r="S112" s="181"/>
      <c r="T112" s="182"/>
      <c r="AT112" s="177" t="s">
        <v>147</v>
      </c>
      <c r="AU112" s="177" t="s">
        <v>79</v>
      </c>
      <c r="AV112" s="14" t="s">
        <v>15</v>
      </c>
      <c r="AW112" s="14" t="s">
        <v>33</v>
      </c>
      <c r="AX112" s="14" t="s">
        <v>71</v>
      </c>
      <c r="AY112" s="177" t="s">
        <v>137</v>
      </c>
    </row>
    <row r="113" spans="1:65" s="13" customFormat="1" x14ac:dyDescent="0.2">
      <c r="B113" s="168"/>
      <c r="D113" s="346" t="s">
        <v>147</v>
      </c>
      <c r="E113" s="169" t="s">
        <v>3</v>
      </c>
      <c r="F113" s="170" t="s">
        <v>194</v>
      </c>
      <c r="H113" s="171">
        <v>1.8320000000000001</v>
      </c>
      <c r="I113" s="172"/>
      <c r="L113" s="168"/>
      <c r="M113" s="173"/>
      <c r="N113" s="174"/>
      <c r="O113" s="174"/>
      <c r="P113" s="174"/>
      <c r="Q113" s="174"/>
      <c r="R113" s="174"/>
      <c r="S113" s="174"/>
      <c r="T113" s="175"/>
      <c r="AT113" s="169" t="s">
        <v>147</v>
      </c>
      <c r="AU113" s="169" t="s">
        <v>79</v>
      </c>
      <c r="AV113" s="13" t="s">
        <v>79</v>
      </c>
      <c r="AW113" s="13" t="s">
        <v>33</v>
      </c>
      <c r="AX113" s="13" t="s">
        <v>15</v>
      </c>
      <c r="AY113" s="169" t="s">
        <v>137</v>
      </c>
    </row>
    <row r="114" spans="1:65" s="12" customFormat="1" ht="22.9" customHeight="1" x14ac:dyDescent="0.2">
      <c r="B114" s="141"/>
      <c r="D114" s="347" t="s">
        <v>70</v>
      </c>
      <c r="E114" s="152" t="s">
        <v>195</v>
      </c>
      <c r="F114" s="152" t="s">
        <v>196</v>
      </c>
      <c r="I114" s="144"/>
      <c r="J114" s="153">
        <f>BK114</f>
        <v>0</v>
      </c>
      <c r="L114" s="141"/>
      <c r="M114" s="146"/>
      <c r="N114" s="147"/>
      <c r="O114" s="147"/>
      <c r="P114" s="148">
        <f>SUM(P115:P119)</f>
        <v>0</v>
      </c>
      <c r="Q114" s="147"/>
      <c r="R114" s="148">
        <f>SUM(R115:R119)</f>
        <v>0</v>
      </c>
      <c r="S114" s="147"/>
      <c r="T114" s="149">
        <f>SUM(T115:T119)</f>
        <v>0</v>
      </c>
      <c r="AR114" s="142" t="s">
        <v>15</v>
      </c>
      <c r="AT114" s="150" t="s">
        <v>70</v>
      </c>
      <c r="AU114" s="150" t="s">
        <v>15</v>
      </c>
      <c r="AY114" s="142" t="s">
        <v>137</v>
      </c>
      <c r="BK114" s="151">
        <f>SUM(BK115:BK119)</f>
        <v>0</v>
      </c>
    </row>
    <row r="115" spans="1:65" s="2" customFormat="1" ht="43.15" customHeight="1" x14ac:dyDescent="0.2">
      <c r="A115" s="33"/>
      <c r="B115" s="154"/>
      <c r="C115" s="155" t="s">
        <v>91</v>
      </c>
      <c r="D115" s="345" t="s">
        <v>141</v>
      </c>
      <c r="E115" s="156" t="s">
        <v>198</v>
      </c>
      <c r="F115" s="157" t="s">
        <v>199</v>
      </c>
      <c r="G115" s="158" t="s">
        <v>180</v>
      </c>
      <c r="H115" s="159">
        <v>3.24</v>
      </c>
      <c r="I115" s="160"/>
      <c r="J115" s="161">
        <f>ROUND(I115*H115,2)</f>
        <v>0</v>
      </c>
      <c r="K115" s="157" t="s">
        <v>3</v>
      </c>
      <c r="L115" s="34"/>
      <c r="M115" s="162" t="s">
        <v>3</v>
      </c>
      <c r="N115" s="163" t="s">
        <v>42</v>
      </c>
      <c r="O115" s="54"/>
      <c r="P115" s="164">
        <f>O115*H115</f>
        <v>0</v>
      </c>
      <c r="Q115" s="164">
        <v>0</v>
      </c>
      <c r="R115" s="164">
        <f>Q115*H115</f>
        <v>0</v>
      </c>
      <c r="S115" s="164">
        <v>0</v>
      </c>
      <c r="T115" s="165">
        <f>S115*H115</f>
        <v>0</v>
      </c>
      <c r="U115" s="33"/>
      <c r="V115" s="33"/>
      <c r="W115" s="33"/>
      <c r="X115" s="33"/>
      <c r="Y115" s="33"/>
      <c r="Z115" s="33"/>
      <c r="AA115" s="33"/>
      <c r="AB115" s="33"/>
      <c r="AC115" s="33"/>
      <c r="AD115" s="33"/>
      <c r="AE115" s="33"/>
      <c r="AR115" s="166" t="s">
        <v>85</v>
      </c>
      <c r="AT115" s="166" t="s">
        <v>141</v>
      </c>
      <c r="AU115" s="166" t="s">
        <v>79</v>
      </c>
      <c r="AY115" s="18" t="s">
        <v>137</v>
      </c>
      <c r="BE115" s="167">
        <f>IF(N115="základní",J115,0)</f>
        <v>0</v>
      </c>
      <c r="BF115" s="167">
        <f>IF(N115="snížená",J115,0)</f>
        <v>0</v>
      </c>
      <c r="BG115" s="167">
        <f>IF(N115="zákl. přenesená",J115,0)</f>
        <v>0</v>
      </c>
      <c r="BH115" s="167">
        <f>IF(N115="sníž. přenesená",J115,0)</f>
        <v>0</v>
      </c>
      <c r="BI115" s="167">
        <f>IF(N115="nulová",J115,0)</f>
        <v>0</v>
      </c>
      <c r="BJ115" s="18" t="s">
        <v>15</v>
      </c>
      <c r="BK115" s="167">
        <f>ROUND(I115*H115,2)</f>
        <v>0</v>
      </c>
      <c r="BL115" s="18" t="s">
        <v>85</v>
      </c>
      <c r="BM115" s="166" t="s">
        <v>483</v>
      </c>
    </row>
    <row r="116" spans="1:65" s="2" customFormat="1" ht="32.450000000000003" customHeight="1" x14ac:dyDescent="0.2">
      <c r="A116" s="33"/>
      <c r="B116" s="154"/>
      <c r="C116" s="155" t="s">
        <v>173</v>
      </c>
      <c r="D116" s="345" t="s">
        <v>141</v>
      </c>
      <c r="E116" s="156" t="s">
        <v>202</v>
      </c>
      <c r="F116" s="157" t="s">
        <v>203</v>
      </c>
      <c r="G116" s="158" t="s">
        <v>180</v>
      </c>
      <c r="H116" s="159">
        <v>3.24</v>
      </c>
      <c r="I116" s="160"/>
      <c r="J116" s="161">
        <f>ROUND(I116*H116,2)</f>
        <v>0</v>
      </c>
      <c r="K116" s="157" t="s">
        <v>145</v>
      </c>
      <c r="L116" s="34"/>
      <c r="M116" s="162" t="s">
        <v>3</v>
      </c>
      <c r="N116" s="163" t="s">
        <v>42</v>
      </c>
      <c r="O116" s="54"/>
      <c r="P116" s="164">
        <f>O116*H116</f>
        <v>0</v>
      </c>
      <c r="Q116" s="164">
        <v>0</v>
      </c>
      <c r="R116" s="164">
        <f>Q116*H116</f>
        <v>0</v>
      </c>
      <c r="S116" s="164">
        <v>0</v>
      </c>
      <c r="T116" s="165">
        <f>S116*H116</f>
        <v>0</v>
      </c>
      <c r="U116" s="33"/>
      <c r="V116" s="33"/>
      <c r="W116" s="33"/>
      <c r="X116" s="33"/>
      <c r="Y116" s="33"/>
      <c r="Z116" s="33"/>
      <c r="AA116" s="33"/>
      <c r="AB116" s="33"/>
      <c r="AC116" s="33"/>
      <c r="AD116" s="33"/>
      <c r="AE116" s="33"/>
      <c r="AR116" s="166" t="s">
        <v>85</v>
      </c>
      <c r="AT116" s="166" t="s">
        <v>141</v>
      </c>
      <c r="AU116" s="166" t="s">
        <v>79</v>
      </c>
      <c r="AY116" s="18" t="s">
        <v>137</v>
      </c>
      <c r="BE116" s="167">
        <f>IF(N116="základní",J116,0)</f>
        <v>0</v>
      </c>
      <c r="BF116" s="167">
        <f>IF(N116="snížená",J116,0)</f>
        <v>0</v>
      </c>
      <c r="BG116" s="167">
        <f>IF(N116="zákl. přenesená",J116,0)</f>
        <v>0</v>
      </c>
      <c r="BH116" s="167">
        <f>IF(N116="sníž. přenesená",J116,0)</f>
        <v>0</v>
      </c>
      <c r="BI116" s="167">
        <f>IF(N116="nulová",J116,0)</f>
        <v>0</v>
      </c>
      <c r="BJ116" s="18" t="s">
        <v>15</v>
      </c>
      <c r="BK116" s="167">
        <f>ROUND(I116*H116,2)</f>
        <v>0</v>
      </c>
      <c r="BL116" s="18" t="s">
        <v>85</v>
      </c>
      <c r="BM116" s="166" t="s">
        <v>484</v>
      </c>
    </row>
    <row r="117" spans="1:65" s="2" customFormat="1" ht="43.15" customHeight="1" x14ac:dyDescent="0.2">
      <c r="A117" s="33"/>
      <c r="B117" s="154"/>
      <c r="C117" s="155" t="s">
        <v>177</v>
      </c>
      <c r="D117" s="345" t="s">
        <v>141</v>
      </c>
      <c r="E117" s="156" t="s">
        <v>206</v>
      </c>
      <c r="F117" s="157" t="s">
        <v>207</v>
      </c>
      <c r="G117" s="158" t="s">
        <v>180</v>
      </c>
      <c r="H117" s="159">
        <v>97.2</v>
      </c>
      <c r="I117" s="160"/>
      <c r="J117" s="161">
        <f>ROUND(I117*H117,2)</f>
        <v>0</v>
      </c>
      <c r="K117" s="157" t="s">
        <v>145</v>
      </c>
      <c r="L117" s="34"/>
      <c r="M117" s="162" t="s">
        <v>3</v>
      </c>
      <c r="N117" s="163" t="s">
        <v>42</v>
      </c>
      <c r="O117" s="54"/>
      <c r="P117" s="164">
        <f>O117*H117</f>
        <v>0</v>
      </c>
      <c r="Q117" s="164">
        <v>0</v>
      </c>
      <c r="R117" s="164">
        <f>Q117*H117</f>
        <v>0</v>
      </c>
      <c r="S117" s="164">
        <v>0</v>
      </c>
      <c r="T117" s="165">
        <f>S117*H117</f>
        <v>0</v>
      </c>
      <c r="U117" s="33"/>
      <c r="V117" s="33"/>
      <c r="W117" s="33"/>
      <c r="X117" s="33"/>
      <c r="Y117" s="33"/>
      <c r="Z117" s="33"/>
      <c r="AA117" s="33"/>
      <c r="AB117" s="33"/>
      <c r="AC117" s="33"/>
      <c r="AD117" s="33"/>
      <c r="AE117" s="33"/>
      <c r="AR117" s="166" t="s">
        <v>85</v>
      </c>
      <c r="AT117" s="166" t="s">
        <v>141</v>
      </c>
      <c r="AU117" s="166" t="s">
        <v>79</v>
      </c>
      <c r="AY117" s="18" t="s">
        <v>137</v>
      </c>
      <c r="BE117" s="167">
        <f>IF(N117="základní",J117,0)</f>
        <v>0</v>
      </c>
      <c r="BF117" s="167">
        <f>IF(N117="snížená",J117,0)</f>
        <v>0</v>
      </c>
      <c r="BG117" s="167">
        <f>IF(N117="zákl. přenesená",J117,0)</f>
        <v>0</v>
      </c>
      <c r="BH117" s="167">
        <f>IF(N117="sníž. přenesená",J117,0)</f>
        <v>0</v>
      </c>
      <c r="BI117" s="167">
        <f>IF(N117="nulová",J117,0)</f>
        <v>0</v>
      </c>
      <c r="BJ117" s="18" t="s">
        <v>15</v>
      </c>
      <c r="BK117" s="167">
        <f>ROUND(I117*H117,2)</f>
        <v>0</v>
      </c>
      <c r="BL117" s="18" t="s">
        <v>85</v>
      </c>
      <c r="BM117" s="166" t="s">
        <v>485</v>
      </c>
    </row>
    <row r="118" spans="1:65" s="13" customFormat="1" x14ac:dyDescent="0.2">
      <c r="B118" s="168"/>
      <c r="D118" s="346" t="s">
        <v>147</v>
      </c>
      <c r="F118" s="170" t="s">
        <v>209</v>
      </c>
      <c r="H118" s="171">
        <v>97.2</v>
      </c>
      <c r="I118" s="172"/>
      <c r="L118" s="168"/>
      <c r="M118" s="173"/>
      <c r="N118" s="174"/>
      <c r="O118" s="174"/>
      <c r="P118" s="174"/>
      <c r="Q118" s="174"/>
      <c r="R118" s="174"/>
      <c r="S118" s="174"/>
      <c r="T118" s="175"/>
      <c r="AT118" s="169" t="s">
        <v>147</v>
      </c>
      <c r="AU118" s="169" t="s">
        <v>79</v>
      </c>
      <c r="AV118" s="13" t="s">
        <v>79</v>
      </c>
      <c r="AW118" s="13" t="s">
        <v>4</v>
      </c>
      <c r="AX118" s="13" t="s">
        <v>15</v>
      </c>
      <c r="AY118" s="169" t="s">
        <v>137</v>
      </c>
    </row>
    <row r="119" spans="1:65" s="2" customFormat="1" ht="43.15" customHeight="1" x14ac:dyDescent="0.2">
      <c r="A119" s="33"/>
      <c r="B119" s="154"/>
      <c r="C119" s="155" t="s">
        <v>183</v>
      </c>
      <c r="D119" s="345" t="s">
        <v>141</v>
      </c>
      <c r="E119" s="156" t="s">
        <v>211</v>
      </c>
      <c r="F119" s="157" t="s">
        <v>212</v>
      </c>
      <c r="G119" s="158" t="s">
        <v>180</v>
      </c>
      <c r="H119" s="159">
        <v>3.24</v>
      </c>
      <c r="I119" s="160"/>
      <c r="J119" s="161">
        <f>ROUND(I119*H119,2)</f>
        <v>0</v>
      </c>
      <c r="K119" s="157" t="s">
        <v>145</v>
      </c>
      <c r="L119" s="34"/>
      <c r="M119" s="162" t="s">
        <v>3</v>
      </c>
      <c r="N119" s="163" t="s">
        <v>42</v>
      </c>
      <c r="O119" s="54"/>
      <c r="P119" s="164">
        <f>O119*H119</f>
        <v>0</v>
      </c>
      <c r="Q119" s="164">
        <v>0</v>
      </c>
      <c r="R119" s="164">
        <f>Q119*H119</f>
        <v>0</v>
      </c>
      <c r="S119" s="164">
        <v>0</v>
      </c>
      <c r="T119" s="165">
        <f>S119*H119</f>
        <v>0</v>
      </c>
      <c r="U119" s="33"/>
      <c r="V119" s="33"/>
      <c r="W119" s="33"/>
      <c r="X119" s="33"/>
      <c r="Y119" s="33"/>
      <c r="Z119" s="33"/>
      <c r="AA119" s="33"/>
      <c r="AB119" s="33"/>
      <c r="AC119" s="33"/>
      <c r="AD119" s="33"/>
      <c r="AE119" s="33"/>
      <c r="AR119" s="166" t="s">
        <v>85</v>
      </c>
      <c r="AT119" s="166" t="s">
        <v>141</v>
      </c>
      <c r="AU119" s="166" t="s">
        <v>79</v>
      </c>
      <c r="AY119" s="18" t="s">
        <v>137</v>
      </c>
      <c r="BE119" s="167">
        <f>IF(N119="základní",J119,0)</f>
        <v>0</v>
      </c>
      <c r="BF119" s="167">
        <f>IF(N119="snížená",J119,0)</f>
        <v>0</v>
      </c>
      <c r="BG119" s="167">
        <f>IF(N119="zákl. přenesená",J119,0)</f>
        <v>0</v>
      </c>
      <c r="BH119" s="167">
        <f>IF(N119="sníž. přenesená",J119,0)</f>
        <v>0</v>
      </c>
      <c r="BI119" s="167">
        <f>IF(N119="nulová",J119,0)</f>
        <v>0</v>
      </c>
      <c r="BJ119" s="18" t="s">
        <v>15</v>
      </c>
      <c r="BK119" s="167">
        <f>ROUND(I119*H119,2)</f>
        <v>0</v>
      </c>
      <c r="BL119" s="18" t="s">
        <v>85</v>
      </c>
      <c r="BM119" s="166" t="s">
        <v>486</v>
      </c>
    </row>
    <row r="120" spans="1:65" s="12" customFormat="1" ht="22.9" customHeight="1" x14ac:dyDescent="0.2">
      <c r="B120" s="141"/>
      <c r="D120" s="347" t="s">
        <v>70</v>
      </c>
      <c r="E120" s="152" t="s">
        <v>214</v>
      </c>
      <c r="F120" s="152" t="s">
        <v>215</v>
      </c>
      <c r="I120" s="144"/>
      <c r="J120" s="153">
        <f>BK120</f>
        <v>0</v>
      </c>
      <c r="L120" s="141"/>
      <c r="M120" s="146"/>
      <c r="N120" s="147"/>
      <c r="O120" s="147"/>
      <c r="P120" s="148">
        <f>P121+P122</f>
        <v>0</v>
      </c>
      <c r="Q120" s="147"/>
      <c r="R120" s="148">
        <f>R121+R122</f>
        <v>2.8031530199999999</v>
      </c>
      <c r="S120" s="147"/>
      <c r="T120" s="149">
        <f>T121+T122</f>
        <v>0</v>
      </c>
      <c r="AR120" s="142" t="s">
        <v>15</v>
      </c>
      <c r="AT120" s="150" t="s">
        <v>70</v>
      </c>
      <c r="AU120" s="150" t="s">
        <v>15</v>
      </c>
      <c r="AY120" s="142" t="s">
        <v>137</v>
      </c>
      <c r="BK120" s="151">
        <f>BK121+BK122</f>
        <v>0</v>
      </c>
    </row>
    <row r="121" spans="1:65" s="2" customFormat="1" ht="54" customHeight="1" x14ac:dyDescent="0.2">
      <c r="A121" s="33"/>
      <c r="B121" s="154"/>
      <c r="C121" s="155" t="s">
        <v>190</v>
      </c>
      <c r="D121" s="345" t="s">
        <v>141</v>
      </c>
      <c r="E121" s="156" t="s">
        <v>216</v>
      </c>
      <c r="F121" s="157" t="s">
        <v>217</v>
      </c>
      <c r="G121" s="158" t="s">
        <v>180</v>
      </c>
      <c r="H121" s="159">
        <v>2.8769999999999998</v>
      </c>
      <c r="I121" s="160"/>
      <c r="J121" s="161">
        <f>ROUND(I121*H121,2)</f>
        <v>0</v>
      </c>
      <c r="K121" s="157" t="s">
        <v>3</v>
      </c>
      <c r="L121" s="34"/>
      <c r="M121" s="162" t="s">
        <v>3</v>
      </c>
      <c r="N121" s="163" t="s">
        <v>42</v>
      </c>
      <c r="O121" s="54"/>
      <c r="P121" s="164">
        <f>O121*H121</f>
        <v>0</v>
      </c>
      <c r="Q121" s="164">
        <v>0</v>
      </c>
      <c r="R121" s="164">
        <f>Q121*H121</f>
        <v>0</v>
      </c>
      <c r="S121" s="164">
        <v>0</v>
      </c>
      <c r="T121" s="165">
        <f>S121*H121</f>
        <v>0</v>
      </c>
      <c r="U121" s="33"/>
      <c r="V121" s="33"/>
      <c r="W121" s="33"/>
      <c r="X121" s="33"/>
      <c r="Y121" s="33"/>
      <c r="Z121" s="33"/>
      <c r="AA121" s="33"/>
      <c r="AB121" s="33"/>
      <c r="AC121" s="33"/>
      <c r="AD121" s="33"/>
      <c r="AE121" s="33"/>
      <c r="AR121" s="166" t="s">
        <v>85</v>
      </c>
      <c r="AT121" s="166" t="s">
        <v>141</v>
      </c>
      <c r="AU121" s="166" t="s">
        <v>79</v>
      </c>
      <c r="AY121" s="18" t="s">
        <v>137</v>
      </c>
      <c r="BE121" s="167">
        <f>IF(N121="základní",J121,0)</f>
        <v>0</v>
      </c>
      <c r="BF121" s="167">
        <f>IF(N121="snížená",J121,0)</f>
        <v>0</v>
      </c>
      <c r="BG121" s="167">
        <f>IF(N121="zákl. přenesená",J121,0)</f>
        <v>0</v>
      </c>
      <c r="BH121" s="167">
        <f>IF(N121="sníž. přenesená",J121,0)</f>
        <v>0</v>
      </c>
      <c r="BI121" s="167">
        <f>IF(N121="nulová",J121,0)</f>
        <v>0</v>
      </c>
      <c r="BJ121" s="18" t="s">
        <v>15</v>
      </c>
      <c r="BK121" s="167">
        <f>ROUND(I121*H121,2)</f>
        <v>0</v>
      </c>
      <c r="BL121" s="18" t="s">
        <v>85</v>
      </c>
      <c r="BM121" s="166" t="s">
        <v>487</v>
      </c>
    </row>
    <row r="122" spans="1:65" s="12" customFormat="1" ht="20.85" customHeight="1" x14ac:dyDescent="0.2">
      <c r="B122" s="141"/>
      <c r="D122" s="347" t="s">
        <v>70</v>
      </c>
      <c r="E122" s="152" t="s">
        <v>162</v>
      </c>
      <c r="F122" s="152" t="s">
        <v>163</v>
      </c>
      <c r="I122" s="144"/>
      <c r="J122" s="153">
        <f>BK122</f>
        <v>0</v>
      </c>
      <c r="L122" s="141"/>
      <c r="M122" s="146"/>
      <c r="N122" s="147"/>
      <c r="O122" s="147"/>
      <c r="P122" s="148">
        <f>SUM(P123:P132)</f>
        <v>0</v>
      </c>
      <c r="Q122" s="147"/>
      <c r="R122" s="148">
        <f>SUM(R123:R132)</f>
        <v>2.8031530199999999</v>
      </c>
      <c r="S122" s="147"/>
      <c r="T122" s="149">
        <f>SUM(T123:T132)</f>
        <v>0</v>
      </c>
      <c r="AR122" s="142" t="s">
        <v>15</v>
      </c>
      <c r="AT122" s="150" t="s">
        <v>70</v>
      </c>
      <c r="AU122" s="150" t="s">
        <v>79</v>
      </c>
      <c r="AY122" s="142" t="s">
        <v>137</v>
      </c>
      <c r="BK122" s="151">
        <f>SUM(BK123:BK132)</f>
        <v>0</v>
      </c>
    </row>
    <row r="123" spans="1:65" s="2" customFormat="1" ht="32.450000000000003" customHeight="1" x14ac:dyDescent="0.2">
      <c r="A123" s="33"/>
      <c r="B123" s="154"/>
      <c r="C123" s="155" t="s">
        <v>197</v>
      </c>
      <c r="D123" s="345" t="s">
        <v>141</v>
      </c>
      <c r="E123" s="156" t="s">
        <v>164</v>
      </c>
      <c r="F123" s="157" t="s">
        <v>165</v>
      </c>
      <c r="G123" s="158" t="s">
        <v>166</v>
      </c>
      <c r="H123" s="159">
        <v>1.2210000000000001</v>
      </c>
      <c r="I123" s="160"/>
      <c r="J123" s="161">
        <f>ROUND(I123*H123,2)</f>
        <v>0</v>
      </c>
      <c r="K123" s="157" t="s">
        <v>145</v>
      </c>
      <c r="L123" s="34"/>
      <c r="M123" s="162" t="s">
        <v>3</v>
      </c>
      <c r="N123" s="163" t="s">
        <v>42</v>
      </c>
      <c r="O123" s="54"/>
      <c r="P123" s="164">
        <f>O123*H123</f>
        <v>0</v>
      </c>
      <c r="Q123" s="164">
        <v>2.2563399999999998</v>
      </c>
      <c r="R123" s="164">
        <f>Q123*H123</f>
        <v>2.75499114</v>
      </c>
      <c r="S123" s="164">
        <v>0</v>
      </c>
      <c r="T123" s="165">
        <f>S123*H123</f>
        <v>0</v>
      </c>
      <c r="U123" s="33"/>
      <c r="V123" s="33"/>
      <c r="W123" s="33"/>
      <c r="X123" s="33"/>
      <c r="Y123" s="33"/>
      <c r="Z123" s="33"/>
      <c r="AA123" s="33"/>
      <c r="AB123" s="33"/>
      <c r="AC123" s="33"/>
      <c r="AD123" s="33"/>
      <c r="AE123" s="33"/>
      <c r="AR123" s="166" t="s">
        <v>85</v>
      </c>
      <c r="AT123" s="166" t="s">
        <v>141</v>
      </c>
      <c r="AU123" s="166" t="s">
        <v>82</v>
      </c>
      <c r="AY123" s="18" t="s">
        <v>137</v>
      </c>
      <c r="BE123" s="167">
        <f>IF(N123="základní",J123,0)</f>
        <v>0</v>
      </c>
      <c r="BF123" s="167">
        <f>IF(N123="snížená",J123,0)</f>
        <v>0</v>
      </c>
      <c r="BG123" s="167">
        <f>IF(N123="zákl. přenesená",J123,0)</f>
        <v>0</v>
      </c>
      <c r="BH123" s="167">
        <f>IF(N123="sníž. přenesená",J123,0)</f>
        <v>0</v>
      </c>
      <c r="BI123" s="167">
        <f>IF(N123="nulová",J123,0)</f>
        <v>0</v>
      </c>
      <c r="BJ123" s="18" t="s">
        <v>15</v>
      </c>
      <c r="BK123" s="167">
        <f>ROUND(I123*H123,2)</f>
        <v>0</v>
      </c>
      <c r="BL123" s="18" t="s">
        <v>85</v>
      </c>
      <c r="BM123" s="166" t="s">
        <v>488</v>
      </c>
    </row>
    <row r="124" spans="1:65" s="14" customFormat="1" x14ac:dyDescent="0.2">
      <c r="B124" s="176"/>
      <c r="D124" s="346" t="s">
        <v>147</v>
      </c>
      <c r="E124" s="177" t="s">
        <v>3</v>
      </c>
      <c r="F124" s="178" t="s">
        <v>168</v>
      </c>
      <c r="H124" s="177" t="s">
        <v>3</v>
      </c>
      <c r="I124" s="179"/>
      <c r="L124" s="176"/>
      <c r="M124" s="180"/>
      <c r="N124" s="181"/>
      <c r="O124" s="181"/>
      <c r="P124" s="181"/>
      <c r="Q124" s="181"/>
      <c r="R124" s="181"/>
      <c r="S124" s="181"/>
      <c r="T124" s="182"/>
      <c r="AT124" s="177" t="s">
        <v>147</v>
      </c>
      <c r="AU124" s="177" t="s">
        <v>82</v>
      </c>
      <c r="AV124" s="14" t="s">
        <v>15</v>
      </c>
      <c r="AW124" s="14" t="s">
        <v>33</v>
      </c>
      <c r="AX124" s="14" t="s">
        <v>71</v>
      </c>
      <c r="AY124" s="177" t="s">
        <v>137</v>
      </c>
    </row>
    <row r="125" spans="1:65" s="13" customFormat="1" x14ac:dyDescent="0.2">
      <c r="B125" s="168"/>
      <c r="D125" s="346" t="s">
        <v>147</v>
      </c>
      <c r="E125" s="169" t="s">
        <v>3</v>
      </c>
      <c r="F125" s="170" t="s">
        <v>169</v>
      </c>
      <c r="H125" s="171">
        <v>1.2210000000000001</v>
      </c>
      <c r="I125" s="172"/>
      <c r="L125" s="168"/>
      <c r="M125" s="173"/>
      <c r="N125" s="174"/>
      <c r="O125" s="174"/>
      <c r="P125" s="174"/>
      <c r="Q125" s="174"/>
      <c r="R125" s="174"/>
      <c r="S125" s="174"/>
      <c r="T125" s="175"/>
      <c r="AT125" s="169" t="s">
        <v>147</v>
      </c>
      <c r="AU125" s="169" t="s">
        <v>82</v>
      </c>
      <c r="AV125" s="13" t="s">
        <v>79</v>
      </c>
      <c r="AW125" s="13" t="s">
        <v>33</v>
      </c>
      <c r="AX125" s="13" t="s">
        <v>15</v>
      </c>
      <c r="AY125" s="169" t="s">
        <v>137</v>
      </c>
    </row>
    <row r="126" spans="1:65" s="2" customFormat="1" ht="32.450000000000003" customHeight="1" x14ac:dyDescent="0.2">
      <c r="A126" s="33"/>
      <c r="B126" s="154"/>
      <c r="C126" s="155" t="s">
        <v>201</v>
      </c>
      <c r="D126" s="345" t="s">
        <v>141</v>
      </c>
      <c r="E126" s="156" t="s">
        <v>170</v>
      </c>
      <c r="F126" s="157" t="s">
        <v>171</v>
      </c>
      <c r="G126" s="158" t="s">
        <v>166</v>
      </c>
      <c r="H126" s="159">
        <v>1.2210000000000001</v>
      </c>
      <c r="I126" s="160"/>
      <c r="J126" s="161">
        <f>ROUND(I126*H126,2)</f>
        <v>0</v>
      </c>
      <c r="K126" s="157" t="s">
        <v>145</v>
      </c>
      <c r="L126" s="34"/>
      <c r="M126" s="162" t="s">
        <v>3</v>
      </c>
      <c r="N126" s="163" t="s">
        <v>42</v>
      </c>
      <c r="O126" s="54"/>
      <c r="P126" s="164">
        <f>O126*H126</f>
        <v>0</v>
      </c>
      <c r="Q126" s="164">
        <v>0</v>
      </c>
      <c r="R126" s="164">
        <f>Q126*H126</f>
        <v>0</v>
      </c>
      <c r="S126" s="164">
        <v>0</v>
      </c>
      <c r="T126" s="165">
        <f>S126*H126</f>
        <v>0</v>
      </c>
      <c r="U126" s="33"/>
      <c r="V126" s="33"/>
      <c r="W126" s="33"/>
      <c r="X126" s="33"/>
      <c r="Y126" s="33"/>
      <c r="Z126" s="33"/>
      <c r="AA126" s="33"/>
      <c r="AB126" s="33"/>
      <c r="AC126" s="33"/>
      <c r="AD126" s="33"/>
      <c r="AE126" s="33"/>
      <c r="AR126" s="166" t="s">
        <v>85</v>
      </c>
      <c r="AT126" s="166" t="s">
        <v>141</v>
      </c>
      <c r="AU126" s="166" t="s">
        <v>82</v>
      </c>
      <c r="AY126" s="18" t="s">
        <v>137</v>
      </c>
      <c r="BE126" s="167">
        <f>IF(N126="základní",J126,0)</f>
        <v>0</v>
      </c>
      <c r="BF126" s="167">
        <f>IF(N126="snížená",J126,0)</f>
        <v>0</v>
      </c>
      <c r="BG126" s="167">
        <f>IF(N126="zákl. přenesená",J126,0)</f>
        <v>0</v>
      </c>
      <c r="BH126" s="167">
        <f>IF(N126="sníž. přenesená",J126,0)</f>
        <v>0</v>
      </c>
      <c r="BI126" s="167">
        <f>IF(N126="nulová",J126,0)</f>
        <v>0</v>
      </c>
      <c r="BJ126" s="18" t="s">
        <v>15</v>
      </c>
      <c r="BK126" s="167">
        <f>ROUND(I126*H126,2)</f>
        <v>0</v>
      </c>
      <c r="BL126" s="18" t="s">
        <v>85</v>
      </c>
      <c r="BM126" s="166" t="s">
        <v>489</v>
      </c>
    </row>
    <row r="127" spans="1:65" s="2" customFormat="1" ht="43.15" customHeight="1" x14ac:dyDescent="0.2">
      <c r="A127" s="33"/>
      <c r="B127" s="154"/>
      <c r="C127" s="155" t="s">
        <v>205</v>
      </c>
      <c r="D127" s="345" t="s">
        <v>141</v>
      </c>
      <c r="E127" s="156" t="s">
        <v>174</v>
      </c>
      <c r="F127" s="157" t="s">
        <v>175</v>
      </c>
      <c r="G127" s="158" t="s">
        <v>166</v>
      </c>
      <c r="H127" s="159">
        <v>1.2210000000000001</v>
      </c>
      <c r="I127" s="160"/>
      <c r="J127" s="161">
        <f>ROUND(I127*H127,2)</f>
        <v>0</v>
      </c>
      <c r="K127" s="157" t="s">
        <v>145</v>
      </c>
      <c r="L127" s="34"/>
      <c r="M127" s="162" t="s">
        <v>3</v>
      </c>
      <c r="N127" s="163" t="s">
        <v>42</v>
      </c>
      <c r="O127" s="54"/>
      <c r="P127" s="164">
        <f>O127*H127</f>
        <v>0</v>
      </c>
      <c r="Q127" s="164">
        <v>0</v>
      </c>
      <c r="R127" s="164">
        <f>Q127*H127</f>
        <v>0</v>
      </c>
      <c r="S127" s="164">
        <v>0</v>
      </c>
      <c r="T127" s="165">
        <f>S127*H127</f>
        <v>0</v>
      </c>
      <c r="U127" s="33"/>
      <c r="V127" s="33"/>
      <c r="W127" s="33"/>
      <c r="X127" s="33"/>
      <c r="Y127" s="33"/>
      <c r="Z127" s="33"/>
      <c r="AA127" s="33"/>
      <c r="AB127" s="33"/>
      <c r="AC127" s="33"/>
      <c r="AD127" s="33"/>
      <c r="AE127" s="33"/>
      <c r="AR127" s="166" t="s">
        <v>85</v>
      </c>
      <c r="AT127" s="166" t="s">
        <v>141</v>
      </c>
      <c r="AU127" s="166" t="s">
        <v>82</v>
      </c>
      <c r="AY127" s="18" t="s">
        <v>137</v>
      </c>
      <c r="BE127" s="167">
        <f>IF(N127="základní",J127,0)</f>
        <v>0</v>
      </c>
      <c r="BF127" s="167">
        <f>IF(N127="snížená",J127,0)</f>
        <v>0</v>
      </c>
      <c r="BG127" s="167">
        <f>IF(N127="zákl. přenesená",J127,0)</f>
        <v>0</v>
      </c>
      <c r="BH127" s="167">
        <f>IF(N127="sníž. přenesená",J127,0)</f>
        <v>0</v>
      </c>
      <c r="BI127" s="167">
        <f>IF(N127="nulová",J127,0)</f>
        <v>0</v>
      </c>
      <c r="BJ127" s="18" t="s">
        <v>15</v>
      </c>
      <c r="BK127" s="167">
        <f>ROUND(I127*H127,2)</f>
        <v>0</v>
      </c>
      <c r="BL127" s="18" t="s">
        <v>85</v>
      </c>
      <c r="BM127" s="166" t="s">
        <v>490</v>
      </c>
    </row>
    <row r="128" spans="1:65" s="2" customFormat="1" ht="21.6" customHeight="1" x14ac:dyDescent="0.2">
      <c r="A128" s="33"/>
      <c r="B128" s="154"/>
      <c r="C128" s="155" t="s">
        <v>210</v>
      </c>
      <c r="D128" s="345" t="s">
        <v>141</v>
      </c>
      <c r="E128" s="156" t="s">
        <v>178</v>
      </c>
      <c r="F128" s="157" t="s">
        <v>179</v>
      </c>
      <c r="G128" s="158" t="s">
        <v>180</v>
      </c>
      <c r="H128" s="159">
        <v>4.3999999999999997E-2</v>
      </c>
      <c r="I128" s="160"/>
      <c r="J128" s="161">
        <f>ROUND(I128*H128,2)</f>
        <v>0</v>
      </c>
      <c r="K128" s="157" t="s">
        <v>145</v>
      </c>
      <c r="L128" s="34"/>
      <c r="M128" s="162" t="s">
        <v>3</v>
      </c>
      <c r="N128" s="163" t="s">
        <v>42</v>
      </c>
      <c r="O128" s="54"/>
      <c r="P128" s="164">
        <f>O128*H128</f>
        <v>0</v>
      </c>
      <c r="Q128" s="164">
        <v>1.06277</v>
      </c>
      <c r="R128" s="164">
        <f>Q128*H128</f>
        <v>4.6761879999999999E-2</v>
      </c>
      <c r="S128" s="164">
        <v>0</v>
      </c>
      <c r="T128" s="165">
        <f>S128*H128</f>
        <v>0</v>
      </c>
      <c r="U128" s="33"/>
      <c r="V128" s="33"/>
      <c r="W128" s="33"/>
      <c r="X128" s="33"/>
      <c r="Y128" s="33"/>
      <c r="Z128" s="33"/>
      <c r="AA128" s="33"/>
      <c r="AB128" s="33"/>
      <c r="AC128" s="33"/>
      <c r="AD128" s="33"/>
      <c r="AE128" s="33"/>
      <c r="AR128" s="166" t="s">
        <v>85</v>
      </c>
      <c r="AT128" s="166" t="s">
        <v>141</v>
      </c>
      <c r="AU128" s="166" t="s">
        <v>82</v>
      </c>
      <c r="AY128" s="18" t="s">
        <v>137</v>
      </c>
      <c r="BE128" s="167">
        <f>IF(N128="základní",J128,0)</f>
        <v>0</v>
      </c>
      <c r="BF128" s="167">
        <f>IF(N128="snížená",J128,0)</f>
        <v>0</v>
      </c>
      <c r="BG128" s="167">
        <f>IF(N128="zákl. přenesená",J128,0)</f>
        <v>0</v>
      </c>
      <c r="BH128" s="167">
        <f>IF(N128="sníž. přenesená",J128,0)</f>
        <v>0</v>
      </c>
      <c r="BI128" s="167">
        <f>IF(N128="nulová",J128,0)</f>
        <v>0</v>
      </c>
      <c r="BJ128" s="18" t="s">
        <v>15</v>
      </c>
      <c r="BK128" s="167">
        <f>ROUND(I128*H128,2)</f>
        <v>0</v>
      </c>
      <c r="BL128" s="18" t="s">
        <v>85</v>
      </c>
      <c r="BM128" s="166" t="s">
        <v>491</v>
      </c>
    </row>
    <row r="129" spans="1:65" s="14" customFormat="1" x14ac:dyDescent="0.2">
      <c r="B129" s="176"/>
      <c r="D129" s="346" t="s">
        <v>147</v>
      </c>
      <c r="E129" s="177" t="s">
        <v>3</v>
      </c>
      <c r="F129" s="178" t="s">
        <v>168</v>
      </c>
      <c r="H129" s="177" t="s">
        <v>3</v>
      </c>
      <c r="I129" s="179"/>
      <c r="L129" s="176"/>
      <c r="M129" s="180"/>
      <c r="N129" s="181"/>
      <c r="O129" s="181"/>
      <c r="P129" s="181"/>
      <c r="Q129" s="181"/>
      <c r="R129" s="181"/>
      <c r="S129" s="181"/>
      <c r="T129" s="182"/>
      <c r="AT129" s="177" t="s">
        <v>147</v>
      </c>
      <c r="AU129" s="177" t="s">
        <v>82</v>
      </c>
      <c r="AV129" s="14" t="s">
        <v>15</v>
      </c>
      <c r="AW129" s="14" t="s">
        <v>33</v>
      </c>
      <c r="AX129" s="14" t="s">
        <v>71</v>
      </c>
      <c r="AY129" s="177" t="s">
        <v>137</v>
      </c>
    </row>
    <row r="130" spans="1:65" s="13" customFormat="1" x14ac:dyDescent="0.2">
      <c r="B130" s="168"/>
      <c r="D130" s="346" t="s">
        <v>147</v>
      </c>
      <c r="E130" s="169" t="s">
        <v>3</v>
      </c>
      <c r="F130" s="170" t="s">
        <v>182</v>
      </c>
      <c r="H130" s="171">
        <v>4.3999999999999997E-2</v>
      </c>
      <c r="I130" s="172"/>
      <c r="L130" s="168"/>
      <c r="M130" s="173"/>
      <c r="N130" s="174"/>
      <c r="O130" s="174"/>
      <c r="P130" s="174"/>
      <c r="Q130" s="174"/>
      <c r="R130" s="174"/>
      <c r="S130" s="174"/>
      <c r="T130" s="175"/>
      <c r="AT130" s="169" t="s">
        <v>147</v>
      </c>
      <c r="AU130" s="169" t="s">
        <v>82</v>
      </c>
      <c r="AV130" s="13" t="s">
        <v>79</v>
      </c>
      <c r="AW130" s="13" t="s">
        <v>33</v>
      </c>
      <c r="AX130" s="13" t="s">
        <v>15</v>
      </c>
      <c r="AY130" s="169" t="s">
        <v>137</v>
      </c>
    </row>
    <row r="131" spans="1:65" s="2" customFormat="1" ht="32.450000000000003" customHeight="1" x14ac:dyDescent="0.2">
      <c r="A131" s="33"/>
      <c r="B131" s="154"/>
      <c r="C131" s="155" t="s">
        <v>9</v>
      </c>
      <c r="D131" s="345" t="s">
        <v>141</v>
      </c>
      <c r="E131" s="156" t="s">
        <v>184</v>
      </c>
      <c r="F131" s="157" t="s">
        <v>185</v>
      </c>
      <c r="G131" s="158" t="s">
        <v>186</v>
      </c>
      <c r="H131" s="159">
        <v>17.5</v>
      </c>
      <c r="I131" s="160"/>
      <c r="J131" s="161">
        <f>ROUND(I131*H131,2)</f>
        <v>0</v>
      </c>
      <c r="K131" s="157" t="s">
        <v>145</v>
      </c>
      <c r="L131" s="34"/>
      <c r="M131" s="162" t="s">
        <v>3</v>
      </c>
      <c r="N131" s="163" t="s">
        <v>42</v>
      </c>
      <c r="O131" s="54"/>
      <c r="P131" s="164">
        <f>O131*H131</f>
        <v>0</v>
      </c>
      <c r="Q131" s="164">
        <v>8.0000000000000007E-5</v>
      </c>
      <c r="R131" s="164">
        <f>Q131*H131</f>
        <v>1.4000000000000002E-3</v>
      </c>
      <c r="S131" s="164">
        <v>0</v>
      </c>
      <c r="T131" s="165">
        <f>S131*H131</f>
        <v>0</v>
      </c>
      <c r="U131" s="33"/>
      <c r="V131" s="33"/>
      <c r="W131" s="33"/>
      <c r="X131" s="33"/>
      <c r="Y131" s="33"/>
      <c r="Z131" s="33"/>
      <c r="AA131" s="33"/>
      <c r="AB131" s="33"/>
      <c r="AC131" s="33"/>
      <c r="AD131" s="33"/>
      <c r="AE131" s="33"/>
      <c r="AR131" s="166" t="s">
        <v>85</v>
      </c>
      <c r="AT131" s="166" t="s">
        <v>141</v>
      </c>
      <c r="AU131" s="166" t="s">
        <v>82</v>
      </c>
      <c r="AY131" s="18" t="s">
        <v>137</v>
      </c>
      <c r="BE131" s="167">
        <f>IF(N131="základní",J131,0)</f>
        <v>0</v>
      </c>
      <c r="BF131" s="167">
        <f>IF(N131="snížená",J131,0)</f>
        <v>0</v>
      </c>
      <c r="BG131" s="167">
        <f>IF(N131="zákl. přenesená",J131,0)</f>
        <v>0</v>
      </c>
      <c r="BH131" s="167">
        <f>IF(N131="sníž. přenesená",J131,0)</f>
        <v>0</v>
      </c>
      <c r="BI131" s="167">
        <f>IF(N131="nulová",J131,0)</f>
        <v>0</v>
      </c>
      <c r="BJ131" s="18" t="s">
        <v>15</v>
      </c>
      <c r="BK131" s="167">
        <f>ROUND(I131*H131,2)</f>
        <v>0</v>
      </c>
      <c r="BL131" s="18" t="s">
        <v>85</v>
      </c>
      <c r="BM131" s="166" t="s">
        <v>492</v>
      </c>
    </row>
    <row r="132" spans="1:65" s="13" customFormat="1" x14ac:dyDescent="0.2">
      <c r="B132" s="168"/>
      <c r="D132" s="346" t="s">
        <v>147</v>
      </c>
      <c r="E132" s="169" t="s">
        <v>3</v>
      </c>
      <c r="F132" s="170" t="s">
        <v>188</v>
      </c>
      <c r="H132" s="171">
        <v>17.5</v>
      </c>
      <c r="I132" s="172"/>
      <c r="L132" s="168"/>
      <c r="M132" s="173"/>
      <c r="N132" s="174"/>
      <c r="O132" s="174"/>
      <c r="P132" s="174"/>
      <c r="Q132" s="174"/>
      <c r="R132" s="174"/>
      <c r="S132" s="174"/>
      <c r="T132" s="175"/>
      <c r="AT132" s="169" t="s">
        <v>147</v>
      </c>
      <c r="AU132" s="169" t="s">
        <v>82</v>
      </c>
      <c r="AV132" s="13" t="s">
        <v>79</v>
      </c>
      <c r="AW132" s="13" t="s">
        <v>33</v>
      </c>
      <c r="AX132" s="13" t="s">
        <v>15</v>
      </c>
      <c r="AY132" s="169" t="s">
        <v>137</v>
      </c>
    </row>
    <row r="133" spans="1:65" s="12" customFormat="1" ht="25.9" customHeight="1" x14ac:dyDescent="0.2">
      <c r="B133" s="141"/>
      <c r="D133" s="347" t="s">
        <v>70</v>
      </c>
      <c r="E133" s="143" t="s">
        <v>219</v>
      </c>
      <c r="F133" s="143" t="s">
        <v>220</v>
      </c>
      <c r="I133" s="144"/>
      <c r="J133" s="145">
        <f>BK133</f>
        <v>0</v>
      </c>
      <c r="L133" s="141"/>
      <c r="M133" s="146"/>
      <c r="N133" s="147"/>
      <c r="O133" s="147"/>
      <c r="P133" s="148">
        <f>P134+P141+P146+P150+P164+P167+P185+P200+P217+P222</f>
        <v>0</v>
      </c>
      <c r="Q133" s="147"/>
      <c r="R133" s="148">
        <f>R134+R141+R146+R150+R164+R167+R185+R200+R217+R222</f>
        <v>1.4077714000000001</v>
      </c>
      <c r="S133" s="147"/>
      <c r="T133" s="149">
        <f>T134+T141+T146+T150+T164+T167+T185+T200+T217+T222</f>
        <v>0.6752906500000001</v>
      </c>
      <c r="AR133" s="142" t="s">
        <v>79</v>
      </c>
      <c r="AT133" s="150" t="s">
        <v>70</v>
      </c>
      <c r="AU133" s="150" t="s">
        <v>71</v>
      </c>
      <c r="AY133" s="142" t="s">
        <v>137</v>
      </c>
      <c r="BK133" s="151">
        <f>BK134+BK141+BK146+BK150+BK164+BK167+BK185+BK200+BK217+BK222</f>
        <v>0</v>
      </c>
    </row>
    <row r="134" spans="1:65" s="12" customFormat="1" ht="22.9" customHeight="1" x14ac:dyDescent="0.2">
      <c r="B134" s="141"/>
      <c r="D134" s="347" t="s">
        <v>70</v>
      </c>
      <c r="E134" s="152" t="s">
        <v>221</v>
      </c>
      <c r="F134" s="152" t="s">
        <v>222</v>
      </c>
      <c r="I134" s="144"/>
      <c r="J134" s="153">
        <f>BK134</f>
        <v>0</v>
      </c>
      <c r="L134" s="141"/>
      <c r="M134" s="146"/>
      <c r="N134" s="147"/>
      <c r="O134" s="147"/>
      <c r="P134" s="148">
        <f>SUM(P135:P140)</f>
        <v>0</v>
      </c>
      <c r="Q134" s="147"/>
      <c r="R134" s="148">
        <f>SUM(R135:R140)</f>
        <v>1.5567500000000001E-2</v>
      </c>
      <c r="S134" s="147"/>
      <c r="T134" s="149">
        <f>SUM(T135:T140)</f>
        <v>0</v>
      </c>
      <c r="AR134" s="142" t="s">
        <v>79</v>
      </c>
      <c r="AT134" s="150" t="s">
        <v>70</v>
      </c>
      <c r="AU134" s="150" t="s">
        <v>15</v>
      </c>
      <c r="AY134" s="142" t="s">
        <v>137</v>
      </c>
      <c r="BK134" s="151">
        <f>SUM(BK135:BK140)</f>
        <v>0</v>
      </c>
    </row>
    <row r="135" spans="1:65" s="2" customFormat="1" ht="32.450000000000003" customHeight="1" x14ac:dyDescent="0.2">
      <c r="A135" s="33"/>
      <c r="B135" s="154"/>
      <c r="C135" s="155" t="s">
        <v>223</v>
      </c>
      <c r="D135" s="345" t="s">
        <v>141</v>
      </c>
      <c r="E135" s="156" t="s">
        <v>224</v>
      </c>
      <c r="F135" s="157" t="s">
        <v>225</v>
      </c>
      <c r="G135" s="158" t="s">
        <v>144</v>
      </c>
      <c r="H135" s="159">
        <v>12.21</v>
      </c>
      <c r="I135" s="160"/>
      <c r="J135" s="161">
        <f>ROUND(I135*H135,2)</f>
        <v>0</v>
      </c>
      <c r="K135" s="157" t="s">
        <v>145</v>
      </c>
      <c r="L135" s="34"/>
      <c r="M135" s="162" t="s">
        <v>3</v>
      </c>
      <c r="N135" s="163" t="s">
        <v>42</v>
      </c>
      <c r="O135" s="54"/>
      <c r="P135" s="164">
        <f>O135*H135</f>
        <v>0</v>
      </c>
      <c r="Q135" s="164">
        <v>0</v>
      </c>
      <c r="R135" s="164">
        <f>Q135*H135</f>
        <v>0</v>
      </c>
      <c r="S135" s="164">
        <v>0</v>
      </c>
      <c r="T135" s="165">
        <f>S135*H135</f>
        <v>0</v>
      </c>
      <c r="U135" s="33"/>
      <c r="V135" s="33"/>
      <c r="W135" s="33"/>
      <c r="X135" s="33"/>
      <c r="Y135" s="33"/>
      <c r="Z135" s="33"/>
      <c r="AA135" s="33"/>
      <c r="AB135" s="33"/>
      <c r="AC135" s="33"/>
      <c r="AD135" s="33"/>
      <c r="AE135" s="33"/>
      <c r="AR135" s="166" t="s">
        <v>223</v>
      </c>
      <c r="AT135" s="166" t="s">
        <v>141</v>
      </c>
      <c r="AU135" s="166" t="s">
        <v>79</v>
      </c>
      <c r="AY135" s="18" t="s">
        <v>137</v>
      </c>
      <c r="BE135" s="167">
        <f>IF(N135="základní",J135,0)</f>
        <v>0</v>
      </c>
      <c r="BF135" s="167">
        <f>IF(N135="snížená",J135,0)</f>
        <v>0</v>
      </c>
      <c r="BG135" s="167">
        <f>IF(N135="zákl. přenesená",J135,0)</f>
        <v>0</v>
      </c>
      <c r="BH135" s="167">
        <f>IF(N135="sníž. přenesená",J135,0)</f>
        <v>0</v>
      </c>
      <c r="BI135" s="167">
        <f>IF(N135="nulová",J135,0)</f>
        <v>0</v>
      </c>
      <c r="BJ135" s="18" t="s">
        <v>15</v>
      </c>
      <c r="BK135" s="167">
        <f>ROUND(I135*H135,2)</f>
        <v>0</v>
      </c>
      <c r="BL135" s="18" t="s">
        <v>223</v>
      </c>
      <c r="BM135" s="166" t="s">
        <v>493</v>
      </c>
    </row>
    <row r="136" spans="1:65" s="14" customFormat="1" x14ac:dyDescent="0.2">
      <c r="B136" s="176"/>
      <c r="D136" s="346" t="s">
        <v>147</v>
      </c>
      <c r="E136" s="177" t="s">
        <v>3</v>
      </c>
      <c r="F136" s="178" t="s">
        <v>168</v>
      </c>
      <c r="H136" s="177" t="s">
        <v>3</v>
      </c>
      <c r="I136" s="179"/>
      <c r="L136" s="176"/>
      <c r="M136" s="180"/>
      <c r="N136" s="181"/>
      <c r="O136" s="181"/>
      <c r="P136" s="181"/>
      <c r="Q136" s="181"/>
      <c r="R136" s="181"/>
      <c r="S136" s="181"/>
      <c r="T136" s="182"/>
      <c r="AT136" s="177" t="s">
        <v>147</v>
      </c>
      <c r="AU136" s="177" t="s">
        <v>79</v>
      </c>
      <c r="AV136" s="14" t="s">
        <v>15</v>
      </c>
      <c r="AW136" s="14" t="s">
        <v>33</v>
      </c>
      <c r="AX136" s="14" t="s">
        <v>71</v>
      </c>
      <c r="AY136" s="177" t="s">
        <v>137</v>
      </c>
    </row>
    <row r="137" spans="1:65" s="13" customFormat="1" x14ac:dyDescent="0.2">
      <c r="B137" s="168"/>
      <c r="D137" s="346" t="s">
        <v>147</v>
      </c>
      <c r="E137" s="169" t="s">
        <v>3</v>
      </c>
      <c r="F137" s="170" t="s">
        <v>227</v>
      </c>
      <c r="H137" s="171">
        <v>12.21</v>
      </c>
      <c r="I137" s="172"/>
      <c r="L137" s="168"/>
      <c r="M137" s="173"/>
      <c r="N137" s="174"/>
      <c r="O137" s="174"/>
      <c r="P137" s="174"/>
      <c r="Q137" s="174"/>
      <c r="R137" s="174"/>
      <c r="S137" s="174"/>
      <c r="T137" s="175"/>
      <c r="AT137" s="169" t="s">
        <v>147</v>
      </c>
      <c r="AU137" s="169" t="s">
        <v>79</v>
      </c>
      <c r="AV137" s="13" t="s">
        <v>79</v>
      </c>
      <c r="AW137" s="13" t="s">
        <v>33</v>
      </c>
      <c r="AX137" s="13" t="s">
        <v>15</v>
      </c>
      <c r="AY137" s="169" t="s">
        <v>137</v>
      </c>
    </row>
    <row r="138" spans="1:65" s="2" customFormat="1" ht="21.6" customHeight="1" x14ac:dyDescent="0.2">
      <c r="A138" s="33"/>
      <c r="B138" s="154"/>
      <c r="C138" s="183" t="s">
        <v>228</v>
      </c>
      <c r="D138" s="348" t="s">
        <v>229</v>
      </c>
      <c r="E138" s="184" t="s">
        <v>230</v>
      </c>
      <c r="F138" s="185" t="s">
        <v>231</v>
      </c>
      <c r="G138" s="186" t="s">
        <v>144</v>
      </c>
      <c r="H138" s="187">
        <v>12.454000000000001</v>
      </c>
      <c r="I138" s="188"/>
      <c r="J138" s="189">
        <f>ROUND(I138*H138,2)</f>
        <v>0</v>
      </c>
      <c r="K138" s="185" t="s">
        <v>145</v>
      </c>
      <c r="L138" s="190"/>
      <c r="M138" s="191" t="s">
        <v>3</v>
      </c>
      <c r="N138" s="192" t="s">
        <v>42</v>
      </c>
      <c r="O138" s="54"/>
      <c r="P138" s="164">
        <f>O138*H138</f>
        <v>0</v>
      </c>
      <c r="Q138" s="164">
        <v>1.25E-3</v>
      </c>
      <c r="R138" s="164">
        <f>Q138*H138</f>
        <v>1.5567500000000001E-2</v>
      </c>
      <c r="S138" s="164">
        <v>0</v>
      </c>
      <c r="T138" s="165">
        <f>S138*H138</f>
        <v>0</v>
      </c>
      <c r="U138" s="33"/>
      <c r="V138" s="33"/>
      <c r="W138" s="33"/>
      <c r="X138" s="33"/>
      <c r="Y138" s="33"/>
      <c r="Z138" s="33"/>
      <c r="AA138" s="33"/>
      <c r="AB138" s="33"/>
      <c r="AC138" s="33"/>
      <c r="AD138" s="33"/>
      <c r="AE138" s="33"/>
      <c r="AR138" s="166" t="s">
        <v>232</v>
      </c>
      <c r="AT138" s="166" t="s">
        <v>229</v>
      </c>
      <c r="AU138" s="166" t="s">
        <v>79</v>
      </c>
      <c r="AY138" s="18" t="s">
        <v>137</v>
      </c>
      <c r="BE138" s="167">
        <f>IF(N138="základní",J138,0)</f>
        <v>0</v>
      </c>
      <c r="BF138" s="167">
        <f>IF(N138="snížená",J138,0)</f>
        <v>0</v>
      </c>
      <c r="BG138" s="167">
        <f>IF(N138="zákl. přenesená",J138,0)</f>
        <v>0</v>
      </c>
      <c r="BH138" s="167">
        <f>IF(N138="sníž. přenesená",J138,0)</f>
        <v>0</v>
      </c>
      <c r="BI138" s="167">
        <f>IF(N138="nulová",J138,0)</f>
        <v>0</v>
      </c>
      <c r="BJ138" s="18" t="s">
        <v>15</v>
      </c>
      <c r="BK138" s="167">
        <f>ROUND(I138*H138,2)</f>
        <v>0</v>
      </c>
      <c r="BL138" s="18" t="s">
        <v>223</v>
      </c>
      <c r="BM138" s="166" t="s">
        <v>494</v>
      </c>
    </row>
    <row r="139" spans="1:65" s="13" customFormat="1" x14ac:dyDescent="0.2">
      <c r="B139" s="168"/>
      <c r="D139" s="346" t="s">
        <v>147</v>
      </c>
      <c r="F139" s="170" t="s">
        <v>234</v>
      </c>
      <c r="H139" s="171">
        <v>12.454000000000001</v>
      </c>
      <c r="I139" s="172"/>
      <c r="L139" s="168"/>
      <c r="M139" s="173"/>
      <c r="N139" s="174"/>
      <c r="O139" s="174"/>
      <c r="P139" s="174"/>
      <c r="Q139" s="174"/>
      <c r="R139" s="174"/>
      <c r="S139" s="174"/>
      <c r="T139" s="175"/>
      <c r="AT139" s="169" t="s">
        <v>147</v>
      </c>
      <c r="AU139" s="169" t="s">
        <v>79</v>
      </c>
      <c r="AV139" s="13" t="s">
        <v>79</v>
      </c>
      <c r="AW139" s="13" t="s">
        <v>4</v>
      </c>
      <c r="AX139" s="13" t="s">
        <v>15</v>
      </c>
      <c r="AY139" s="169" t="s">
        <v>137</v>
      </c>
    </row>
    <row r="140" spans="1:65" s="2" customFormat="1" ht="43.15" customHeight="1" x14ac:dyDescent="0.2">
      <c r="A140" s="33"/>
      <c r="B140" s="154"/>
      <c r="C140" s="155" t="s">
        <v>235</v>
      </c>
      <c r="D140" s="345" t="s">
        <v>141</v>
      </c>
      <c r="E140" s="156" t="s">
        <v>236</v>
      </c>
      <c r="F140" s="157" t="s">
        <v>237</v>
      </c>
      <c r="G140" s="158" t="s">
        <v>238</v>
      </c>
      <c r="H140" s="193"/>
      <c r="I140" s="160"/>
      <c r="J140" s="161">
        <f>ROUND(I140*H140,2)</f>
        <v>0</v>
      </c>
      <c r="K140" s="157" t="s">
        <v>145</v>
      </c>
      <c r="L140" s="34"/>
      <c r="M140" s="162" t="s">
        <v>3</v>
      </c>
      <c r="N140" s="163" t="s">
        <v>42</v>
      </c>
      <c r="O140" s="54"/>
      <c r="P140" s="164">
        <f>O140*H140</f>
        <v>0</v>
      </c>
      <c r="Q140" s="164">
        <v>0</v>
      </c>
      <c r="R140" s="164">
        <f>Q140*H140</f>
        <v>0</v>
      </c>
      <c r="S140" s="164">
        <v>0</v>
      </c>
      <c r="T140" s="165">
        <f>S140*H140</f>
        <v>0</v>
      </c>
      <c r="U140" s="33"/>
      <c r="V140" s="33"/>
      <c r="W140" s="33"/>
      <c r="X140" s="33"/>
      <c r="Y140" s="33"/>
      <c r="Z140" s="33"/>
      <c r="AA140" s="33"/>
      <c r="AB140" s="33"/>
      <c r="AC140" s="33"/>
      <c r="AD140" s="33"/>
      <c r="AE140" s="33"/>
      <c r="AR140" s="166" t="s">
        <v>223</v>
      </c>
      <c r="AT140" s="166" t="s">
        <v>141</v>
      </c>
      <c r="AU140" s="166" t="s">
        <v>79</v>
      </c>
      <c r="AY140" s="18" t="s">
        <v>137</v>
      </c>
      <c r="BE140" s="167">
        <f>IF(N140="základní",J140,0)</f>
        <v>0</v>
      </c>
      <c r="BF140" s="167">
        <f>IF(N140="snížená",J140,0)</f>
        <v>0</v>
      </c>
      <c r="BG140" s="167">
        <f>IF(N140="zákl. přenesená",J140,0)</f>
        <v>0</v>
      </c>
      <c r="BH140" s="167">
        <f>IF(N140="sníž. přenesená",J140,0)</f>
        <v>0</v>
      </c>
      <c r="BI140" s="167">
        <f>IF(N140="nulová",J140,0)</f>
        <v>0</v>
      </c>
      <c r="BJ140" s="18" t="s">
        <v>15</v>
      </c>
      <c r="BK140" s="167">
        <f>ROUND(I140*H140,2)</f>
        <v>0</v>
      </c>
      <c r="BL140" s="18" t="s">
        <v>223</v>
      </c>
      <c r="BM140" s="166" t="s">
        <v>495</v>
      </c>
    </row>
    <row r="141" spans="1:65" s="12" customFormat="1" ht="22.9" customHeight="1" x14ac:dyDescent="0.2">
      <c r="B141" s="141"/>
      <c r="D141" s="347" t="s">
        <v>70</v>
      </c>
      <c r="E141" s="152" t="s">
        <v>240</v>
      </c>
      <c r="F141" s="152" t="s">
        <v>241</v>
      </c>
      <c r="I141" s="144"/>
      <c r="J141" s="153">
        <f>BK141</f>
        <v>0</v>
      </c>
      <c r="L141" s="141"/>
      <c r="M141" s="146"/>
      <c r="N141" s="147"/>
      <c r="O141" s="147"/>
      <c r="P141" s="148">
        <f>SUM(P142:P145)</f>
        <v>0</v>
      </c>
      <c r="Q141" s="147"/>
      <c r="R141" s="148">
        <f>SUM(R142:R145)</f>
        <v>0</v>
      </c>
      <c r="S141" s="147"/>
      <c r="T141" s="149">
        <f>SUM(T142:T145)</f>
        <v>0</v>
      </c>
      <c r="AR141" s="142" t="s">
        <v>79</v>
      </c>
      <c r="AT141" s="150" t="s">
        <v>70</v>
      </c>
      <c r="AU141" s="150" t="s">
        <v>15</v>
      </c>
      <c r="AY141" s="142" t="s">
        <v>137</v>
      </c>
      <c r="BK141" s="151">
        <f>SUM(BK142:BK145)</f>
        <v>0</v>
      </c>
    </row>
    <row r="142" spans="1:65" s="2" customFormat="1" ht="14.45" customHeight="1" x14ac:dyDescent="0.2">
      <c r="A142" s="33"/>
      <c r="B142" s="154"/>
      <c r="C142" s="155" t="s">
        <v>242</v>
      </c>
      <c r="D142" s="345" t="s">
        <v>141</v>
      </c>
      <c r="E142" s="156" t="s">
        <v>243</v>
      </c>
      <c r="F142" s="157" t="s">
        <v>244</v>
      </c>
      <c r="G142" s="158" t="s">
        <v>245</v>
      </c>
      <c r="H142" s="159">
        <v>7</v>
      </c>
      <c r="I142" s="160"/>
      <c r="J142" s="161">
        <f>ROUND(I142*H142,2)</f>
        <v>0</v>
      </c>
      <c r="K142" s="157" t="s">
        <v>3</v>
      </c>
      <c r="L142" s="34"/>
      <c r="M142" s="162" t="s">
        <v>3</v>
      </c>
      <c r="N142" s="163" t="s">
        <v>42</v>
      </c>
      <c r="O142" s="54"/>
      <c r="P142" s="164">
        <f>O142*H142</f>
        <v>0</v>
      </c>
      <c r="Q142" s="164">
        <v>0</v>
      </c>
      <c r="R142" s="164">
        <f>Q142*H142</f>
        <v>0</v>
      </c>
      <c r="S142" s="164">
        <v>0</v>
      </c>
      <c r="T142" s="165">
        <f>S142*H142</f>
        <v>0</v>
      </c>
      <c r="U142" s="33"/>
      <c r="V142" s="33"/>
      <c r="W142" s="33"/>
      <c r="X142" s="33"/>
      <c r="Y142" s="33"/>
      <c r="Z142" s="33"/>
      <c r="AA142" s="33"/>
      <c r="AB142" s="33"/>
      <c r="AC142" s="33"/>
      <c r="AD142" s="33"/>
      <c r="AE142" s="33"/>
      <c r="AR142" s="166" t="s">
        <v>223</v>
      </c>
      <c r="AT142" s="166" t="s">
        <v>141</v>
      </c>
      <c r="AU142" s="166" t="s">
        <v>79</v>
      </c>
      <c r="AY142" s="18" t="s">
        <v>137</v>
      </c>
      <c r="BE142" s="167">
        <f>IF(N142="základní",J142,0)</f>
        <v>0</v>
      </c>
      <c r="BF142" s="167">
        <f>IF(N142="snížená",J142,0)</f>
        <v>0</v>
      </c>
      <c r="BG142" s="167">
        <f>IF(N142="zákl. přenesená",J142,0)</f>
        <v>0</v>
      </c>
      <c r="BH142" s="167">
        <f>IF(N142="sníž. přenesená",J142,0)</f>
        <v>0</v>
      </c>
      <c r="BI142" s="167">
        <f>IF(N142="nulová",J142,0)</f>
        <v>0</v>
      </c>
      <c r="BJ142" s="18" t="s">
        <v>15</v>
      </c>
      <c r="BK142" s="167">
        <f>ROUND(I142*H142,2)</f>
        <v>0</v>
      </c>
      <c r="BL142" s="18" t="s">
        <v>223</v>
      </c>
      <c r="BM142" s="166" t="s">
        <v>496</v>
      </c>
    </row>
    <row r="143" spans="1:65" s="2" customFormat="1" ht="14.45" customHeight="1" x14ac:dyDescent="0.2">
      <c r="A143" s="33"/>
      <c r="B143" s="154"/>
      <c r="C143" s="155" t="s">
        <v>247</v>
      </c>
      <c r="D143" s="345" t="s">
        <v>141</v>
      </c>
      <c r="E143" s="156" t="s">
        <v>248</v>
      </c>
      <c r="F143" s="157" t="s">
        <v>249</v>
      </c>
      <c r="G143" s="158" t="s">
        <v>245</v>
      </c>
      <c r="H143" s="159">
        <v>6</v>
      </c>
      <c r="I143" s="160"/>
      <c r="J143" s="161">
        <f>ROUND(I143*H143,2)</f>
        <v>0</v>
      </c>
      <c r="K143" s="157" t="s">
        <v>3</v>
      </c>
      <c r="L143" s="34"/>
      <c r="M143" s="162" t="s">
        <v>3</v>
      </c>
      <c r="N143" s="163" t="s">
        <v>42</v>
      </c>
      <c r="O143" s="54"/>
      <c r="P143" s="164">
        <f>O143*H143</f>
        <v>0</v>
      </c>
      <c r="Q143" s="164">
        <v>0</v>
      </c>
      <c r="R143" s="164">
        <f>Q143*H143</f>
        <v>0</v>
      </c>
      <c r="S143" s="164">
        <v>0</v>
      </c>
      <c r="T143" s="165">
        <f>S143*H143</f>
        <v>0</v>
      </c>
      <c r="U143" s="33"/>
      <c r="V143" s="33"/>
      <c r="W143" s="33"/>
      <c r="X143" s="33"/>
      <c r="Y143" s="33"/>
      <c r="Z143" s="33"/>
      <c r="AA143" s="33"/>
      <c r="AB143" s="33"/>
      <c r="AC143" s="33"/>
      <c r="AD143" s="33"/>
      <c r="AE143" s="33"/>
      <c r="AR143" s="166" t="s">
        <v>223</v>
      </c>
      <c r="AT143" s="166" t="s">
        <v>141</v>
      </c>
      <c r="AU143" s="166" t="s">
        <v>79</v>
      </c>
      <c r="AY143" s="18" t="s">
        <v>137</v>
      </c>
      <c r="BE143" s="167">
        <f>IF(N143="základní",J143,0)</f>
        <v>0</v>
      </c>
      <c r="BF143" s="167">
        <f>IF(N143="snížená",J143,0)</f>
        <v>0</v>
      </c>
      <c r="BG143" s="167">
        <f>IF(N143="zákl. přenesená",J143,0)</f>
        <v>0</v>
      </c>
      <c r="BH143" s="167">
        <f>IF(N143="sníž. přenesená",J143,0)</f>
        <v>0</v>
      </c>
      <c r="BI143" s="167">
        <f>IF(N143="nulová",J143,0)</f>
        <v>0</v>
      </c>
      <c r="BJ143" s="18" t="s">
        <v>15</v>
      </c>
      <c r="BK143" s="167">
        <f>ROUND(I143*H143,2)</f>
        <v>0</v>
      </c>
      <c r="BL143" s="18" t="s">
        <v>223</v>
      </c>
      <c r="BM143" s="166" t="s">
        <v>497</v>
      </c>
    </row>
    <row r="144" spans="1:65" s="2" customFormat="1" ht="14.45" customHeight="1" x14ac:dyDescent="0.2">
      <c r="A144" s="33"/>
      <c r="B144" s="154"/>
      <c r="C144" s="155" t="s">
        <v>8</v>
      </c>
      <c r="D144" s="345" t="s">
        <v>141</v>
      </c>
      <c r="E144" s="156" t="s">
        <v>251</v>
      </c>
      <c r="F144" s="157" t="s">
        <v>252</v>
      </c>
      <c r="G144" s="158" t="s">
        <v>245</v>
      </c>
      <c r="H144" s="159">
        <v>6</v>
      </c>
      <c r="I144" s="160"/>
      <c r="J144" s="161">
        <f>ROUND(I144*H144,2)</f>
        <v>0</v>
      </c>
      <c r="K144" s="157" t="s">
        <v>3</v>
      </c>
      <c r="L144" s="34"/>
      <c r="M144" s="162" t="s">
        <v>3</v>
      </c>
      <c r="N144" s="163" t="s">
        <v>42</v>
      </c>
      <c r="O144" s="54"/>
      <c r="P144" s="164">
        <f>O144*H144</f>
        <v>0</v>
      </c>
      <c r="Q144" s="164">
        <v>0</v>
      </c>
      <c r="R144" s="164">
        <f>Q144*H144</f>
        <v>0</v>
      </c>
      <c r="S144" s="164">
        <v>0</v>
      </c>
      <c r="T144" s="165">
        <f>S144*H144</f>
        <v>0</v>
      </c>
      <c r="U144" s="33"/>
      <c r="V144" s="33"/>
      <c r="W144" s="33"/>
      <c r="X144" s="33"/>
      <c r="Y144" s="33"/>
      <c r="Z144" s="33"/>
      <c r="AA144" s="33"/>
      <c r="AB144" s="33"/>
      <c r="AC144" s="33"/>
      <c r="AD144" s="33"/>
      <c r="AE144" s="33"/>
      <c r="AR144" s="166" t="s">
        <v>223</v>
      </c>
      <c r="AT144" s="166" t="s">
        <v>141</v>
      </c>
      <c r="AU144" s="166" t="s">
        <v>79</v>
      </c>
      <c r="AY144" s="18" t="s">
        <v>137</v>
      </c>
      <c r="BE144" s="167">
        <f>IF(N144="základní",J144,0)</f>
        <v>0</v>
      </c>
      <c r="BF144" s="167">
        <f>IF(N144="snížená",J144,0)</f>
        <v>0</v>
      </c>
      <c r="BG144" s="167">
        <f>IF(N144="zákl. přenesená",J144,0)</f>
        <v>0</v>
      </c>
      <c r="BH144" s="167">
        <f>IF(N144="sníž. přenesená",J144,0)</f>
        <v>0</v>
      </c>
      <c r="BI144" s="167">
        <f>IF(N144="nulová",J144,0)</f>
        <v>0</v>
      </c>
      <c r="BJ144" s="18" t="s">
        <v>15</v>
      </c>
      <c r="BK144" s="167">
        <f>ROUND(I144*H144,2)</f>
        <v>0</v>
      </c>
      <c r="BL144" s="18" t="s">
        <v>223</v>
      </c>
      <c r="BM144" s="166" t="s">
        <v>498</v>
      </c>
    </row>
    <row r="145" spans="1:65" s="2" customFormat="1" ht="14.45" customHeight="1" x14ac:dyDescent="0.2">
      <c r="A145" s="33"/>
      <c r="B145" s="154"/>
      <c r="C145" s="155" t="s">
        <v>254</v>
      </c>
      <c r="D145" s="345" t="s">
        <v>141</v>
      </c>
      <c r="E145" s="156" t="s">
        <v>255</v>
      </c>
      <c r="F145" s="157" t="s">
        <v>256</v>
      </c>
      <c r="G145" s="158" t="s">
        <v>245</v>
      </c>
      <c r="H145" s="159">
        <v>2</v>
      </c>
      <c r="I145" s="160"/>
      <c r="J145" s="161">
        <f>ROUND(I145*H145,2)</f>
        <v>0</v>
      </c>
      <c r="K145" s="157" t="s">
        <v>3</v>
      </c>
      <c r="L145" s="34"/>
      <c r="M145" s="162" t="s">
        <v>3</v>
      </c>
      <c r="N145" s="163" t="s">
        <v>42</v>
      </c>
      <c r="O145" s="54"/>
      <c r="P145" s="164">
        <f>O145*H145</f>
        <v>0</v>
      </c>
      <c r="Q145" s="164">
        <v>0</v>
      </c>
      <c r="R145" s="164">
        <f>Q145*H145</f>
        <v>0</v>
      </c>
      <c r="S145" s="164">
        <v>0</v>
      </c>
      <c r="T145" s="165">
        <f>S145*H145</f>
        <v>0</v>
      </c>
      <c r="U145" s="33"/>
      <c r="V145" s="33"/>
      <c r="W145" s="33"/>
      <c r="X145" s="33"/>
      <c r="Y145" s="33"/>
      <c r="Z145" s="33"/>
      <c r="AA145" s="33"/>
      <c r="AB145" s="33"/>
      <c r="AC145" s="33"/>
      <c r="AD145" s="33"/>
      <c r="AE145" s="33"/>
      <c r="AR145" s="166" t="s">
        <v>223</v>
      </c>
      <c r="AT145" s="166" t="s">
        <v>141</v>
      </c>
      <c r="AU145" s="166" t="s">
        <v>79</v>
      </c>
      <c r="AY145" s="18" t="s">
        <v>137</v>
      </c>
      <c r="BE145" s="167">
        <f>IF(N145="základní",J145,0)</f>
        <v>0</v>
      </c>
      <c r="BF145" s="167">
        <f>IF(N145="snížená",J145,0)</f>
        <v>0</v>
      </c>
      <c r="BG145" s="167">
        <f>IF(N145="zákl. přenesená",J145,0)</f>
        <v>0</v>
      </c>
      <c r="BH145" s="167">
        <f>IF(N145="sníž. přenesená",J145,0)</f>
        <v>0</v>
      </c>
      <c r="BI145" s="167">
        <f>IF(N145="nulová",J145,0)</f>
        <v>0</v>
      </c>
      <c r="BJ145" s="18" t="s">
        <v>15</v>
      </c>
      <c r="BK145" s="167">
        <f>ROUND(I145*H145,2)</f>
        <v>0</v>
      </c>
      <c r="BL145" s="18" t="s">
        <v>223</v>
      </c>
      <c r="BM145" s="166" t="s">
        <v>499</v>
      </c>
    </row>
    <row r="146" spans="1:65" s="12" customFormat="1" ht="22.9" customHeight="1" x14ac:dyDescent="0.2">
      <c r="B146" s="141"/>
      <c r="D146" s="347" t="s">
        <v>70</v>
      </c>
      <c r="E146" s="152" t="s">
        <v>258</v>
      </c>
      <c r="F146" s="152" t="s">
        <v>259</v>
      </c>
      <c r="I146" s="144"/>
      <c r="J146" s="153">
        <f>BK146</f>
        <v>0</v>
      </c>
      <c r="L146" s="141"/>
      <c r="M146" s="146"/>
      <c r="N146" s="147"/>
      <c r="O146" s="147"/>
      <c r="P146" s="148">
        <f>SUM(P147:P149)</f>
        <v>0</v>
      </c>
      <c r="Q146" s="147"/>
      <c r="R146" s="148">
        <f>SUM(R147:R149)</f>
        <v>0</v>
      </c>
      <c r="S146" s="147"/>
      <c r="T146" s="149">
        <f>SUM(T147:T149)</f>
        <v>0.36630000000000001</v>
      </c>
      <c r="AR146" s="142" t="s">
        <v>79</v>
      </c>
      <c r="AT146" s="150" t="s">
        <v>70</v>
      </c>
      <c r="AU146" s="150" t="s">
        <v>15</v>
      </c>
      <c r="AY146" s="142" t="s">
        <v>137</v>
      </c>
      <c r="BK146" s="151">
        <f>SUM(BK147:BK149)</f>
        <v>0</v>
      </c>
    </row>
    <row r="147" spans="1:65" s="2" customFormat="1" ht="32.450000000000003" customHeight="1" x14ac:dyDescent="0.2">
      <c r="A147" s="33"/>
      <c r="B147" s="154"/>
      <c r="C147" s="155" t="s">
        <v>260</v>
      </c>
      <c r="D147" s="345" t="s">
        <v>141</v>
      </c>
      <c r="E147" s="156" t="s">
        <v>261</v>
      </c>
      <c r="F147" s="157" t="s">
        <v>262</v>
      </c>
      <c r="G147" s="158" t="s">
        <v>144</v>
      </c>
      <c r="H147" s="159">
        <v>12.21</v>
      </c>
      <c r="I147" s="160"/>
      <c r="J147" s="161">
        <f>ROUND(I147*H147,2)</f>
        <v>0</v>
      </c>
      <c r="K147" s="157" t="s">
        <v>145</v>
      </c>
      <c r="L147" s="34"/>
      <c r="M147" s="162" t="s">
        <v>3</v>
      </c>
      <c r="N147" s="163" t="s">
        <v>42</v>
      </c>
      <c r="O147" s="54"/>
      <c r="P147" s="164">
        <f>O147*H147</f>
        <v>0</v>
      </c>
      <c r="Q147" s="164">
        <v>0</v>
      </c>
      <c r="R147" s="164">
        <f>Q147*H147</f>
        <v>0</v>
      </c>
      <c r="S147" s="164">
        <v>0.03</v>
      </c>
      <c r="T147" s="165">
        <f>S147*H147</f>
        <v>0.36630000000000001</v>
      </c>
      <c r="U147" s="33"/>
      <c r="V147" s="33"/>
      <c r="W147" s="33"/>
      <c r="X147" s="33"/>
      <c r="Y147" s="33"/>
      <c r="Z147" s="33"/>
      <c r="AA147" s="33"/>
      <c r="AB147" s="33"/>
      <c r="AC147" s="33"/>
      <c r="AD147" s="33"/>
      <c r="AE147" s="33"/>
      <c r="AR147" s="166" t="s">
        <v>223</v>
      </c>
      <c r="AT147" s="166" t="s">
        <v>141</v>
      </c>
      <c r="AU147" s="166" t="s">
        <v>79</v>
      </c>
      <c r="AY147" s="18" t="s">
        <v>137</v>
      </c>
      <c r="BE147" s="167">
        <f>IF(N147="základní",J147,0)</f>
        <v>0</v>
      </c>
      <c r="BF147" s="167">
        <f>IF(N147="snížená",J147,0)</f>
        <v>0</v>
      </c>
      <c r="BG147" s="167">
        <f>IF(N147="zákl. přenesená",J147,0)</f>
        <v>0</v>
      </c>
      <c r="BH147" s="167">
        <f>IF(N147="sníž. přenesená",J147,0)</f>
        <v>0</v>
      </c>
      <c r="BI147" s="167">
        <f>IF(N147="nulová",J147,0)</f>
        <v>0</v>
      </c>
      <c r="BJ147" s="18" t="s">
        <v>15</v>
      </c>
      <c r="BK147" s="167">
        <f>ROUND(I147*H147,2)</f>
        <v>0</v>
      </c>
      <c r="BL147" s="18" t="s">
        <v>223</v>
      </c>
      <c r="BM147" s="166" t="s">
        <v>500</v>
      </c>
    </row>
    <row r="148" spans="1:65" s="14" customFormat="1" x14ac:dyDescent="0.2">
      <c r="B148" s="176"/>
      <c r="D148" s="346" t="s">
        <v>147</v>
      </c>
      <c r="E148" s="177" t="s">
        <v>3</v>
      </c>
      <c r="F148" s="178" t="s">
        <v>168</v>
      </c>
      <c r="H148" s="177" t="s">
        <v>3</v>
      </c>
      <c r="I148" s="179"/>
      <c r="L148" s="176"/>
      <c r="M148" s="180"/>
      <c r="N148" s="181"/>
      <c r="O148" s="181"/>
      <c r="P148" s="181"/>
      <c r="Q148" s="181"/>
      <c r="R148" s="181"/>
      <c r="S148" s="181"/>
      <c r="T148" s="182"/>
      <c r="AT148" s="177" t="s">
        <v>147</v>
      </c>
      <c r="AU148" s="177" t="s">
        <v>79</v>
      </c>
      <c r="AV148" s="14" t="s">
        <v>15</v>
      </c>
      <c r="AW148" s="14" t="s">
        <v>33</v>
      </c>
      <c r="AX148" s="14" t="s">
        <v>71</v>
      </c>
      <c r="AY148" s="177" t="s">
        <v>137</v>
      </c>
    </row>
    <row r="149" spans="1:65" s="13" customFormat="1" x14ac:dyDescent="0.2">
      <c r="B149" s="168"/>
      <c r="D149" s="346" t="s">
        <v>147</v>
      </c>
      <c r="E149" s="169" t="s">
        <v>3</v>
      </c>
      <c r="F149" s="170" t="s">
        <v>227</v>
      </c>
      <c r="H149" s="171">
        <v>12.21</v>
      </c>
      <c r="I149" s="172"/>
      <c r="L149" s="168"/>
      <c r="M149" s="173"/>
      <c r="N149" s="174"/>
      <c r="O149" s="174"/>
      <c r="P149" s="174"/>
      <c r="Q149" s="174"/>
      <c r="R149" s="174"/>
      <c r="S149" s="174"/>
      <c r="T149" s="175"/>
      <c r="AT149" s="169" t="s">
        <v>147</v>
      </c>
      <c r="AU149" s="169" t="s">
        <v>79</v>
      </c>
      <c r="AV149" s="13" t="s">
        <v>79</v>
      </c>
      <c r="AW149" s="13" t="s">
        <v>33</v>
      </c>
      <c r="AX149" s="13" t="s">
        <v>15</v>
      </c>
      <c r="AY149" s="169" t="s">
        <v>137</v>
      </c>
    </row>
    <row r="150" spans="1:65" s="12" customFormat="1" ht="22.9" customHeight="1" x14ac:dyDescent="0.2">
      <c r="B150" s="141"/>
      <c r="D150" s="347" t="s">
        <v>70</v>
      </c>
      <c r="E150" s="152" t="s">
        <v>264</v>
      </c>
      <c r="F150" s="152" t="s">
        <v>265</v>
      </c>
      <c r="I150" s="144"/>
      <c r="J150" s="153">
        <f>BK150</f>
        <v>0</v>
      </c>
      <c r="L150" s="141"/>
      <c r="M150" s="146"/>
      <c r="N150" s="147"/>
      <c r="O150" s="147"/>
      <c r="P150" s="148">
        <f>SUM(P151:P163)</f>
        <v>0</v>
      </c>
      <c r="Q150" s="147"/>
      <c r="R150" s="148">
        <f>SUM(R151:R163)</f>
        <v>8.6150000000000004E-2</v>
      </c>
      <c r="S150" s="147"/>
      <c r="T150" s="149">
        <f>SUM(T151:T163)</f>
        <v>0.129</v>
      </c>
      <c r="AR150" s="142" t="s">
        <v>79</v>
      </c>
      <c r="AT150" s="150" t="s">
        <v>70</v>
      </c>
      <c r="AU150" s="150" t="s">
        <v>15</v>
      </c>
      <c r="AY150" s="142" t="s">
        <v>137</v>
      </c>
      <c r="BK150" s="151">
        <f>SUM(BK151:BK163)</f>
        <v>0</v>
      </c>
    </row>
    <row r="151" spans="1:65" s="2" customFormat="1" ht="43.15" customHeight="1" x14ac:dyDescent="0.2">
      <c r="A151" s="33"/>
      <c r="B151" s="154"/>
      <c r="C151" s="155" t="s">
        <v>266</v>
      </c>
      <c r="D151" s="345" t="s">
        <v>141</v>
      </c>
      <c r="E151" s="156" t="s">
        <v>271</v>
      </c>
      <c r="F151" s="157" t="s">
        <v>272</v>
      </c>
      <c r="G151" s="158" t="s">
        <v>245</v>
      </c>
      <c r="H151" s="159">
        <v>5</v>
      </c>
      <c r="I151" s="160"/>
      <c r="J151" s="161">
        <f t="shared" ref="J151:J163" si="0">ROUND(I151*H151,2)</f>
        <v>0</v>
      </c>
      <c r="K151" s="157" t="s">
        <v>145</v>
      </c>
      <c r="L151" s="34"/>
      <c r="M151" s="162" t="s">
        <v>3</v>
      </c>
      <c r="N151" s="163" t="s">
        <v>42</v>
      </c>
      <c r="O151" s="54"/>
      <c r="P151" s="164">
        <f t="shared" ref="P151:P163" si="1">O151*H151</f>
        <v>0</v>
      </c>
      <c r="Q151" s="164">
        <v>0</v>
      </c>
      <c r="R151" s="164">
        <f t="shared" ref="R151:R163" si="2">Q151*H151</f>
        <v>0</v>
      </c>
      <c r="S151" s="164">
        <v>0</v>
      </c>
      <c r="T151" s="165">
        <f t="shared" ref="T151:T163" si="3">S151*H151</f>
        <v>0</v>
      </c>
      <c r="U151" s="33"/>
      <c r="V151" s="33"/>
      <c r="W151" s="33"/>
      <c r="X151" s="33"/>
      <c r="Y151" s="33"/>
      <c r="Z151" s="33"/>
      <c r="AA151" s="33"/>
      <c r="AB151" s="33"/>
      <c r="AC151" s="33"/>
      <c r="AD151" s="33"/>
      <c r="AE151" s="33"/>
      <c r="AR151" s="166" t="s">
        <v>223</v>
      </c>
      <c r="AT151" s="166" t="s">
        <v>141</v>
      </c>
      <c r="AU151" s="166" t="s">
        <v>79</v>
      </c>
      <c r="AY151" s="18" t="s">
        <v>137</v>
      </c>
      <c r="BE151" s="167">
        <f t="shared" ref="BE151:BE163" si="4">IF(N151="základní",J151,0)</f>
        <v>0</v>
      </c>
      <c r="BF151" s="167">
        <f t="shared" ref="BF151:BF163" si="5">IF(N151="snížená",J151,0)</f>
        <v>0</v>
      </c>
      <c r="BG151" s="167">
        <f t="shared" ref="BG151:BG163" si="6">IF(N151="zákl. přenesená",J151,0)</f>
        <v>0</v>
      </c>
      <c r="BH151" s="167">
        <f t="shared" ref="BH151:BH163" si="7">IF(N151="sníž. přenesená",J151,0)</f>
        <v>0</v>
      </c>
      <c r="BI151" s="167">
        <f t="shared" ref="BI151:BI163" si="8">IF(N151="nulová",J151,0)</f>
        <v>0</v>
      </c>
      <c r="BJ151" s="18" t="s">
        <v>15</v>
      </c>
      <c r="BK151" s="167">
        <f t="shared" ref="BK151:BK163" si="9">ROUND(I151*H151,2)</f>
        <v>0</v>
      </c>
      <c r="BL151" s="18" t="s">
        <v>223</v>
      </c>
      <c r="BM151" s="166" t="s">
        <v>501</v>
      </c>
    </row>
    <row r="152" spans="1:65" s="2" customFormat="1" ht="32.450000000000003" customHeight="1" x14ac:dyDescent="0.2">
      <c r="A152" s="33"/>
      <c r="B152" s="154"/>
      <c r="C152" s="183" t="s">
        <v>270</v>
      </c>
      <c r="D152" s="348" t="s">
        <v>229</v>
      </c>
      <c r="E152" s="184" t="s">
        <v>275</v>
      </c>
      <c r="F152" s="185" t="s">
        <v>276</v>
      </c>
      <c r="G152" s="186" t="s">
        <v>245</v>
      </c>
      <c r="H152" s="187">
        <v>3</v>
      </c>
      <c r="I152" s="188"/>
      <c r="J152" s="189">
        <f t="shared" si="0"/>
        <v>0</v>
      </c>
      <c r="K152" s="185" t="s">
        <v>3</v>
      </c>
      <c r="L152" s="190"/>
      <c r="M152" s="191" t="s">
        <v>3</v>
      </c>
      <c r="N152" s="192" t="s">
        <v>42</v>
      </c>
      <c r="O152" s="54"/>
      <c r="P152" s="164">
        <f t="shared" si="1"/>
        <v>0</v>
      </c>
      <c r="Q152" s="164">
        <v>1.6E-2</v>
      </c>
      <c r="R152" s="164">
        <f t="shared" si="2"/>
        <v>4.8000000000000001E-2</v>
      </c>
      <c r="S152" s="164">
        <v>0</v>
      </c>
      <c r="T152" s="165">
        <f t="shared" si="3"/>
        <v>0</v>
      </c>
      <c r="U152" s="33"/>
      <c r="V152" s="33"/>
      <c r="W152" s="33"/>
      <c r="X152" s="33"/>
      <c r="Y152" s="33"/>
      <c r="Z152" s="33"/>
      <c r="AA152" s="33"/>
      <c r="AB152" s="33"/>
      <c r="AC152" s="33"/>
      <c r="AD152" s="33"/>
      <c r="AE152" s="33"/>
      <c r="AR152" s="166" t="s">
        <v>232</v>
      </c>
      <c r="AT152" s="166" t="s">
        <v>229</v>
      </c>
      <c r="AU152" s="166" t="s">
        <v>79</v>
      </c>
      <c r="AY152" s="18" t="s">
        <v>137</v>
      </c>
      <c r="BE152" s="167">
        <f t="shared" si="4"/>
        <v>0</v>
      </c>
      <c r="BF152" s="167">
        <f t="shared" si="5"/>
        <v>0</v>
      </c>
      <c r="BG152" s="167">
        <f t="shared" si="6"/>
        <v>0</v>
      </c>
      <c r="BH152" s="167">
        <f t="shared" si="7"/>
        <v>0</v>
      </c>
      <c r="BI152" s="167">
        <f t="shared" si="8"/>
        <v>0</v>
      </c>
      <c r="BJ152" s="18" t="s">
        <v>15</v>
      </c>
      <c r="BK152" s="167">
        <f t="shared" si="9"/>
        <v>0</v>
      </c>
      <c r="BL152" s="18" t="s">
        <v>223</v>
      </c>
      <c r="BM152" s="166" t="s">
        <v>502</v>
      </c>
    </row>
    <row r="153" spans="1:65" s="2" customFormat="1" ht="32.450000000000003" customHeight="1" x14ac:dyDescent="0.2">
      <c r="A153" s="33"/>
      <c r="B153" s="154"/>
      <c r="C153" s="183" t="s">
        <v>274</v>
      </c>
      <c r="D153" s="348" t="s">
        <v>229</v>
      </c>
      <c r="E153" s="184" t="s">
        <v>279</v>
      </c>
      <c r="F153" s="185" t="s">
        <v>280</v>
      </c>
      <c r="G153" s="186" t="s">
        <v>245</v>
      </c>
      <c r="H153" s="187">
        <v>2</v>
      </c>
      <c r="I153" s="188"/>
      <c r="J153" s="189">
        <f t="shared" si="0"/>
        <v>0</v>
      </c>
      <c r="K153" s="185" t="s">
        <v>3</v>
      </c>
      <c r="L153" s="190"/>
      <c r="M153" s="191" t="s">
        <v>3</v>
      </c>
      <c r="N153" s="192" t="s">
        <v>42</v>
      </c>
      <c r="O153" s="54"/>
      <c r="P153" s="164">
        <f t="shared" si="1"/>
        <v>0</v>
      </c>
      <c r="Q153" s="164">
        <v>1.6E-2</v>
      </c>
      <c r="R153" s="164">
        <f t="shared" si="2"/>
        <v>3.2000000000000001E-2</v>
      </c>
      <c r="S153" s="164">
        <v>0</v>
      </c>
      <c r="T153" s="165">
        <f t="shared" si="3"/>
        <v>0</v>
      </c>
      <c r="U153" s="33"/>
      <c r="V153" s="33"/>
      <c r="W153" s="33"/>
      <c r="X153" s="33"/>
      <c r="Y153" s="33"/>
      <c r="Z153" s="33"/>
      <c r="AA153" s="33"/>
      <c r="AB153" s="33"/>
      <c r="AC153" s="33"/>
      <c r="AD153" s="33"/>
      <c r="AE153" s="33"/>
      <c r="AR153" s="166" t="s">
        <v>232</v>
      </c>
      <c r="AT153" s="166" t="s">
        <v>229</v>
      </c>
      <c r="AU153" s="166" t="s">
        <v>79</v>
      </c>
      <c r="AY153" s="18" t="s">
        <v>137</v>
      </c>
      <c r="BE153" s="167">
        <f t="shared" si="4"/>
        <v>0</v>
      </c>
      <c r="BF153" s="167">
        <f t="shared" si="5"/>
        <v>0</v>
      </c>
      <c r="BG153" s="167">
        <f t="shared" si="6"/>
        <v>0</v>
      </c>
      <c r="BH153" s="167">
        <f t="shared" si="7"/>
        <v>0</v>
      </c>
      <c r="BI153" s="167">
        <f t="shared" si="8"/>
        <v>0</v>
      </c>
      <c r="BJ153" s="18" t="s">
        <v>15</v>
      </c>
      <c r="BK153" s="167">
        <f t="shared" si="9"/>
        <v>0</v>
      </c>
      <c r="BL153" s="18" t="s">
        <v>223</v>
      </c>
      <c r="BM153" s="166" t="s">
        <v>503</v>
      </c>
    </row>
    <row r="154" spans="1:65" s="2" customFormat="1" ht="21.6" customHeight="1" x14ac:dyDescent="0.2">
      <c r="A154" s="33"/>
      <c r="B154" s="154"/>
      <c r="C154" s="155" t="s">
        <v>278</v>
      </c>
      <c r="D154" s="345" t="s">
        <v>141</v>
      </c>
      <c r="E154" s="156" t="s">
        <v>283</v>
      </c>
      <c r="F154" s="157" t="s">
        <v>284</v>
      </c>
      <c r="G154" s="158" t="s">
        <v>245</v>
      </c>
      <c r="H154" s="159">
        <v>3</v>
      </c>
      <c r="I154" s="160"/>
      <c r="J154" s="161">
        <f t="shared" si="0"/>
        <v>0</v>
      </c>
      <c r="K154" s="157" t="s">
        <v>145</v>
      </c>
      <c r="L154" s="34"/>
      <c r="M154" s="162" t="s">
        <v>3</v>
      </c>
      <c r="N154" s="163" t="s">
        <v>42</v>
      </c>
      <c r="O154" s="54"/>
      <c r="P154" s="164">
        <f t="shared" si="1"/>
        <v>0</v>
      </c>
      <c r="Q154" s="164">
        <v>0</v>
      </c>
      <c r="R154" s="164">
        <f t="shared" si="2"/>
        <v>0</v>
      </c>
      <c r="S154" s="164">
        <v>0</v>
      </c>
      <c r="T154" s="165">
        <f t="shared" si="3"/>
        <v>0</v>
      </c>
      <c r="U154" s="33"/>
      <c r="V154" s="33"/>
      <c r="W154" s="33"/>
      <c r="X154" s="33"/>
      <c r="Y154" s="33"/>
      <c r="Z154" s="33"/>
      <c r="AA154" s="33"/>
      <c r="AB154" s="33"/>
      <c r="AC154" s="33"/>
      <c r="AD154" s="33"/>
      <c r="AE154" s="33"/>
      <c r="AR154" s="166" t="s">
        <v>223</v>
      </c>
      <c r="AT154" s="166" t="s">
        <v>141</v>
      </c>
      <c r="AU154" s="166" t="s">
        <v>79</v>
      </c>
      <c r="AY154" s="18" t="s">
        <v>137</v>
      </c>
      <c r="BE154" s="167">
        <f t="shared" si="4"/>
        <v>0</v>
      </c>
      <c r="BF154" s="167">
        <f t="shared" si="5"/>
        <v>0</v>
      </c>
      <c r="BG154" s="167">
        <f t="shared" si="6"/>
        <v>0</v>
      </c>
      <c r="BH154" s="167">
        <f t="shared" si="7"/>
        <v>0</v>
      </c>
      <c r="BI154" s="167">
        <f t="shared" si="8"/>
        <v>0</v>
      </c>
      <c r="BJ154" s="18" t="s">
        <v>15</v>
      </c>
      <c r="BK154" s="167">
        <f t="shared" si="9"/>
        <v>0</v>
      </c>
      <c r="BL154" s="18" t="s">
        <v>223</v>
      </c>
      <c r="BM154" s="166" t="s">
        <v>504</v>
      </c>
    </row>
    <row r="155" spans="1:65" s="2" customFormat="1" ht="14.45" customHeight="1" x14ac:dyDescent="0.2">
      <c r="A155" s="33"/>
      <c r="B155" s="154"/>
      <c r="C155" s="183" t="s">
        <v>282</v>
      </c>
      <c r="D155" s="348" t="s">
        <v>229</v>
      </c>
      <c r="E155" s="184" t="s">
        <v>287</v>
      </c>
      <c r="F155" s="185" t="s">
        <v>288</v>
      </c>
      <c r="G155" s="186" t="s">
        <v>245</v>
      </c>
      <c r="H155" s="187">
        <v>3</v>
      </c>
      <c r="I155" s="188"/>
      <c r="J155" s="189">
        <f t="shared" si="0"/>
        <v>0</v>
      </c>
      <c r="K155" s="185" t="s">
        <v>3</v>
      </c>
      <c r="L155" s="190"/>
      <c r="M155" s="191" t="s">
        <v>3</v>
      </c>
      <c r="N155" s="192" t="s">
        <v>42</v>
      </c>
      <c r="O155" s="54"/>
      <c r="P155" s="164">
        <f t="shared" si="1"/>
        <v>0</v>
      </c>
      <c r="Q155" s="164">
        <v>0</v>
      </c>
      <c r="R155" s="164">
        <f t="shared" si="2"/>
        <v>0</v>
      </c>
      <c r="S155" s="164">
        <v>0</v>
      </c>
      <c r="T155" s="165">
        <f t="shared" si="3"/>
        <v>0</v>
      </c>
      <c r="U155" s="33"/>
      <c r="V155" s="33"/>
      <c r="W155" s="33"/>
      <c r="X155" s="33"/>
      <c r="Y155" s="33"/>
      <c r="Z155" s="33"/>
      <c r="AA155" s="33"/>
      <c r="AB155" s="33"/>
      <c r="AC155" s="33"/>
      <c r="AD155" s="33"/>
      <c r="AE155" s="33"/>
      <c r="AR155" s="166" t="s">
        <v>232</v>
      </c>
      <c r="AT155" s="166" t="s">
        <v>229</v>
      </c>
      <c r="AU155" s="166" t="s">
        <v>79</v>
      </c>
      <c r="AY155" s="18" t="s">
        <v>137</v>
      </c>
      <c r="BE155" s="167">
        <f t="shared" si="4"/>
        <v>0</v>
      </c>
      <c r="BF155" s="167">
        <f t="shared" si="5"/>
        <v>0</v>
      </c>
      <c r="BG155" s="167">
        <f t="shared" si="6"/>
        <v>0</v>
      </c>
      <c r="BH155" s="167">
        <f t="shared" si="7"/>
        <v>0</v>
      </c>
      <c r="BI155" s="167">
        <f t="shared" si="8"/>
        <v>0</v>
      </c>
      <c r="BJ155" s="18" t="s">
        <v>15</v>
      </c>
      <c r="BK155" s="167">
        <f t="shared" si="9"/>
        <v>0</v>
      </c>
      <c r="BL155" s="18" t="s">
        <v>223</v>
      </c>
      <c r="BM155" s="166" t="s">
        <v>505</v>
      </c>
    </row>
    <row r="156" spans="1:65" s="2" customFormat="1" ht="21.6" customHeight="1" x14ac:dyDescent="0.2">
      <c r="A156" s="33"/>
      <c r="B156" s="154"/>
      <c r="C156" s="155" t="s">
        <v>286</v>
      </c>
      <c r="D156" s="345" t="s">
        <v>141</v>
      </c>
      <c r="E156" s="156" t="s">
        <v>291</v>
      </c>
      <c r="F156" s="157" t="s">
        <v>292</v>
      </c>
      <c r="G156" s="158" t="s">
        <v>245</v>
      </c>
      <c r="H156" s="159">
        <v>5</v>
      </c>
      <c r="I156" s="160"/>
      <c r="J156" s="161">
        <f t="shared" si="0"/>
        <v>0</v>
      </c>
      <c r="K156" s="157" t="s">
        <v>145</v>
      </c>
      <c r="L156" s="34"/>
      <c r="M156" s="162" t="s">
        <v>3</v>
      </c>
      <c r="N156" s="163" t="s">
        <v>42</v>
      </c>
      <c r="O156" s="54"/>
      <c r="P156" s="164">
        <f t="shared" si="1"/>
        <v>0</v>
      </c>
      <c r="Q156" s="164">
        <v>0</v>
      </c>
      <c r="R156" s="164">
        <f t="shared" si="2"/>
        <v>0</v>
      </c>
      <c r="S156" s="164">
        <v>0</v>
      </c>
      <c r="T156" s="165">
        <f t="shared" si="3"/>
        <v>0</v>
      </c>
      <c r="U156" s="33"/>
      <c r="V156" s="33"/>
      <c r="W156" s="33"/>
      <c r="X156" s="33"/>
      <c r="Y156" s="33"/>
      <c r="Z156" s="33"/>
      <c r="AA156" s="33"/>
      <c r="AB156" s="33"/>
      <c r="AC156" s="33"/>
      <c r="AD156" s="33"/>
      <c r="AE156" s="33"/>
      <c r="AR156" s="166" t="s">
        <v>223</v>
      </c>
      <c r="AT156" s="166" t="s">
        <v>141</v>
      </c>
      <c r="AU156" s="166" t="s">
        <v>79</v>
      </c>
      <c r="AY156" s="18" t="s">
        <v>137</v>
      </c>
      <c r="BE156" s="167">
        <f t="shared" si="4"/>
        <v>0</v>
      </c>
      <c r="BF156" s="167">
        <f t="shared" si="5"/>
        <v>0</v>
      </c>
      <c r="BG156" s="167">
        <f t="shared" si="6"/>
        <v>0</v>
      </c>
      <c r="BH156" s="167">
        <f t="shared" si="7"/>
        <v>0</v>
      </c>
      <c r="BI156" s="167">
        <f t="shared" si="8"/>
        <v>0</v>
      </c>
      <c r="BJ156" s="18" t="s">
        <v>15</v>
      </c>
      <c r="BK156" s="167">
        <f t="shared" si="9"/>
        <v>0</v>
      </c>
      <c r="BL156" s="18" t="s">
        <v>223</v>
      </c>
      <c r="BM156" s="166" t="s">
        <v>506</v>
      </c>
    </row>
    <row r="157" spans="1:65" s="2" customFormat="1" ht="14.45" customHeight="1" x14ac:dyDescent="0.2">
      <c r="A157" s="33"/>
      <c r="B157" s="154"/>
      <c r="C157" s="183" t="s">
        <v>290</v>
      </c>
      <c r="D157" s="348" t="s">
        <v>229</v>
      </c>
      <c r="E157" s="184" t="s">
        <v>295</v>
      </c>
      <c r="F157" s="185" t="s">
        <v>296</v>
      </c>
      <c r="G157" s="186" t="s">
        <v>245</v>
      </c>
      <c r="H157" s="187">
        <v>3</v>
      </c>
      <c r="I157" s="188"/>
      <c r="J157" s="189">
        <f t="shared" si="0"/>
        <v>0</v>
      </c>
      <c r="K157" s="185" t="s">
        <v>3</v>
      </c>
      <c r="L157" s="190"/>
      <c r="M157" s="191" t="s">
        <v>3</v>
      </c>
      <c r="N157" s="192" t="s">
        <v>42</v>
      </c>
      <c r="O157" s="54"/>
      <c r="P157" s="164">
        <f t="shared" si="1"/>
        <v>0</v>
      </c>
      <c r="Q157" s="164">
        <v>0</v>
      </c>
      <c r="R157" s="164">
        <f t="shared" si="2"/>
        <v>0</v>
      </c>
      <c r="S157" s="164">
        <v>0</v>
      </c>
      <c r="T157" s="165">
        <f t="shared" si="3"/>
        <v>0</v>
      </c>
      <c r="U157" s="33"/>
      <c r="V157" s="33"/>
      <c r="W157" s="33"/>
      <c r="X157" s="33"/>
      <c r="Y157" s="33"/>
      <c r="Z157" s="33"/>
      <c r="AA157" s="33"/>
      <c r="AB157" s="33"/>
      <c r="AC157" s="33"/>
      <c r="AD157" s="33"/>
      <c r="AE157" s="33"/>
      <c r="AR157" s="166" t="s">
        <v>232</v>
      </c>
      <c r="AT157" s="166" t="s">
        <v>229</v>
      </c>
      <c r="AU157" s="166" t="s">
        <v>79</v>
      </c>
      <c r="AY157" s="18" t="s">
        <v>137</v>
      </c>
      <c r="BE157" s="167">
        <f t="shared" si="4"/>
        <v>0</v>
      </c>
      <c r="BF157" s="167">
        <f t="shared" si="5"/>
        <v>0</v>
      </c>
      <c r="BG157" s="167">
        <f t="shared" si="6"/>
        <v>0</v>
      </c>
      <c r="BH157" s="167">
        <f t="shared" si="7"/>
        <v>0</v>
      </c>
      <c r="BI157" s="167">
        <f t="shared" si="8"/>
        <v>0</v>
      </c>
      <c r="BJ157" s="18" t="s">
        <v>15</v>
      </c>
      <c r="BK157" s="167">
        <f t="shared" si="9"/>
        <v>0</v>
      </c>
      <c r="BL157" s="18" t="s">
        <v>223</v>
      </c>
      <c r="BM157" s="166" t="s">
        <v>507</v>
      </c>
    </row>
    <row r="158" spans="1:65" s="2" customFormat="1" ht="14.45" customHeight="1" x14ac:dyDescent="0.2">
      <c r="A158" s="33"/>
      <c r="B158" s="154"/>
      <c r="C158" s="183" t="s">
        <v>294</v>
      </c>
      <c r="D158" s="348" t="s">
        <v>229</v>
      </c>
      <c r="E158" s="184" t="s">
        <v>298</v>
      </c>
      <c r="F158" s="185" t="s">
        <v>299</v>
      </c>
      <c r="G158" s="186" t="s">
        <v>245</v>
      </c>
      <c r="H158" s="187">
        <v>2</v>
      </c>
      <c r="I158" s="188"/>
      <c r="J158" s="189">
        <f t="shared" si="0"/>
        <v>0</v>
      </c>
      <c r="K158" s="185" t="s">
        <v>3</v>
      </c>
      <c r="L158" s="190"/>
      <c r="M158" s="191" t="s">
        <v>3</v>
      </c>
      <c r="N158" s="192" t="s">
        <v>42</v>
      </c>
      <c r="O158" s="54"/>
      <c r="P158" s="164">
        <f t="shared" si="1"/>
        <v>0</v>
      </c>
      <c r="Q158" s="164">
        <v>0</v>
      </c>
      <c r="R158" s="164">
        <f t="shared" si="2"/>
        <v>0</v>
      </c>
      <c r="S158" s="164">
        <v>0</v>
      </c>
      <c r="T158" s="165">
        <f t="shared" si="3"/>
        <v>0</v>
      </c>
      <c r="U158" s="33"/>
      <c r="V158" s="33"/>
      <c r="W158" s="33"/>
      <c r="X158" s="33"/>
      <c r="Y158" s="33"/>
      <c r="Z158" s="33"/>
      <c r="AA158" s="33"/>
      <c r="AB158" s="33"/>
      <c r="AC158" s="33"/>
      <c r="AD158" s="33"/>
      <c r="AE158" s="33"/>
      <c r="AR158" s="166" t="s">
        <v>232</v>
      </c>
      <c r="AT158" s="166" t="s">
        <v>229</v>
      </c>
      <c r="AU158" s="166" t="s">
        <v>79</v>
      </c>
      <c r="AY158" s="18" t="s">
        <v>137</v>
      </c>
      <c r="BE158" s="167">
        <f t="shared" si="4"/>
        <v>0</v>
      </c>
      <c r="BF158" s="167">
        <f t="shared" si="5"/>
        <v>0</v>
      </c>
      <c r="BG158" s="167">
        <f t="shared" si="6"/>
        <v>0</v>
      </c>
      <c r="BH158" s="167">
        <f t="shared" si="7"/>
        <v>0</v>
      </c>
      <c r="BI158" s="167">
        <f t="shared" si="8"/>
        <v>0</v>
      </c>
      <c r="BJ158" s="18" t="s">
        <v>15</v>
      </c>
      <c r="BK158" s="167">
        <f t="shared" si="9"/>
        <v>0</v>
      </c>
      <c r="BL158" s="18" t="s">
        <v>223</v>
      </c>
      <c r="BM158" s="166" t="s">
        <v>508</v>
      </c>
    </row>
    <row r="159" spans="1:65" s="2" customFormat="1" ht="14.45" customHeight="1" x14ac:dyDescent="0.2">
      <c r="A159" s="33"/>
      <c r="B159" s="154"/>
      <c r="C159" s="155" t="s">
        <v>232</v>
      </c>
      <c r="D159" s="345" t="s">
        <v>141</v>
      </c>
      <c r="E159" s="156" t="s">
        <v>302</v>
      </c>
      <c r="F159" s="157" t="s">
        <v>303</v>
      </c>
      <c r="G159" s="158" t="s">
        <v>245</v>
      </c>
      <c r="H159" s="159">
        <v>5</v>
      </c>
      <c r="I159" s="160"/>
      <c r="J159" s="161">
        <f t="shared" si="0"/>
        <v>0</v>
      </c>
      <c r="K159" s="157" t="s">
        <v>145</v>
      </c>
      <c r="L159" s="34"/>
      <c r="M159" s="162" t="s">
        <v>3</v>
      </c>
      <c r="N159" s="163" t="s">
        <v>42</v>
      </c>
      <c r="O159" s="54"/>
      <c r="P159" s="164">
        <f t="shared" si="1"/>
        <v>0</v>
      </c>
      <c r="Q159" s="164">
        <v>0</v>
      </c>
      <c r="R159" s="164">
        <f t="shared" si="2"/>
        <v>0</v>
      </c>
      <c r="S159" s="164">
        <v>1.8E-3</v>
      </c>
      <c r="T159" s="165">
        <f t="shared" si="3"/>
        <v>8.9999999999999993E-3</v>
      </c>
      <c r="U159" s="33"/>
      <c r="V159" s="33"/>
      <c r="W159" s="33"/>
      <c r="X159" s="33"/>
      <c r="Y159" s="33"/>
      <c r="Z159" s="33"/>
      <c r="AA159" s="33"/>
      <c r="AB159" s="33"/>
      <c r="AC159" s="33"/>
      <c r="AD159" s="33"/>
      <c r="AE159" s="33"/>
      <c r="AR159" s="166" t="s">
        <v>223</v>
      </c>
      <c r="AT159" s="166" t="s">
        <v>141</v>
      </c>
      <c r="AU159" s="166" t="s">
        <v>79</v>
      </c>
      <c r="AY159" s="18" t="s">
        <v>137</v>
      </c>
      <c r="BE159" s="167">
        <f t="shared" si="4"/>
        <v>0</v>
      </c>
      <c r="BF159" s="167">
        <f t="shared" si="5"/>
        <v>0</v>
      </c>
      <c r="BG159" s="167">
        <f t="shared" si="6"/>
        <v>0</v>
      </c>
      <c r="BH159" s="167">
        <f t="shared" si="7"/>
        <v>0</v>
      </c>
      <c r="BI159" s="167">
        <f t="shared" si="8"/>
        <v>0</v>
      </c>
      <c r="BJ159" s="18" t="s">
        <v>15</v>
      </c>
      <c r="BK159" s="167">
        <f t="shared" si="9"/>
        <v>0</v>
      </c>
      <c r="BL159" s="18" t="s">
        <v>223</v>
      </c>
      <c r="BM159" s="166" t="s">
        <v>509</v>
      </c>
    </row>
    <row r="160" spans="1:65" s="2" customFormat="1" ht="14.45" customHeight="1" x14ac:dyDescent="0.2">
      <c r="A160" s="33"/>
      <c r="B160" s="154"/>
      <c r="C160" s="155" t="s">
        <v>301</v>
      </c>
      <c r="D160" s="345" t="s">
        <v>141</v>
      </c>
      <c r="E160" s="156" t="s">
        <v>267</v>
      </c>
      <c r="F160" s="157" t="s">
        <v>268</v>
      </c>
      <c r="G160" s="158" t="s">
        <v>245</v>
      </c>
      <c r="H160" s="159">
        <v>5</v>
      </c>
      <c r="I160" s="160"/>
      <c r="J160" s="161">
        <f t="shared" si="0"/>
        <v>0</v>
      </c>
      <c r="K160" s="157" t="s">
        <v>3</v>
      </c>
      <c r="L160" s="34"/>
      <c r="M160" s="162" t="s">
        <v>3</v>
      </c>
      <c r="N160" s="163" t="s">
        <v>42</v>
      </c>
      <c r="O160" s="54"/>
      <c r="P160" s="164">
        <f t="shared" si="1"/>
        <v>0</v>
      </c>
      <c r="Q160" s="164">
        <v>0</v>
      </c>
      <c r="R160" s="164">
        <f t="shared" si="2"/>
        <v>0</v>
      </c>
      <c r="S160" s="164">
        <v>2.4E-2</v>
      </c>
      <c r="T160" s="165">
        <f t="shared" si="3"/>
        <v>0.12</v>
      </c>
      <c r="U160" s="33"/>
      <c r="V160" s="33"/>
      <c r="W160" s="33"/>
      <c r="X160" s="33"/>
      <c r="Y160" s="33"/>
      <c r="Z160" s="33"/>
      <c r="AA160" s="33"/>
      <c r="AB160" s="33"/>
      <c r="AC160" s="33"/>
      <c r="AD160" s="33"/>
      <c r="AE160" s="33"/>
      <c r="AR160" s="166" t="s">
        <v>223</v>
      </c>
      <c r="AT160" s="166" t="s">
        <v>141</v>
      </c>
      <c r="AU160" s="166" t="s">
        <v>79</v>
      </c>
      <c r="AY160" s="18" t="s">
        <v>137</v>
      </c>
      <c r="BE160" s="167">
        <f t="shared" si="4"/>
        <v>0</v>
      </c>
      <c r="BF160" s="167">
        <f t="shared" si="5"/>
        <v>0</v>
      </c>
      <c r="BG160" s="167">
        <f t="shared" si="6"/>
        <v>0</v>
      </c>
      <c r="BH160" s="167">
        <f t="shared" si="7"/>
        <v>0</v>
      </c>
      <c r="BI160" s="167">
        <f t="shared" si="8"/>
        <v>0</v>
      </c>
      <c r="BJ160" s="18" t="s">
        <v>15</v>
      </c>
      <c r="BK160" s="167">
        <f t="shared" si="9"/>
        <v>0</v>
      </c>
      <c r="BL160" s="18" t="s">
        <v>223</v>
      </c>
      <c r="BM160" s="166" t="s">
        <v>510</v>
      </c>
    </row>
    <row r="161" spans="1:65" s="2" customFormat="1" ht="21.6" customHeight="1" x14ac:dyDescent="0.2">
      <c r="A161" s="33"/>
      <c r="B161" s="154"/>
      <c r="C161" s="155" t="s">
        <v>305</v>
      </c>
      <c r="D161" s="345" t="s">
        <v>141</v>
      </c>
      <c r="E161" s="156" t="s">
        <v>306</v>
      </c>
      <c r="F161" s="157" t="s">
        <v>307</v>
      </c>
      <c r="G161" s="158" t="s">
        <v>245</v>
      </c>
      <c r="H161" s="159">
        <v>5</v>
      </c>
      <c r="I161" s="160"/>
      <c r="J161" s="161">
        <f t="shared" si="0"/>
        <v>0</v>
      </c>
      <c r="K161" s="157" t="s">
        <v>145</v>
      </c>
      <c r="L161" s="34"/>
      <c r="M161" s="162" t="s">
        <v>3</v>
      </c>
      <c r="N161" s="163" t="s">
        <v>42</v>
      </c>
      <c r="O161" s="54"/>
      <c r="P161" s="164">
        <f t="shared" si="1"/>
        <v>0</v>
      </c>
      <c r="Q161" s="164">
        <v>0</v>
      </c>
      <c r="R161" s="164">
        <f t="shared" si="2"/>
        <v>0</v>
      </c>
      <c r="S161" s="164">
        <v>0</v>
      </c>
      <c r="T161" s="165">
        <f t="shared" si="3"/>
        <v>0</v>
      </c>
      <c r="U161" s="33"/>
      <c r="V161" s="33"/>
      <c r="W161" s="33"/>
      <c r="X161" s="33"/>
      <c r="Y161" s="33"/>
      <c r="Z161" s="33"/>
      <c r="AA161" s="33"/>
      <c r="AB161" s="33"/>
      <c r="AC161" s="33"/>
      <c r="AD161" s="33"/>
      <c r="AE161" s="33"/>
      <c r="AR161" s="166" t="s">
        <v>223</v>
      </c>
      <c r="AT161" s="166" t="s">
        <v>141</v>
      </c>
      <c r="AU161" s="166" t="s">
        <v>79</v>
      </c>
      <c r="AY161" s="18" t="s">
        <v>137</v>
      </c>
      <c r="BE161" s="167">
        <f t="shared" si="4"/>
        <v>0</v>
      </c>
      <c r="BF161" s="167">
        <f t="shared" si="5"/>
        <v>0</v>
      </c>
      <c r="BG161" s="167">
        <f t="shared" si="6"/>
        <v>0</v>
      </c>
      <c r="BH161" s="167">
        <f t="shared" si="7"/>
        <v>0</v>
      </c>
      <c r="BI161" s="167">
        <f t="shared" si="8"/>
        <v>0</v>
      </c>
      <c r="BJ161" s="18" t="s">
        <v>15</v>
      </c>
      <c r="BK161" s="167">
        <f t="shared" si="9"/>
        <v>0</v>
      </c>
      <c r="BL161" s="18" t="s">
        <v>223</v>
      </c>
      <c r="BM161" s="166" t="s">
        <v>511</v>
      </c>
    </row>
    <row r="162" spans="1:65" s="2" customFormat="1" ht="14.45" customHeight="1" x14ac:dyDescent="0.2">
      <c r="A162" s="33"/>
      <c r="B162" s="154"/>
      <c r="C162" s="183" t="s">
        <v>309</v>
      </c>
      <c r="D162" s="348" t="s">
        <v>229</v>
      </c>
      <c r="E162" s="184" t="s">
        <v>310</v>
      </c>
      <c r="F162" s="185" t="s">
        <v>311</v>
      </c>
      <c r="G162" s="186" t="s">
        <v>245</v>
      </c>
      <c r="H162" s="187">
        <v>5</v>
      </c>
      <c r="I162" s="188"/>
      <c r="J162" s="189">
        <f t="shared" si="0"/>
        <v>0</v>
      </c>
      <c r="K162" s="185" t="s">
        <v>3</v>
      </c>
      <c r="L162" s="190"/>
      <c r="M162" s="191" t="s">
        <v>3</v>
      </c>
      <c r="N162" s="192" t="s">
        <v>42</v>
      </c>
      <c r="O162" s="54"/>
      <c r="P162" s="164">
        <f t="shared" si="1"/>
        <v>0</v>
      </c>
      <c r="Q162" s="164">
        <v>1.23E-3</v>
      </c>
      <c r="R162" s="164">
        <f t="shared" si="2"/>
        <v>6.1500000000000001E-3</v>
      </c>
      <c r="S162" s="164">
        <v>0</v>
      </c>
      <c r="T162" s="165">
        <f t="shared" si="3"/>
        <v>0</v>
      </c>
      <c r="U162" s="33"/>
      <c r="V162" s="33"/>
      <c r="W162" s="33"/>
      <c r="X162" s="33"/>
      <c r="Y162" s="33"/>
      <c r="Z162" s="33"/>
      <c r="AA162" s="33"/>
      <c r="AB162" s="33"/>
      <c r="AC162" s="33"/>
      <c r="AD162" s="33"/>
      <c r="AE162" s="33"/>
      <c r="AR162" s="166" t="s">
        <v>232</v>
      </c>
      <c r="AT162" s="166" t="s">
        <v>229</v>
      </c>
      <c r="AU162" s="166" t="s">
        <v>79</v>
      </c>
      <c r="AY162" s="18" t="s">
        <v>137</v>
      </c>
      <c r="BE162" s="167">
        <f t="shared" si="4"/>
        <v>0</v>
      </c>
      <c r="BF162" s="167">
        <f t="shared" si="5"/>
        <v>0</v>
      </c>
      <c r="BG162" s="167">
        <f t="shared" si="6"/>
        <v>0</v>
      </c>
      <c r="BH162" s="167">
        <f t="shared" si="7"/>
        <v>0</v>
      </c>
      <c r="BI162" s="167">
        <f t="shared" si="8"/>
        <v>0</v>
      </c>
      <c r="BJ162" s="18" t="s">
        <v>15</v>
      </c>
      <c r="BK162" s="167">
        <f t="shared" si="9"/>
        <v>0</v>
      </c>
      <c r="BL162" s="18" t="s">
        <v>223</v>
      </c>
      <c r="BM162" s="166" t="s">
        <v>512</v>
      </c>
    </row>
    <row r="163" spans="1:65" s="2" customFormat="1" ht="43.15" customHeight="1" x14ac:dyDescent="0.2">
      <c r="A163" s="33"/>
      <c r="B163" s="154"/>
      <c r="C163" s="155" t="s">
        <v>313</v>
      </c>
      <c r="D163" s="345" t="s">
        <v>141</v>
      </c>
      <c r="E163" s="156" t="s">
        <v>314</v>
      </c>
      <c r="F163" s="157" t="s">
        <v>315</v>
      </c>
      <c r="G163" s="158" t="s">
        <v>238</v>
      </c>
      <c r="H163" s="193"/>
      <c r="I163" s="160"/>
      <c r="J163" s="161">
        <f t="shared" si="0"/>
        <v>0</v>
      </c>
      <c r="K163" s="157" t="s">
        <v>145</v>
      </c>
      <c r="L163" s="34"/>
      <c r="M163" s="162" t="s">
        <v>3</v>
      </c>
      <c r="N163" s="163" t="s">
        <v>42</v>
      </c>
      <c r="O163" s="54"/>
      <c r="P163" s="164">
        <f t="shared" si="1"/>
        <v>0</v>
      </c>
      <c r="Q163" s="164">
        <v>0</v>
      </c>
      <c r="R163" s="164">
        <f t="shared" si="2"/>
        <v>0</v>
      </c>
      <c r="S163" s="164">
        <v>0</v>
      </c>
      <c r="T163" s="165">
        <f t="shared" si="3"/>
        <v>0</v>
      </c>
      <c r="U163" s="33"/>
      <c r="V163" s="33"/>
      <c r="W163" s="33"/>
      <c r="X163" s="33"/>
      <c r="Y163" s="33"/>
      <c r="Z163" s="33"/>
      <c r="AA163" s="33"/>
      <c r="AB163" s="33"/>
      <c r="AC163" s="33"/>
      <c r="AD163" s="33"/>
      <c r="AE163" s="33"/>
      <c r="AR163" s="166" t="s">
        <v>223</v>
      </c>
      <c r="AT163" s="166" t="s">
        <v>141</v>
      </c>
      <c r="AU163" s="166" t="s">
        <v>79</v>
      </c>
      <c r="AY163" s="18" t="s">
        <v>137</v>
      </c>
      <c r="BE163" s="167">
        <f t="shared" si="4"/>
        <v>0</v>
      </c>
      <c r="BF163" s="167">
        <f t="shared" si="5"/>
        <v>0</v>
      </c>
      <c r="BG163" s="167">
        <f t="shared" si="6"/>
        <v>0</v>
      </c>
      <c r="BH163" s="167">
        <f t="shared" si="7"/>
        <v>0</v>
      </c>
      <c r="BI163" s="167">
        <f t="shared" si="8"/>
        <v>0</v>
      </c>
      <c r="BJ163" s="18" t="s">
        <v>15</v>
      </c>
      <c r="BK163" s="167">
        <f t="shared" si="9"/>
        <v>0</v>
      </c>
      <c r="BL163" s="18" t="s">
        <v>223</v>
      </c>
      <c r="BM163" s="166" t="s">
        <v>513</v>
      </c>
    </row>
    <row r="164" spans="1:65" s="12" customFormat="1" ht="22.9" customHeight="1" x14ac:dyDescent="0.2">
      <c r="B164" s="141"/>
      <c r="D164" s="347" t="s">
        <v>70</v>
      </c>
      <c r="E164" s="152" t="s">
        <v>317</v>
      </c>
      <c r="F164" s="152" t="s">
        <v>318</v>
      </c>
      <c r="I164" s="144"/>
      <c r="J164" s="153">
        <f>BK164</f>
        <v>0</v>
      </c>
      <c r="L164" s="141"/>
      <c r="M164" s="146"/>
      <c r="N164" s="147"/>
      <c r="O164" s="147"/>
      <c r="P164" s="148">
        <f>SUM(P165:P166)</f>
        <v>0</v>
      </c>
      <c r="Q164" s="147"/>
      <c r="R164" s="148">
        <f>SUM(R165:R166)</f>
        <v>0</v>
      </c>
      <c r="S164" s="147"/>
      <c r="T164" s="149">
        <f>SUM(T165:T166)</f>
        <v>0</v>
      </c>
      <c r="AR164" s="142" t="s">
        <v>79</v>
      </c>
      <c r="AT164" s="150" t="s">
        <v>70</v>
      </c>
      <c r="AU164" s="150" t="s">
        <v>15</v>
      </c>
      <c r="AY164" s="142" t="s">
        <v>137</v>
      </c>
      <c r="BK164" s="151">
        <f>SUM(BK165:BK166)</f>
        <v>0</v>
      </c>
    </row>
    <row r="165" spans="1:65" s="2" customFormat="1" ht="32.450000000000003" customHeight="1" x14ac:dyDescent="0.2">
      <c r="A165" s="33"/>
      <c r="B165" s="154"/>
      <c r="C165" s="155" t="s">
        <v>319</v>
      </c>
      <c r="D165" s="345" t="s">
        <v>141</v>
      </c>
      <c r="E165" s="156" t="s">
        <v>320</v>
      </c>
      <c r="F165" s="157" t="s">
        <v>321</v>
      </c>
      <c r="G165" s="158" t="s">
        <v>238</v>
      </c>
      <c r="H165" s="193"/>
      <c r="I165" s="160"/>
      <c r="J165" s="161">
        <f>ROUND(I165*H165,2)</f>
        <v>0</v>
      </c>
      <c r="K165" s="157" t="s">
        <v>3</v>
      </c>
      <c r="L165" s="34"/>
      <c r="M165" s="162" t="s">
        <v>3</v>
      </c>
      <c r="N165" s="163" t="s">
        <v>42</v>
      </c>
      <c r="O165" s="54"/>
      <c r="P165" s="164">
        <f>O165*H165</f>
        <v>0</v>
      </c>
      <c r="Q165" s="164">
        <v>0</v>
      </c>
      <c r="R165" s="164">
        <f>Q165*H165</f>
        <v>0</v>
      </c>
      <c r="S165" s="164">
        <v>0</v>
      </c>
      <c r="T165" s="165">
        <f>S165*H165</f>
        <v>0</v>
      </c>
      <c r="U165" s="33"/>
      <c r="V165" s="33"/>
      <c r="W165" s="33"/>
      <c r="X165" s="33"/>
      <c r="Y165" s="33"/>
      <c r="Z165" s="33"/>
      <c r="AA165" s="33"/>
      <c r="AB165" s="33"/>
      <c r="AC165" s="33"/>
      <c r="AD165" s="33"/>
      <c r="AE165" s="33"/>
      <c r="AR165" s="166" t="s">
        <v>223</v>
      </c>
      <c r="AT165" s="166" t="s">
        <v>141</v>
      </c>
      <c r="AU165" s="166" t="s">
        <v>79</v>
      </c>
      <c r="AY165" s="18" t="s">
        <v>137</v>
      </c>
      <c r="BE165" s="167">
        <f>IF(N165="základní",J165,0)</f>
        <v>0</v>
      </c>
      <c r="BF165" s="167">
        <f>IF(N165="snížená",J165,0)</f>
        <v>0</v>
      </c>
      <c r="BG165" s="167">
        <f>IF(N165="zákl. přenesená",J165,0)</f>
        <v>0</v>
      </c>
      <c r="BH165" s="167">
        <f>IF(N165="sníž. přenesená",J165,0)</f>
        <v>0</v>
      </c>
      <c r="BI165" s="167">
        <f>IF(N165="nulová",J165,0)</f>
        <v>0</v>
      </c>
      <c r="BJ165" s="18" t="s">
        <v>15</v>
      </c>
      <c r="BK165" s="167">
        <f>ROUND(I165*H165,2)</f>
        <v>0</v>
      </c>
      <c r="BL165" s="18" t="s">
        <v>223</v>
      </c>
      <c r="BM165" s="166" t="s">
        <v>514</v>
      </c>
    </row>
    <row r="166" spans="1:65" s="2" customFormat="1" ht="21.6" customHeight="1" x14ac:dyDescent="0.2">
      <c r="A166" s="33"/>
      <c r="B166" s="154"/>
      <c r="C166" s="155" t="s">
        <v>323</v>
      </c>
      <c r="D166" s="345" t="s">
        <v>141</v>
      </c>
      <c r="E166" s="156" t="s">
        <v>324</v>
      </c>
      <c r="F166" s="157" t="s">
        <v>325</v>
      </c>
      <c r="G166" s="158" t="s">
        <v>326</v>
      </c>
      <c r="H166" s="159">
        <v>1</v>
      </c>
      <c r="I166" s="160"/>
      <c r="J166" s="161">
        <f>ROUND(I166*H166,2)</f>
        <v>0</v>
      </c>
      <c r="K166" s="157" t="s">
        <v>3</v>
      </c>
      <c r="L166" s="34"/>
      <c r="M166" s="162" t="s">
        <v>3</v>
      </c>
      <c r="N166" s="163" t="s">
        <v>42</v>
      </c>
      <c r="O166" s="54"/>
      <c r="P166" s="164">
        <f>O166*H166</f>
        <v>0</v>
      </c>
      <c r="Q166" s="164">
        <v>0</v>
      </c>
      <c r="R166" s="164">
        <f>Q166*H166</f>
        <v>0</v>
      </c>
      <c r="S166" s="164">
        <v>0</v>
      </c>
      <c r="T166" s="165">
        <f>S166*H166</f>
        <v>0</v>
      </c>
      <c r="U166" s="33"/>
      <c r="V166" s="33"/>
      <c r="W166" s="33"/>
      <c r="X166" s="33"/>
      <c r="Y166" s="33"/>
      <c r="Z166" s="33"/>
      <c r="AA166" s="33"/>
      <c r="AB166" s="33"/>
      <c r="AC166" s="33"/>
      <c r="AD166" s="33"/>
      <c r="AE166" s="33"/>
      <c r="AR166" s="166" t="s">
        <v>223</v>
      </c>
      <c r="AT166" s="166" t="s">
        <v>141</v>
      </c>
      <c r="AU166" s="166" t="s">
        <v>79</v>
      </c>
      <c r="AY166" s="18" t="s">
        <v>137</v>
      </c>
      <c r="BE166" s="167">
        <f>IF(N166="základní",J166,0)</f>
        <v>0</v>
      </c>
      <c r="BF166" s="167">
        <f>IF(N166="snížená",J166,0)</f>
        <v>0</v>
      </c>
      <c r="BG166" s="167">
        <f>IF(N166="zákl. přenesená",J166,0)</f>
        <v>0</v>
      </c>
      <c r="BH166" s="167">
        <f>IF(N166="sníž. přenesená",J166,0)</f>
        <v>0</v>
      </c>
      <c r="BI166" s="167">
        <f>IF(N166="nulová",J166,0)</f>
        <v>0</v>
      </c>
      <c r="BJ166" s="18" t="s">
        <v>15</v>
      </c>
      <c r="BK166" s="167">
        <f>ROUND(I166*H166,2)</f>
        <v>0</v>
      </c>
      <c r="BL166" s="18" t="s">
        <v>223</v>
      </c>
      <c r="BM166" s="166" t="s">
        <v>515</v>
      </c>
    </row>
    <row r="167" spans="1:65" s="12" customFormat="1" ht="22.9" customHeight="1" x14ac:dyDescent="0.2">
      <c r="B167" s="141"/>
      <c r="D167" s="347" t="s">
        <v>70</v>
      </c>
      <c r="E167" s="152" t="s">
        <v>328</v>
      </c>
      <c r="F167" s="152" t="s">
        <v>329</v>
      </c>
      <c r="I167" s="144"/>
      <c r="J167" s="153">
        <f>BK167</f>
        <v>0</v>
      </c>
      <c r="L167" s="141"/>
      <c r="M167" s="146"/>
      <c r="N167" s="147"/>
      <c r="O167" s="147"/>
      <c r="P167" s="148">
        <f>SUM(P168:P184)</f>
        <v>0</v>
      </c>
      <c r="Q167" s="147"/>
      <c r="R167" s="148">
        <f>SUM(R168:R184)</f>
        <v>0.69914699999999996</v>
      </c>
      <c r="S167" s="147"/>
      <c r="T167" s="149">
        <f>SUM(T168:T184)</f>
        <v>0</v>
      </c>
      <c r="AR167" s="142" t="s">
        <v>79</v>
      </c>
      <c r="AT167" s="150" t="s">
        <v>70</v>
      </c>
      <c r="AU167" s="150" t="s">
        <v>15</v>
      </c>
      <c r="AY167" s="142" t="s">
        <v>137</v>
      </c>
      <c r="BK167" s="151">
        <f>SUM(BK168:BK184)</f>
        <v>0</v>
      </c>
    </row>
    <row r="168" spans="1:65" s="2" customFormat="1" ht="21.6" customHeight="1" x14ac:dyDescent="0.2">
      <c r="A168" s="33"/>
      <c r="B168" s="154"/>
      <c r="C168" s="155" t="s">
        <v>330</v>
      </c>
      <c r="D168" s="345" t="s">
        <v>141</v>
      </c>
      <c r="E168" s="156" t="s">
        <v>331</v>
      </c>
      <c r="F168" s="157" t="s">
        <v>332</v>
      </c>
      <c r="G168" s="158" t="s">
        <v>144</v>
      </c>
      <c r="H168" s="159">
        <v>12.21</v>
      </c>
      <c r="I168" s="160"/>
      <c r="J168" s="161">
        <f>ROUND(I168*H168,2)</f>
        <v>0</v>
      </c>
      <c r="K168" s="157" t="s">
        <v>145</v>
      </c>
      <c r="L168" s="34"/>
      <c r="M168" s="162" t="s">
        <v>3</v>
      </c>
      <c r="N168" s="163" t="s">
        <v>42</v>
      </c>
      <c r="O168" s="54"/>
      <c r="P168" s="164">
        <f>O168*H168</f>
        <v>0</v>
      </c>
      <c r="Q168" s="164">
        <v>0</v>
      </c>
      <c r="R168" s="164">
        <f>Q168*H168</f>
        <v>0</v>
      </c>
      <c r="S168" s="164">
        <v>0</v>
      </c>
      <c r="T168" s="165">
        <f>S168*H168</f>
        <v>0</v>
      </c>
      <c r="U168" s="33"/>
      <c r="V168" s="33"/>
      <c r="W168" s="33"/>
      <c r="X168" s="33"/>
      <c r="Y168" s="33"/>
      <c r="Z168" s="33"/>
      <c r="AA168" s="33"/>
      <c r="AB168" s="33"/>
      <c r="AC168" s="33"/>
      <c r="AD168" s="33"/>
      <c r="AE168" s="33"/>
      <c r="AR168" s="166" t="s">
        <v>223</v>
      </c>
      <c r="AT168" s="166" t="s">
        <v>141</v>
      </c>
      <c r="AU168" s="166" t="s">
        <v>79</v>
      </c>
      <c r="AY168" s="18" t="s">
        <v>137</v>
      </c>
      <c r="BE168" s="167">
        <f>IF(N168="základní",J168,0)</f>
        <v>0</v>
      </c>
      <c r="BF168" s="167">
        <f>IF(N168="snížená",J168,0)</f>
        <v>0</v>
      </c>
      <c r="BG168" s="167">
        <f>IF(N168="zákl. přenesená",J168,0)</f>
        <v>0</v>
      </c>
      <c r="BH168" s="167">
        <f>IF(N168="sníž. přenesená",J168,0)</f>
        <v>0</v>
      </c>
      <c r="BI168" s="167">
        <f>IF(N168="nulová",J168,0)</f>
        <v>0</v>
      </c>
      <c r="BJ168" s="18" t="s">
        <v>15</v>
      </c>
      <c r="BK168" s="167">
        <f>ROUND(I168*H168,2)</f>
        <v>0</v>
      </c>
      <c r="BL168" s="18" t="s">
        <v>223</v>
      </c>
      <c r="BM168" s="166" t="s">
        <v>516</v>
      </c>
    </row>
    <row r="169" spans="1:65" s="14" customFormat="1" x14ac:dyDescent="0.2">
      <c r="B169" s="176"/>
      <c r="D169" s="346" t="s">
        <v>147</v>
      </c>
      <c r="E169" s="177" t="s">
        <v>3</v>
      </c>
      <c r="F169" s="178" t="s">
        <v>168</v>
      </c>
      <c r="H169" s="177" t="s">
        <v>3</v>
      </c>
      <c r="I169" s="179"/>
      <c r="L169" s="176"/>
      <c r="M169" s="180"/>
      <c r="N169" s="181"/>
      <c r="O169" s="181"/>
      <c r="P169" s="181"/>
      <c r="Q169" s="181"/>
      <c r="R169" s="181"/>
      <c r="S169" s="181"/>
      <c r="T169" s="182"/>
      <c r="AT169" s="177" t="s">
        <v>147</v>
      </c>
      <c r="AU169" s="177" t="s">
        <v>79</v>
      </c>
      <c r="AV169" s="14" t="s">
        <v>15</v>
      </c>
      <c r="AW169" s="14" t="s">
        <v>33</v>
      </c>
      <c r="AX169" s="14" t="s">
        <v>71</v>
      </c>
      <c r="AY169" s="177" t="s">
        <v>137</v>
      </c>
    </row>
    <row r="170" spans="1:65" s="13" customFormat="1" x14ac:dyDescent="0.2">
      <c r="B170" s="168"/>
      <c r="D170" s="346" t="s">
        <v>147</v>
      </c>
      <c r="E170" s="169" t="s">
        <v>3</v>
      </c>
      <c r="F170" s="170" t="s">
        <v>227</v>
      </c>
      <c r="H170" s="171">
        <v>12.21</v>
      </c>
      <c r="I170" s="172"/>
      <c r="L170" s="168"/>
      <c r="M170" s="173"/>
      <c r="N170" s="174"/>
      <c r="O170" s="174"/>
      <c r="P170" s="174"/>
      <c r="Q170" s="174"/>
      <c r="R170" s="174"/>
      <c r="S170" s="174"/>
      <c r="T170" s="175"/>
      <c r="AT170" s="169" t="s">
        <v>147</v>
      </c>
      <c r="AU170" s="169" t="s">
        <v>79</v>
      </c>
      <c r="AV170" s="13" t="s">
        <v>79</v>
      </c>
      <c r="AW170" s="13" t="s">
        <v>33</v>
      </c>
      <c r="AX170" s="13" t="s">
        <v>15</v>
      </c>
      <c r="AY170" s="169" t="s">
        <v>137</v>
      </c>
    </row>
    <row r="171" spans="1:65" s="2" customFormat="1" ht="21.6" customHeight="1" x14ac:dyDescent="0.2">
      <c r="A171" s="33"/>
      <c r="B171" s="154"/>
      <c r="C171" s="155" t="s">
        <v>334</v>
      </c>
      <c r="D171" s="345" t="s">
        <v>141</v>
      </c>
      <c r="E171" s="156" t="s">
        <v>335</v>
      </c>
      <c r="F171" s="157" t="s">
        <v>336</v>
      </c>
      <c r="G171" s="158" t="s">
        <v>144</v>
      </c>
      <c r="H171" s="159">
        <v>12.21</v>
      </c>
      <c r="I171" s="160"/>
      <c r="J171" s="161">
        <f>ROUND(I171*H171,2)</f>
        <v>0</v>
      </c>
      <c r="K171" s="157" t="s">
        <v>145</v>
      </c>
      <c r="L171" s="34"/>
      <c r="M171" s="162" t="s">
        <v>3</v>
      </c>
      <c r="N171" s="163" t="s">
        <v>42</v>
      </c>
      <c r="O171" s="54"/>
      <c r="P171" s="164">
        <f>O171*H171</f>
        <v>0</v>
      </c>
      <c r="Q171" s="164">
        <v>2.9999999999999997E-4</v>
      </c>
      <c r="R171" s="164">
        <f>Q171*H171</f>
        <v>3.663E-3</v>
      </c>
      <c r="S171" s="164">
        <v>0</v>
      </c>
      <c r="T171" s="165">
        <f>S171*H171</f>
        <v>0</v>
      </c>
      <c r="U171" s="33"/>
      <c r="V171" s="33"/>
      <c r="W171" s="33"/>
      <c r="X171" s="33"/>
      <c r="Y171" s="33"/>
      <c r="Z171" s="33"/>
      <c r="AA171" s="33"/>
      <c r="AB171" s="33"/>
      <c r="AC171" s="33"/>
      <c r="AD171" s="33"/>
      <c r="AE171" s="33"/>
      <c r="AR171" s="166" t="s">
        <v>223</v>
      </c>
      <c r="AT171" s="166" t="s">
        <v>141</v>
      </c>
      <c r="AU171" s="166" t="s">
        <v>79</v>
      </c>
      <c r="AY171" s="18" t="s">
        <v>137</v>
      </c>
      <c r="BE171" s="167">
        <f>IF(N171="základní",J171,0)</f>
        <v>0</v>
      </c>
      <c r="BF171" s="167">
        <f>IF(N171="snížená",J171,0)</f>
        <v>0</v>
      </c>
      <c r="BG171" s="167">
        <f>IF(N171="zákl. přenesená",J171,0)</f>
        <v>0</v>
      </c>
      <c r="BH171" s="167">
        <f>IF(N171="sníž. přenesená",J171,0)</f>
        <v>0</v>
      </c>
      <c r="BI171" s="167">
        <f>IF(N171="nulová",J171,0)</f>
        <v>0</v>
      </c>
      <c r="BJ171" s="18" t="s">
        <v>15</v>
      </c>
      <c r="BK171" s="167">
        <f>ROUND(I171*H171,2)</f>
        <v>0</v>
      </c>
      <c r="BL171" s="18" t="s">
        <v>223</v>
      </c>
      <c r="BM171" s="166" t="s">
        <v>517</v>
      </c>
    </row>
    <row r="172" spans="1:65" s="2" customFormat="1" ht="32.450000000000003" customHeight="1" x14ac:dyDescent="0.2">
      <c r="A172" s="33"/>
      <c r="B172" s="154"/>
      <c r="C172" s="155" t="s">
        <v>338</v>
      </c>
      <c r="D172" s="345" t="s">
        <v>141</v>
      </c>
      <c r="E172" s="156" t="s">
        <v>339</v>
      </c>
      <c r="F172" s="157" t="s">
        <v>340</v>
      </c>
      <c r="G172" s="158" t="s">
        <v>144</v>
      </c>
      <c r="H172" s="159">
        <v>12.21</v>
      </c>
      <c r="I172" s="160"/>
      <c r="J172" s="161">
        <f>ROUND(I172*H172,2)</f>
        <v>0</v>
      </c>
      <c r="K172" s="157" t="s">
        <v>145</v>
      </c>
      <c r="L172" s="34"/>
      <c r="M172" s="162" t="s">
        <v>3</v>
      </c>
      <c r="N172" s="163" t="s">
        <v>42</v>
      </c>
      <c r="O172" s="54"/>
      <c r="P172" s="164">
        <f>O172*H172</f>
        <v>0</v>
      </c>
      <c r="Q172" s="164">
        <v>7.4999999999999997E-3</v>
      </c>
      <c r="R172" s="164">
        <f>Q172*H172</f>
        <v>9.1575000000000004E-2</v>
      </c>
      <c r="S172" s="164">
        <v>0</v>
      </c>
      <c r="T172" s="165">
        <f>S172*H172</f>
        <v>0</v>
      </c>
      <c r="U172" s="33"/>
      <c r="V172" s="33"/>
      <c r="W172" s="33"/>
      <c r="X172" s="33"/>
      <c r="Y172" s="33"/>
      <c r="Z172" s="33"/>
      <c r="AA172" s="33"/>
      <c r="AB172" s="33"/>
      <c r="AC172" s="33"/>
      <c r="AD172" s="33"/>
      <c r="AE172" s="33"/>
      <c r="AR172" s="166" t="s">
        <v>223</v>
      </c>
      <c r="AT172" s="166" t="s">
        <v>141</v>
      </c>
      <c r="AU172" s="166" t="s">
        <v>79</v>
      </c>
      <c r="AY172" s="18" t="s">
        <v>137</v>
      </c>
      <c r="BE172" s="167">
        <f>IF(N172="základní",J172,0)</f>
        <v>0</v>
      </c>
      <c r="BF172" s="167">
        <f>IF(N172="snížená",J172,0)</f>
        <v>0</v>
      </c>
      <c r="BG172" s="167">
        <f>IF(N172="zákl. přenesená",J172,0)</f>
        <v>0</v>
      </c>
      <c r="BH172" s="167">
        <f>IF(N172="sníž. přenesená",J172,0)</f>
        <v>0</v>
      </c>
      <c r="BI172" s="167">
        <f>IF(N172="nulová",J172,0)</f>
        <v>0</v>
      </c>
      <c r="BJ172" s="18" t="s">
        <v>15</v>
      </c>
      <c r="BK172" s="167">
        <f>ROUND(I172*H172,2)</f>
        <v>0</v>
      </c>
      <c r="BL172" s="18" t="s">
        <v>223</v>
      </c>
      <c r="BM172" s="166" t="s">
        <v>518</v>
      </c>
    </row>
    <row r="173" spans="1:65" s="2" customFormat="1" ht="32.450000000000003" customHeight="1" x14ac:dyDescent="0.2">
      <c r="A173" s="33"/>
      <c r="B173" s="154"/>
      <c r="C173" s="155" t="s">
        <v>342</v>
      </c>
      <c r="D173" s="345" t="s">
        <v>141</v>
      </c>
      <c r="E173" s="156" t="s">
        <v>343</v>
      </c>
      <c r="F173" s="157" t="s">
        <v>344</v>
      </c>
      <c r="G173" s="158" t="s">
        <v>186</v>
      </c>
      <c r="H173" s="159">
        <v>13.9</v>
      </c>
      <c r="I173" s="160"/>
      <c r="J173" s="161">
        <f>ROUND(I173*H173,2)</f>
        <v>0</v>
      </c>
      <c r="K173" s="157" t="s">
        <v>145</v>
      </c>
      <c r="L173" s="34"/>
      <c r="M173" s="162" t="s">
        <v>3</v>
      </c>
      <c r="N173" s="163" t="s">
        <v>42</v>
      </c>
      <c r="O173" s="54"/>
      <c r="P173" s="164">
        <f>O173*H173</f>
        <v>0</v>
      </c>
      <c r="Q173" s="164">
        <v>4.2999999999999999E-4</v>
      </c>
      <c r="R173" s="164">
        <f>Q173*H173</f>
        <v>5.9769999999999997E-3</v>
      </c>
      <c r="S173" s="164">
        <v>0</v>
      </c>
      <c r="T173" s="165">
        <f>S173*H173</f>
        <v>0</v>
      </c>
      <c r="U173" s="33"/>
      <c r="V173" s="33"/>
      <c r="W173" s="33"/>
      <c r="X173" s="33"/>
      <c r="Y173" s="33"/>
      <c r="Z173" s="33"/>
      <c r="AA173" s="33"/>
      <c r="AB173" s="33"/>
      <c r="AC173" s="33"/>
      <c r="AD173" s="33"/>
      <c r="AE173" s="33"/>
      <c r="AR173" s="166" t="s">
        <v>223</v>
      </c>
      <c r="AT173" s="166" t="s">
        <v>141</v>
      </c>
      <c r="AU173" s="166" t="s">
        <v>79</v>
      </c>
      <c r="AY173" s="18" t="s">
        <v>137</v>
      </c>
      <c r="BE173" s="167">
        <f>IF(N173="základní",J173,0)</f>
        <v>0</v>
      </c>
      <c r="BF173" s="167">
        <f>IF(N173="snížená",J173,0)</f>
        <v>0</v>
      </c>
      <c r="BG173" s="167">
        <f>IF(N173="zákl. přenesená",J173,0)</f>
        <v>0</v>
      </c>
      <c r="BH173" s="167">
        <f>IF(N173="sníž. přenesená",J173,0)</f>
        <v>0</v>
      </c>
      <c r="BI173" s="167">
        <f>IF(N173="nulová",J173,0)</f>
        <v>0</v>
      </c>
      <c r="BJ173" s="18" t="s">
        <v>15</v>
      </c>
      <c r="BK173" s="167">
        <f>ROUND(I173*H173,2)</f>
        <v>0</v>
      </c>
      <c r="BL173" s="18" t="s">
        <v>223</v>
      </c>
      <c r="BM173" s="166" t="s">
        <v>519</v>
      </c>
    </row>
    <row r="174" spans="1:65" s="14" customFormat="1" x14ac:dyDescent="0.2">
      <c r="B174" s="176"/>
      <c r="D174" s="346" t="s">
        <v>147</v>
      </c>
      <c r="E174" s="177" t="s">
        <v>3</v>
      </c>
      <c r="F174" s="178" t="s">
        <v>168</v>
      </c>
      <c r="H174" s="177" t="s">
        <v>3</v>
      </c>
      <c r="I174" s="179"/>
      <c r="L174" s="176"/>
      <c r="M174" s="180"/>
      <c r="N174" s="181"/>
      <c r="O174" s="181"/>
      <c r="P174" s="181"/>
      <c r="Q174" s="181"/>
      <c r="R174" s="181"/>
      <c r="S174" s="181"/>
      <c r="T174" s="182"/>
      <c r="AT174" s="177" t="s">
        <v>147</v>
      </c>
      <c r="AU174" s="177" t="s">
        <v>79</v>
      </c>
      <c r="AV174" s="14" t="s">
        <v>15</v>
      </c>
      <c r="AW174" s="14" t="s">
        <v>33</v>
      </c>
      <c r="AX174" s="14" t="s">
        <v>71</v>
      </c>
      <c r="AY174" s="177" t="s">
        <v>137</v>
      </c>
    </row>
    <row r="175" spans="1:65" s="13" customFormat="1" x14ac:dyDescent="0.2">
      <c r="B175" s="168"/>
      <c r="D175" s="346" t="s">
        <v>147</v>
      </c>
      <c r="E175" s="169" t="s">
        <v>3</v>
      </c>
      <c r="F175" s="170" t="s">
        <v>346</v>
      </c>
      <c r="H175" s="171">
        <v>13.9</v>
      </c>
      <c r="I175" s="172"/>
      <c r="L175" s="168"/>
      <c r="M175" s="173"/>
      <c r="N175" s="174"/>
      <c r="O175" s="174"/>
      <c r="P175" s="174"/>
      <c r="Q175" s="174"/>
      <c r="R175" s="174"/>
      <c r="S175" s="174"/>
      <c r="T175" s="175"/>
      <c r="AT175" s="169" t="s">
        <v>147</v>
      </c>
      <c r="AU175" s="169" t="s">
        <v>79</v>
      </c>
      <c r="AV175" s="13" t="s">
        <v>79</v>
      </c>
      <c r="AW175" s="13" t="s">
        <v>33</v>
      </c>
      <c r="AX175" s="13" t="s">
        <v>71</v>
      </c>
      <c r="AY175" s="169" t="s">
        <v>137</v>
      </c>
    </row>
    <row r="176" spans="1:65" s="15" customFormat="1" x14ac:dyDescent="0.2">
      <c r="B176" s="194"/>
      <c r="D176" s="346" t="s">
        <v>147</v>
      </c>
      <c r="E176" s="195" t="s">
        <v>3</v>
      </c>
      <c r="F176" s="196" t="s">
        <v>347</v>
      </c>
      <c r="H176" s="197">
        <v>13.9</v>
      </c>
      <c r="I176" s="198"/>
      <c r="L176" s="194"/>
      <c r="M176" s="199"/>
      <c r="N176" s="200"/>
      <c r="O176" s="200"/>
      <c r="P176" s="200"/>
      <c r="Q176" s="200"/>
      <c r="R176" s="200"/>
      <c r="S176" s="200"/>
      <c r="T176" s="201"/>
      <c r="AT176" s="195" t="s">
        <v>147</v>
      </c>
      <c r="AU176" s="195" t="s">
        <v>79</v>
      </c>
      <c r="AV176" s="15" t="s">
        <v>85</v>
      </c>
      <c r="AW176" s="15" t="s">
        <v>33</v>
      </c>
      <c r="AX176" s="15" t="s">
        <v>15</v>
      </c>
      <c r="AY176" s="195" t="s">
        <v>137</v>
      </c>
    </row>
    <row r="177" spans="1:65" s="2" customFormat="1" ht="14.45" customHeight="1" x14ac:dyDescent="0.2">
      <c r="A177" s="33"/>
      <c r="B177" s="154"/>
      <c r="C177" s="183" t="s">
        <v>348</v>
      </c>
      <c r="D177" s="348" t="s">
        <v>229</v>
      </c>
      <c r="E177" s="184" t="s">
        <v>349</v>
      </c>
      <c r="F177" s="185" t="s">
        <v>350</v>
      </c>
      <c r="G177" s="186" t="s">
        <v>186</v>
      </c>
      <c r="H177" s="187">
        <v>15.29</v>
      </c>
      <c r="I177" s="188"/>
      <c r="J177" s="189">
        <f>ROUND(I177*H177,2)</f>
        <v>0</v>
      </c>
      <c r="K177" s="185" t="s">
        <v>3</v>
      </c>
      <c r="L177" s="190"/>
      <c r="M177" s="191" t="s">
        <v>3</v>
      </c>
      <c r="N177" s="192" t="s">
        <v>42</v>
      </c>
      <c r="O177" s="54"/>
      <c r="P177" s="164">
        <f>O177*H177</f>
        <v>0</v>
      </c>
      <c r="Q177" s="164">
        <v>1.7999999999999999E-2</v>
      </c>
      <c r="R177" s="164">
        <f>Q177*H177</f>
        <v>0.27521999999999996</v>
      </c>
      <c r="S177" s="164">
        <v>0</v>
      </c>
      <c r="T177" s="165">
        <f>S177*H177</f>
        <v>0</v>
      </c>
      <c r="U177" s="33"/>
      <c r="V177" s="33"/>
      <c r="W177" s="33"/>
      <c r="X177" s="33"/>
      <c r="Y177" s="33"/>
      <c r="Z177" s="33"/>
      <c r="AA177" s="33"/>
      <c r="AB177" s="33"/>
      <c r="AC177" s="33"/>
      <c r="AD177" s="33"/>
      <c r="AE177" s="33"/>
      <c r="AR177" s="166" t="s">
        <v>232</v>
      </c>
      <c r="AT177" s="166" t="s">
        <v>229</v>
      </c>
      <c r="AU177" s="166" t="s">
        <v>79</v>
      </c>
      <c r="AY177" s="18" t="s">
        <v>137</v>
      </c>
      <c r="BE177" s="167">
        <f>IF(N177="základní",J177,0)</f>
        <v>0</v>
      </c>
      <c r="BF177" s="167">
        <f>IF(N177="snížená",J177,0)</f>
        <v>0</v>
      </c>
      <c r="BG177" s="167">
        <f>IF(N177="zákl. přenesená",J177,0)</f>
        <v>0</v>
      </c>
      <c r="BH177" s="167">
        <f>IF(N177="sníž. přenesená",J177,0)</f>
        <v>0</v>
      </c>
      <c r="BI177" s="167">
        <f>IF(N177="nulová",J177,0)</f>
        <v>0</v>
      </c>
      <c r="BJ177" s="18" t="s">
        <v>15</v>
      </c>
      <c r="BK177" s="167">
        <f>ROUND(I177*H177,2)</f>
        <v>0</v>
      </c>
      <c r="BL177" s="18" t="s">
        <v>223</v>
      </c>
      <c r="BM177" s="166" t="s">
        <v>520</v>
      </c>
    </row>
    <row r="178" spans="1:65" s="13" customFormat="1" x14ac:dyDescent="0.2">
      <c r="B178" s="168"/>
      <c r="D178" s="346" t="s">
        <v>147</v>
      </c>
      <c r="F178" s="170" t="s">
        <v>352</v>
      </c>
      <c r="H178" s="171">
        <v>15.29</v>
      </c>
      <c r="I178" s="172"/>
      <c r="L178" s="168"/>
      <c r="M178" s="173"/>
      <c r="N178" s="174"/>
      <c r="O178" s="174"/>
      <c r="P178" s="174"/>
      <c r="Q178" s="174"/>
      <c r="R178" s="174"/>
      <c r="S178" s="174"/>
      <c r="T178" s="175"/>
      <c r="AT178" s="169" t="s">
        <v>147</v>
      </c>
      <c r="AU178" s="169" t="s">
        <v>79</v>
      </c>
      <c r="AV178" s="13" t="s">
        <v>79</v>
      </c>
      <c r="AW178" s="13" t="s">
        <v>4</v>
      </c>
      <c r="AX178" s="13" t="s">
        <v>15</v>
      </c>
      <c r="AY178" s="169" t="s">
        <v>137</v>
      </c>
    </row>
    <row r="179" spans="1:65" s="2" customFormat="1" ht="32.450000000000003" customHeight="1" x14ac:dyDescent="0.2">
      <c r="A179" s="33"/>
      <c r="B179" s="154"/>
      <c r="C179" s="155" t="s">
        <v>353</v>
      </c>
      <c r="D179" s="345" t="s">
        <v>141</v>
      </c>
      <c r="E179" s="156" t="s">
        <v>362</v>
      </c>
      <c r="F179" s="157" t="s">
        <v>363</v>
      </c>
      <c r="G179" s="158" t="s">
        <v>144</v>
      </c>
      <c r="H179" s="159">
        <v>12.21</v>
      </c>
      <c r="I179" s="160"/>
      <c r="J179" s="161">
        <f>ROUND(I179*H179,2)</f>
        <v>0</v>
      </c>
      <c r="K179" s="157" t="s">
        <v>145</v>
      </c>
      <c r="L179" s="34"/>
      <c r="M179" s="162" t="s">
        <v>3</v>
      </c>
      <c r="N179" s="163" t="s">
        <v>42</v>
      </c>
      <c r="O179" s="54"/>
      <c r="P179" s="164">
        <f>O179*H179</f>
        <v>0</v>
      </c>
      <c r="Q179" s="164">
        <v>6.3E-3</v>
      </c>
      <c r="R179" s="164">
        <f>Q179*H179</f>
        <v>7.6923000000000005E-2</v>
      </c>
      <c r="S179" s="164">
        <v>0</v>
      </c>
      <c r="T179" s="165">
        <f>S179*H179</f>
        <v>0</v>
      </c>
      <c r="U179" s="33"/>
      <c r="V179" s="33"/>
      <c r="W179" s="33"/>
      <c r="X179" s="33"/>
      <c r="Y179" s="33"/>
      <c r="Z179" s="33"/>
      <c r="AA179" s="33"/>
      <c r="AB179" s="33"/>
      <c r="AC179" s="33"/>
      <c r="AD179" s="33"/>
      <c r="AE179" s="33"/>
      <c r="AR179" s="166" t="s">
        <v>223</v>
      </c>
      <c r="AT179" s="166" t="s">
        <v>141</v>
      </c>
      <c r="AU179" s="166" t="s">
        <v>79</v>
      </c>
      <c r="AY179" s="18" t="s">
        <v>137</v>
      </c>
      <c r="BE179" s="167">
        <f>IF(N179="základní",J179,0)</f>
        <v>0</v>
      </c>
      <c r="BF179" s="167">
        <f>IF(N179="snížená",J179,0)</f>
        <v>0</v>
      </c>
      <c r="BG179" s="167">
        <f>IF(N179="zákl. přenesená",J179,0)</f>
        <v>0</v>
      </c>
      <c r="BH179" s="167">
        <f>IF(N179="sníž. přenesená",J179,0)</f>
        <v>0</v>
      </c>
      <c r="BI179" s="167">
        <f>IF(N179="nulová",J179,0)</f>
        <v>0</v>
      </c>
      <c r="BJ179" s="18" t="s">
        <v>15</v>
      </c>
      <c r="BK179" s="167">
        <f>ROUND(I179*H179,2)</f>
        <v>0</v>
      </c>
      <c r="BL179" s="18" t="s">
        <v>223</v>
      </c>
      <c r="BM179" s="166" t="s">
        <v>521</v>
      </c>
    </row>
    <row r="180" spans="1:65" s="2" customFormat="1" ht="36" x14ac:dyDescent="0.2">
      <c r="A180" s="33"/>
      <c r="B180" s="154"/>
      <c r="C180" s="183" t="s">
        <v>357</v>
      </c>
      <c r="D180" s="348" t="s">
        <v>229</v>
      </c>
      <c r="E180" s="184" t="s">
        <v>366</v>
      </c>
      <c r="F180" s="185" t="s">
        <v>1050</v>
      </c>
      <c r="G180" s="186" t="s">
        <v>144</v>
      </c>
      <c r="H180" s="187">
        <v>13.430999999999999</v>
      </c>
      <c r="I180" s="188"/>
      <c r="J180" s="189">
        <f>ROUND(I180*H180,2)</f>
        <v>0</v>
      </c>
      <c r="K180" s="185" t="s">
        <v>3</v>
      </c>
      <c r="L180" s="190"/>
      <c r="M180" s="191" t="s">
        <v>3</v>
      </c>
      <c r="N180" s="192" t="s">
        <v>42</v>
      </c>
      <c r="O180" s="54"/>
      <c r="P180" s="164">
        <f>O180*H180</f>
        <v>0</v>
      </c>
      <c r="Q180" s="164">
        <v>1.7999999999999999E-2</v>
      </c>
      <c r="R180" s="164">
        <f>Q180*H180</f>
        <v>0.24175799999999997</v>
      </c>
      <c r="S180" s="164">
        <v>0</v>
      </c>
      <c r="T180" s="165">
        <f>S180*H180</f>
        <v>0</v>
      </c>
      <c r="U180" s="33"/>
      <c r="V180" s="33"/>
      <c r="W180" s="33"/>
      <c r="X180" s="33"/>
      <c r="Y180" s="33"/>
      <c r="Z180" s="33"/>
      <c r="AA180" s="33"/>
      <c r="AB180" s="33"/>
      <c r="AC180" s="33"/>
      <c r="AD180" s="33"/>
      <c r="AE180" s="33"/>
      <c r="AR180" s="166" t="s">
        <v>232</v>
      </c>
      <c r="AT180" s="166" t="s">
        <v>229</v>
      </c>
      <c r="AU180" s="166" t="s">
        <v>79</v>
      </c>
      <c r="AY180" s="18" t="s">
        <v>137</v>
      </c>
      <c r="BE180" s="167">
        <f>IF(N180="základní",J180,0)</f>
        <v>0</v>
      </c>
      <c r="BF180" s="167">
        <f>IF(N180="snížená",J180,0)</f>
        <v>0</v>
      </c>
      <c r="BG180" s="167">
        <f>IF(N180="zákl. přenesená",J180,0)</f>
        <v>0</v>
      </c>
      <c r="BH180" s="167">
        <f>IF(N180="sníž. přenesená",J180,0)</f>
        <v>0</v>
      </c>
      <c r="BI180" s="167">
        <f>IF(N180="nulová",J180,0)</f>
        <v>0</v>
      </c>
      <c r="BJ180" s="18" t="s">
        <v>15</v>
      </c>
      <c r="BK180" s="167">
        <f>ROUND(I180*H180,2)</f>
        <v>0</v>
      </c>
      <c r="BL180" s="18" t="s">
        <v>223</v>
      </c>
      <c r="BM180" s="166" t="s">
        <v>522</v>
      </c>
    </row>
    <row r="181" spans="1:65" s="13" customFormat="1" x14ac:dyDescent="0.2">
      <c r="B181" s="168"/>
      <c r="D181" s="346" t="s">
        <v>147</v>
      </c>
      <c r="F181" s="170" t="s">
        <v>368</v>
      </c>
      <c r="H181" s="171">
        <v>13.430999999999999</v>
      </c>
      <c r="I181" s="172"/>
      <c r="L181" s="168"/>
      <c r="M181" s="173"/>
      <c r="N181" s="174"/>
      <c r="O181" s="174"/>
      <c r="P181" s="174"/>
      <c r="Q181" s="174"/>
      <c r="R181" s="174"/>
      <c r="S181" s="174"/>
      <c r="T181" s="175"/>
      <c r="AT181" s="169" t="s">
        <v>147</v>
      </c>
      <c r="AU181" s="169" t="s">
        <v>79</v>
      </c>
      <c r="AV181" s="13" t="s">
        <v>79</v>
      </c>
      <c r="AW181" s="13" t="s">
        <v>4</v>
      </c>
      <c r="AX181" s="13" t="s">
        <v>15</v>
      </c>
      <c r="AY181" s="169" t="s">
        <v>137</v>
      </c>
    </row>
    <row r="182" spans="1:65" s="2" customFormat="1" ht="21.6" customHeight="1" x14ac:dyDescent="0.2">
      <c r="A182" s="33"/>
      <c r="B182" s="154"/>
      <c r="C182" s="155" t="s">
        <v>361</v>
      </c>
      <c r="D182" s="345" t="s">
        <v>141</v>
      </c>
      <c r="E182" s="156" t="s">
        <v>358</v>
      </c>
      <c r="F182" s="157" t="s">
        <v>359</v>
      </c>
      <c r="G182" s="158" t="s">
        <v>186</v>
      </c>
      <c r="H182" s="159">
        <v>13.9</v>
      </c>
      <c r="I182" s="160"/>
      <c r="J182" s="161">
        <f>ROUND(I182*H182,2)</f>
        <v>0</v>
      </c>
      <c r="K182" s="157" t="s">
        <v>145</v>
      </c>
      <c r="L182" s="34"/>
      <c r="M182" s="162" t="s">
        <v>3</v>
      </c>
      <c r="N182" s="163" t="s">
        <v>42</v>
      </c>
      <c r="O182" s="54"/>
      <c r="P182" s="164">
        <f>O182*H182</f>
        <v>0</v>
      </c>
      <c r="Q182" s="164">
        <v>3.0000000000000001E-5</v>
      </c>
      <c r="R182" s="164">
        <f>Q182*H182</f>
        <v>4.17E-4</v>
      </c>
      <c r="S182" s="164">
        <v>0</v>
      </c>
      <c r="T182" s="165">
        <f>S182*H182</f>
        <v>0</v>
      </c>
      <c r="U182" s="33"/>
      <c r="V182" s="33"/>
      <c r="W182" s="33"/>
      <c r="X182" s="33"/>
      <c r="Y182" s="33"/>
      <c r="Z182" s="33"/>
      <c r="AA182" s="33"/>
      <c r="AB182" s="33"/>
      <c r="AC182" s="33"/>
      <c r="AD182" s="33"/>
      <c r="AE182" s="33"/>
      <c r="AR182" s="166" t="s">
        <v>223</v>
      </c>
      <c r="AT182" s="166" t="s">
        <v>141</v>
      </c>
      <c r="AU182" s="166" t="s">
        <v>79</v>
      </c>
      <c r="AY182" s="18" t="s">
        <v>137</v>
      </c>
      <c r="BE182" s="167">
        <f>IF(N182="základní",J182,0)</f>
        <v>0</v>
      </c>
      <c r="BF182" s="167">
        <f>IF(N182="snížená",J182,0)</f>
        <v>0</v>
      </c>
      <c r="BG182" s="167">
        <f>IF(N182="zákl. přenesená",J182,0)</f>
        <v>0</v>
      </c>
      <c r="BH182" s="167">
        <f>IF(N182="sníž. přenesená",J182,0)</f>
        <v>0</v>
      </c>
      <c r="BI182" s="167">
        <f>IF(N182="nulová",J182,0)</f>
        <v>0</v>
      </c>
      <c r="BJ182" s="18" t="s">
        <v>15</v>
      </c>
      <c r="BK182" s="167">
        <f>ROUND(I182*H182,2)</f>
        <v>0</v>
      </c>
      <c r="BL182" s="18" t="s">
        <v>223</v>
      </c>
      <c r="BM182" s="166" t="s">
        <v>523</v>
      </c>
    </row>
    <row r="183" spans="1:65" s="2" customFormat="1" ht="21.6" customHeight="1" x14ac:dyDescent="0.2">
      <c r="A183" s="33"/>
      <c r="B183" s="154"/>
      <c r="C183" s="155" t="s">
        <v>365</v>
      </c>
      <c r="D183" s="345" t="s">
        <v>141</v>
      </c>
      <c r="E183" s="156" t="s">
        <v>354</v>
      </c>
      <c r="F183" s="157" t="s">
        <v>355</v>
      </c>
      <c r="G183" s="158" t="s">
        <v>186</v>
      </c>
      <c r="H183" s="159">
        <v>13.9</v>
      </c>
      <c r="I183" s="160"/>
      <c r="J183" s="161">
        <f>ROUND(I183*H183,2)</f>
        <v>0</v>
      </c>
      <c r="K183" s="157" t="s">
        <v>3</v>
      </c>
      <c r="L183" s="34"/>
      <c r="M183" s="162" t="s">
        <v>3</v>
      </c>
      <c r="N183" s="163" t="s">
        <v>42</v>
      </c>
      <c r="O183" s="54"/>
      <c r="P183" s="164">
        <f>O183*H183</f>
        <v>0</v>
      </c>
      <c r="Q183" s="164">
        <v>2.5999999999999998E-4</v>
      </c>
      <c r="R183" s="164">
        <f>Q183*H183</f>
        <v>3.6139999999999996E-3</v>
      </c>
      <c r="S183" s="164">
        <v>0</v>
      </c>
      <c r="T183" s="165">
        <f>S183*H183</f>
        <v>0</v>
      </c>
      <c r="U183" s="33"/>
      <c r="V183" s="33"/>
      <c r="W183" s="33"/>
      <c r="X183" s="33"/>
      <c r="Y183" s="33"/>
      <c r="Z183" s="33"/>
      <c r="AA183" s="33"/>
      <c r="AB183" s="33"/>
      <c r="AC183" s="33"/>
      <c r="AD183" s="33"/>
      <c r="AE183" s="33"/>
      <c r="AR183" s="166" t="s">
        <v>223</v>
      </c>
      <c r="AT183" s="166" t="s">
        <v>141</v>
      </c>
      <c r="AU183" s="166" t="s">
        <v>79</v>
      </c>
      <c r="AY183" s="18" t="s">
        <v>137</v>
      </c>
      <c r="BE183" s="167">
        <f>IF(N183="základní",J183,0)</f>
        <v>0</v>
      </c>
      <c r="BF183" s="167">
        <f>IF(N183="snížená",J183,0)</f>
        <v>0</v>
      </c>
      <c r="BG183" s="167">
        <f>IF(N183="zákl. přenesená",J183,0)</f>
        <v>0</v>
      </c>
      <c r="BH183" s="167">
        <f>IF(N183="sníž. přenesená",J183,0)</f>
        <v>0</v>
      </c>
      <c r="BI183" s="167">
        <f>IF(N183="nulová",J183,0)</f>
        <v>0</v>
      </c>
      <c r="BJ183" s="18" t="s">
        <v>15</v>
      </c>
      <c r="BK183" s="167">
        <f>ROUND(I183*H183,2)</f>
        <v>0</v>
      </c>
      <c r="BL183" s="18" t="s">
        <v>223</v>
      </c>
      <c r="BM183" s="166" t="s">
        <v>524</v>
      </c>
    </row>
    <row r="184" spans="1:65" s="2" customFormat="1" ht="43.15" customHeight="1" x14ac:dyDescent="0.2">
      <c r="A184" s="33"/>
      <c r="B184" s="154"/>
      <c r="C184" s="155" t="s">
        <v>369</v>
      </c>
      <c r="D184" s="345" t="s">
        <v>141</v>
      </c>
      <c r="E184" s="156" t="s">
        <v>370</v>
      </c>
      <c r="F184" s="157" t="s">
        <v>371</v>
      </c>
      <c r="G184" s="158" t="s">
        <v>238</v>
      </c>
      <c r="H184" s="193"/>
      <c r="I184" s="160"/>
      <c r="J184" s="161">
        <f>ROUND(I184*H184,2)</f>
        <v>0</v>
      </c>
      <c r="K184" s="157" t="s">
        <v>145</v>
      </c>
      <c r="L184" s="34"/>
      <c r="M184" s="162" t="s">
        <v>3</v>
      </c>
      <c r="N184" s="163" t="s">
        <v>42</v>
      </c>
      <c r="O184" s="54"/>
      <c r="P184" s="164">
        <f>O184*H184</f>
        <v>0</v>
      </c>
      <c r="Q184" s="164">
        <v>0</v>
      </c>
      <c r="R184" s="164">
        <f>Q184*H184</f>
        <v>0</v>
      </c>
      <c r="S184" s="164">
        <v>0</v>
      </c>
      <c r="T184" s="165">
        <f>S184*H184</f>
        <v>0</v>
      </c>
      <c r="U184" s="33"/>
      <c r="V184" s="33"/>
      <c r="W184" s="33"/>
      <c r="X184" s="33"/>
      <c r="Y184" s="33"/>
      <c r="Z184" s="33"/>
      <c r="AA184" s="33"/>
      <c r="AB184" s="33"/>
      <c r="AC184" s="33"/>
      <c r="AD184" s="33"/>
      <c r="AE184" s="33"/>
      <c r="AR184" s="166" t="s">
        <v>223</v>
      </c>
      <c r="AT184" s="166" t="s">
        <v>141</v>
      </c>
      <c r="AU184" s="166" t="s">
        <v>79</v>
      </c>
      <c r="AY184" s="18" t="s">
        <v>137</v>
      </c>
      <c r="BE184" s="167">
        <f>IF(N184="základní",J184,0)</f>
        <v>0</v>
      </c>
      <c r="BF184" s="167">
        <f>IF(N184="snížená",J184,0)</f>
        <v>0</v>
      </c>
      <c r="BG184" s="167">
        <f>IF(N184="zákl. přenesená",J184,0)</f>
        <v>0</v>
      </c>
      <c r="BH184" s="167">
        <f>IF(N184="sníž. přenesená",J184,0)</f>
        <v>0</v>
      </c>
      <c r="BI184" s="167">
        <f>IF(N184="nulová",J184,0)</f>
        <v>0</v>
      </c>
      <c r="BJ184" s="18" t="s">
        <v>15</v>
      </c>
      <c r="BK184" s="167">
        <f>ROUND(I184*H184,2)</f>
        <v>0</v>
      </c>
      <c r="BL184" s="18" t="s">
        <v>223</v>
      </c>
      <c r="BM184" s="166" t="s">
        <v>525</v>
      </c>
    </row>
    <row r="185" spans="1:65" s="12" customFormat="1" ht="22.9" customHeight="1" x14ac:dyDescent="0.2">
      <c r="B185" s="141"/>
      <c r="D185" s="347" t="s">
        <v>70</v>
      </c>
      <c r="E185" s="152" t="s">
        <v>373</v>
      </c>
      <c r="F185" s="152" t="s">
        <v>374</v>
      </c>
      <c r="I185" s="144"/>
      <c r="J185" s="153">
        <f>BK185</f>
        <v>0</v>
      </c>
      <c r="L185" s="141"/>
      <c r="M185" s="146"/>
      <c r="N185" s="147"/>
      <c r="O185" s="147"/>
      <c r="P185" s="148">
        <f>SUM(P186:P199)</f>
        <v>0</v>
      </c>
      <c r="Q185" s="147"/>
      <c r="R185" s="148">
        <f>SUM(R186:R199)</f>
        <v>0.26707020000000004</v>
      </c>
      <c r="S185" s="147"/>
      <c r="T185" s="149">
        <f>SUM(T186:T199)</f>
        <v>0</v>
      </c>
      <c r="AR185" s="142" t="s">
        <v>79</v>
      </c>
      <c r="AT185" s="150" t="s">
        <v>70</v>
      </c>
      <c r="AU185" s="150" t="s">
        <v>15</v>
      </c>
      <c r="AY185" s="142" t="s">
        <v>137</v>
      </c>
      <c r="BK185" s="151">
        <f>SUM(BK186:BK199)</f>
        <v>0</v>
      </c>
    </row>
    <row r="186" spans="1:65" s="2" customFormat="1" ht="14.45" customHeight="1" x14ac:dyDescent="0.2">
      <c r="A186" s="33"/>
      <c r="B186" s="154"/>
      <c r="C186" s="155" t="s">
        <v>375</v>
      </c>
      <c r="D186" s="345" t="s">
        <v>141</v>
      </c>
      <c r="E186" s="156" t="s">
        <v>376</v>
      </c>
      <c r="F186" s="157" t="s">
        <v>377</v>
      </c>
      <c r="G186" s="158" t="s">
        <v>186</v>
      </c>
      <c r="H186" s="159">
        <v>27</v>
      </c>
      <c r="I186" s="160"/>
      <c r="J186" s="161">
        <f>ROUND(I186*H186,2)</f>
        <v>0</v>
      </c>
      <c r="K186" s="157" t="s">
        <v>145</v>
      </c>
      <c r="L186" s="34"/>
      <c r="M186" s="162" t="s">
        <v>3</v>
      </c>
      <c r="N186" s="163" t="s">
        <v>42</v>
      </c>
      <c r="O186" s="54"/>
      <c r="P186" s="164">
        <f>O186*H186</f>
        <v>0</v>
      </c>
      <c r="Q186" s="164">
        <v>4.0000000000000003E-5</v>
      </c>
      <c r="R186" s="164">
        <f>Q186*H186</f>
        <v>1.08E-3</v>
      </c>
      <c r="S186" s="164">
        <v>0</v>
      </c>
      <c r="T186" s="165">
        <f>S186*H186</f>
        <v>0</v>
      </c>
      <c r="U186" s="33"/>
      <c r="V186" s="33"/>
      <c r="W186" s="33"/>
      <c r="X186" s="33"/>
      <c r="Y186" s="33"/>
      <c r="Z186" s="33"/>
      <c r="AA186" s="33"/>
      <c r="AB186" s="33"/>
      <c r="AC186" s="33"/>
      <c r="AD186" s="33"/>
      <c r="AE186" s="33"/>
      <c r="AR186" s="166" t="s">
        <v>223</v>
      </c>
      <c r="AT186" s="166" t="s">
        <v>141</v>
      </c>
      <c r="AU186" s="166" t="s">
        <v>79</v>
      </c>
      <c r="AY186" s="18" t="s">
        <v>137</v>
      </c>
      <c r="BE186" s="167">
        <f>IF(N186="základní",J186,0)</f>
        <v>0</v>
      </c>
      <c r="BF186" s="167">
        <f>IF(N186="snížená",J186,0)</f>
        <v>0</v>
      </c>
      <c r="BG186" s="167">
        <f>IF(N186="zákl. přenesená",J186,0)</f>
        <v>0</v>
      </c>
      <c r="BH186" s="167">
        <f>IF(N186="sníž. přenesená",J186,0)</f>
        <v>0</v>
      </c>
      <c r="BI186" s="167">
        <f>IF(N186="nulová",J186,0)</f>
        <v>0</v>
      </c>
      <c r="BJ186" s="18" t="s">
        <v>15</v>
      </c>
      <c r="BK186" s="167">
        <f>ROUND(I186*H186,2)</f>
        <v>0</v>
      </c>
      <c r="BL186" s="18" t="s">
        <v>223</v>
      </c>
      <c r="BM186" s="166" t="s">
        <v>526</v>
      </c>
    </row>
    <row r="187" spans="1:65" s="14" customFormat="1" x14ac:dyDescent="0.2">
      <c r="B187" s="176"/>
      <c r="D187" s="346" t="s">
        <v>147</v>
      </c>
      <c r="E187" s="177" t="s">
        <v>3</v>
      </c>
      <c r="F187" s="178" t="s">
        <v>379</v>
      </c>
      <c r="H187" s="177" t="s">
        <v>3</v>
      </c>
      <c r="I187" s="179"/>
      <c r="L187" s="176"/>
      <c r="M187" s="180"/>
      <c r="N187" s="181"/>
      <c r="O187" s="181"/>
      <c r="P187" s="181"/>
      <c r="Q187" s="181"/>
      <c r="R187" s="181"/>
      <c r="S187" s="181"/>
      <c r="T187" s="182"/>
      <c r="AT187" s="177" t="s">
        <v>147</v>
      </c>
      <c r="AU187" s="177" t="s">
        <v>79</v>
      </c>
      <c r="AV187" s="14" t="s">
        <v>15</v>
      </c>
      <c r="AW187" s="14" t="s">
        <v>33</v>
      </c>
      <c r="AX187" s="14" t="s">
        <v>71</v>
      </c>
      <c r="AY187" s="177" t="s">
        <v>137</v>
      </c>
    </row>
    <row r="188" spans="1:65" s="13" customFormat="1" x14ac:dyDescent="0.2">
      <c r="B188" s="168"/>
      <c r="D188" s="346" t="s">
        <v>147</v>
      </c>
      <c r="E188" s="169" t="s">
        <v>3</v>
      </c>
      <c r="F188" s="170" t="s">
        <v>380</v>
      </c>
      <c r="H188" s="171">
        <v>30.2</v>
      </c>
      <c r="I188" s="172"/>
      <c r="L188" s="168"/>
      <c r="M188" s="173"/>
      <c r="N188" s="174"/>
      <c r="O188" s="174"/>
      <c r="P188" s="174"/>
      <c r="Q188" s="174"/>
      <c r="R188" s="174"/>
      <c r="S188" s="174"/>
      <c r="T188" s="175"/>
      <c r="AT188" s="169" t="s">
        <v>147</v>
      </c>
      <c r="AU188" s="169" t="s">
        <v>79</v>
      </c>
      <c r="AV188" s="13" t="s">
        <v>79</v>
      </c>
      <c r="AW188" s="13" t="s">
        <v>33</v>
      </c>
      <c r="AX188" s="13" t="s">
        <v>71</v>
      </c>
      <c r="AY188" s="169" t="s">
        <v>137</v>
      </c>
    </row>
    <row r="189" spans="1:65" s="13" customFormat="1" x14ac:dyDescent="0.2">
      <c r="B189" s="168"/>
      <c r="D189" s="346" t="s">
        <v>147</v>
      </c>
      <c r="E189" s="169" t="s">
        <v>3</v>
      </c>
      <c r="F189" s="170" t="s">
        <v>381</v>
      </c>
      <c r="H189" s="171">
        <v>-3.2</v>
      </c>
      <c r="I189" s="172"/>
      <c r="L189" s="168"/>
      <c r="M189" s="173"/>
      <c r="N189" s="174"/>
      <c r="O189" s="174"/>
      <c r="P189" s="174"/>
      <c r="Q189" s="174"/>
      <c r="R189" s="174"/>
      <c r="S189" s="174"/>
      <c r="T189" s="175"/>
      <c r="AT189" s="169" t="s">
        <v>147</v>
      </c>
      <c r="AU189" s="169" t="s">
        <v>79</v>
      </c>
      <c r="AV189" s="13" t="s">
        <v>79</v>
      </c>
      <c r="AW189" s="13" t="s">
        <v>33</v>
      </c>
      <c r="AX189" s="13" t="s">
        <v>71</v>
      </c>
      <c r="AY189" s="169" t="s">
        <v>137</v>
      </c>
    </row>
    <row r="190" spans="1:65" s="15" customFormat="1" x14ac:dyDescent="0.2">
      <c r="B190" s="194"/>
      <c r="D190" s="346" t="s">
        <v>147</v>
      </c>
      <c r="E190" s="195" t="s">
        <v>3</v>
      </c>
      <c r="F190" s="196" t="s">
        <v>347</v>
      </c>
      <c r="H190" s="197">
        <v>27</v>
      </c>
      <c r="I190" s="198"/>
      <c r="L190" s="194"/>
      <c r="M190" s="199"/>
      <c r="N190" s="200"/>
      <c r="O190" s="200"/>
      <c r="P190" s="200"/>
      <c r="Q190" s="200"/>
      <c r="R190" s="200"/>
      <c r="S190" s="200"/>
      <c r="T190" s="201"/>
      <c r="AT190" s="195" t="s">
        <v>147</v>
      </c>
      <c r="AU190" s="195" t="s">
        <v>79</v>
      </c>
      <c r="AV190" s="15" t="s">
        <v>85</v>
      </c>
      <c r="AW190" s="15" t="s">
        <v>33</v>
      </c>
      <c r="AX190" s="15" t="s">
        <v>15</v>
      </c>
      <c r="AY190" s="195" t="s">
        <v>137</v>
      </c>
    </row>
    <row r="191" spans="1:65" s="2" customFormat="1" ht="14.45" customHeight="1" x14ac:dyDescent="0.2">
      <c r="A191" s="33"/>
      <c r="B191" s="154"/>
      <c r="C191" s="183" t="s">
        <v>382</v>
      </c>
      <c r="D191" s="348" t="s">
        <v>229</v>
      </c>
      <c r="E191" s="184" t="s">
        <v>383</v>
      </c>
      <c r="F191" s="185" t="s">
        <v>384</v>
      </c>
      <c r="G191" s="186" t="s">
        <v>186</v>
      </c>
      <c r="H191" s="187">
        <v>28.35</v>
      </c>
      <c r="I191" s="188"/>
      <c r="J191" s="189">
        <f>ROUND(I191*H191,2)</f>
        <v>0</v>
      </c>
      <c r="K191" s="185" t="s">
        <v>3</v>
      </c>
      <c r="L191" s="190"/>
      <c r="M191" s="191" t="s">
        <v>3</v>
      </c>
      <c r="N191" s="192" t="s">
        <v>42</v>
      </c>
      <c r="O191" s="54"/>
      <c r="P191" s="164">
        <f>O191*H191</f>
        <v>0</v>
      </c>
      <c r="Q191" s="164">
        <v>1E-4</v>
      </c>
      <c r="R191" s="164">
        <f>Q191*H191</f>
        <v>2.8350000000000003E-3</v>
      </c>
      <c r="S191" s="164">
        <v>0</v>
      </c>
      <c r="T191" s="165">
        <f>S191*H191</f>
        <v>0</v>
      </c>
      <c r="U191" s="33"/>
      <c r="V191" s="33"/>
      <c r="W191" s="33"/>
      <c r="X191" s="33"/>
      <c r="Y191" s="33"/>
      <c r="Z191" s="33"/>
      <c r="AA191" s="33"/>
      <c r="AB191" s="33"/>
      <c r="AC191" s="33"/>
      <c r="AD191" s="33"/>
      <c r="AE191" s="33"/>
      <c r="AR191" s="166" t="s">
        <v>232</v>
      </c>
      <c r="AT191" s="166" t="s">
        <v>229</v>
      </c>
      <c r="AU191" s="166" t="s">
        <v>79</v>
      </c>
      <c r="AY191" s="18" t="s">
        <v>137</v>
      </c>
      <c r="BE191" s="167">
        <f>IF(N191="základní",J191,0)</f>
        <v>0</v>
      </c>
      <c r="BF191" s="167">
        <f>IF(N191="snížená",J191,0)</f>
        <v>0</v>
      </c>
      <c r="BG191" s="167">
        <f>IF(N191="zákl. přenesená",J191,0)</f>
        <v>0</v>
      </c>
      <c r="BH191" s="167">
        <f>IF(N191="sníž. přenesená",J191,0)</f>
        <v>0</v>
      </c>
      <c r="BI191" s="167">
        <f>IF(N191="nulová",J191,0)</f>
        <v>0</v>
      </c>
      <c r="BJ191" s="18" t="s">
        <v>15</v>
      </c>
      <c r="BK191" s="167">
        <f>ROUND(I191*H191,2)</f>
        <v>0</v>
      </c>
      <c r="BL191" s="18" t="s">
        <v>223</v>
      </c>
      <c r="BM191" s="166" t="s">
        <v>527</v>
      </c>
    </row>
    <row r="192" spans="1:65" s="13" customFormat="1" x14ac:dyDescent="0.2">
      <c r="B192" s="168"/>
      <c r="D192" s="346" t="s">
        <v>147</v>
      </c>
      <c r="F192" s="170" t="s">
        <v>386</v>
      </c>
      <c r="H192" s="171">
        <v>28.35</v>
      </c>
      <c r="I192" s="172"/>
      <c r="L192" s="168"/>
      <c r="M192" s="173"/>
      <c r="N192" s="174"/>
      <c r="O192" s="174"/>
      <c r="P192" s="174"/>
      <c r="Q192" s="174"/>
      <c r="R192" s="174"/>
      <c r="S192" s="174"/>
      <c r="T192" s="175"/>
      <c r="AT192" s="169" t="s">
        <v>147</v>
      </c>
      <c r="AU192" s="169" t="s">
        <v>79</v>
      </c>
      <c r="AV192" s="13" t="s">
        <v>79</v>
      </c>
      <c r="AW192" s="13" t="s">
        <v>4</v>
      </c>
      <c r="AX192" s="13" t="s">
        <v>15</v>
      </c>
      <c r="AY192" s="169" t="s">
        <v>137</v>
      </c>
    </row>
    <row r="193" spans="1:65" s="2" customFormat="1" ht="32.450000000000003" customHeight="1" x14ac:dyDescent="0.2">
      <c r="A193" s="33"/>
      <c r="B193" s="154"/>
      <c r="C193" s="155" t="s">
        <v>387</v>
      </c>
      <c r="D193" s="345" t="s">
        <v>141</v>
      </c>
      <c r="E193" s="156" t="s">
        <v>388</v>
      </c>
      <c r="F193" s="157" t="s">
        <v>389</v>
      </c>
      <c r="G193" s="158" t="s">
        <v>144</v>
      </c>
      <c r="H193" s="159">
        <v>26.88</v>
      </c>
      <c r="I193" s="160"/>
      <c r="J193" s="161">
        <f>ROUND(I193*H193,2)</f>
        <v>0</v>
      </c>
      <c r="K193" s="157" t="s">
        <v>145</v>
      </c>
      <c r="L193" s="34"/>
      <c r="M193" s="162" t="s">
        <v>3</v>
      </c>
      <c r="N193" s="163" t="s">
        <v>42</v>
      </c>
      <c r="O193" s="54"/>
      <c r="P193" s="164">
        <f>O193*H193</f>
        <v>0</v>
      </c>
      <c r="Q193" s="164">
        <v>0</v>
      </c>
      <c r="R193" s="164">
        <f>Q193*H193</f>
        <v>0</v>
      </c>
      <c r="S193" s="164">
        <v>0</v>
      </c>
      <c r="T193" s="165">
        <f>S193*H193</f>
        <v>0</v>
      </c>
      <c r="U193" s="33"/>
      <c r="V193" s="33"/>
      <c r="W193" s="33"/>
      <c r="X193" s="33"/>
      <c r="Y193" s="33"/>
      <c r="Z193" s="33"/>
      <c r="AA193" s="33"/>
      <c r="AB193" s="33"/>
      <c r="AC193" s="33"/>
      <c r="AD193" s="33"/>
      <c r="AE193" s="33"/>
      <c r="AR193" s="166" t="s">
        <v>223</v>
      </c>
      <c r="AT193" s="166" t="s">
        <v>141</v>
      </c>
      <c r="AU193" s="166" t="s">
        <v>79</v>
      </c>
      <c r="AY193" s="18" t="s">
        <v>137</v>
      </c>
      <c r="BE193" s="167">
        <f>IF(N193="základní",J193,0)</f>
        <v>0</v>
      </c>
      <c r="BF193" s="167">
        <f>IF(N193="snížená",J193,0)</f>
        <v>0</v>
      </c>
      <c r="BG193" s="167">
        <f>IF(N193="zákl. přenesená",J193,0)</f>
        <v>0</v>
      </c>
      <c r="BH193" s="167">
        <f>IF(N193="sníž. přenesená",J193,0)</f>
        <v>0</v>
      </c>
      <c r="BI193" s="167">
        <f>IF(N193="nulová",J193,0)</f>
        <v>0</v>
      </c>
      <c r="BJ193" s="18" t="s">
        <v>15</v>
      </c>
      <c r="BK193" s="167">
        <f>ROUND(I193*H193,2)</f>
        <v>0</v>
      </c>
      <c r="BL193" s="18" t="s">
        <v>223</v>
      </c>
      <c r="BM193" s="166" t="s">
        <v>528</v>
      </c>
    </row>
    <row r="194" spans="1:65" s="2" customFormat="1" ht="21.6" customHeight="1" x14ac:dyDescent="0.2">
      <c r="A194" s="33"/>
      <c r="B194" s="154"/>
      <c r="C194" s="183" t="s">
        <v>391</v>
      </c>
      <c r="D194" s="348" t="s">
        <v>229</v>
      </c>
      <c r="E194" s="184" t="s">
        <v>392</v>
      </c>
      <c r="F194" s="185" t="s">
        <v>393</v>
      </c>
      <c r="G194" s="186" t="s">
        <v>144</v>
      </c>
      <c r="H194" s="187">
        <v>29.568000000000001</v>
      </c>
      <c r="I194" s="188"/>
      <c r="J194" s="189">
        <f>ROUND(I194*H194,2)</f>
        <v>0</v>
      </c>
      <c r="K194" s="185" t="s">
        <v>3</v>
      </c>
      <c r="L194" s="190"/>
      <c r="M194" s="191" t="s">
        <v>3</v>
      </c>
      <c r="N194" s="192" t="s">
        <v>42</v>
      </c>
      <c r="O194" s="54"/>
      <c r="P194" s="164">
        <f>O194*H194</f>
        <v>0</v>
      </c>
      <c r="Q194" s="164">
        <v>8.3000000000000001E-3</v>
      </c>
      <c r="R194" s="164">
        <f>Q194*H194</f>
        <v>0.2454144</v>
      </c>
      <c r="S194" s="164">
        <v>0</v>
      </c>
      <c r="T194" s="165">
        <f>S194*H194</f>
        <v>0</v>
      </c>
      <c r="U194" s="33"/>
      <c r="V194" s="33"/>
      <c r="W194" s="33"/>
      <c r="X194" s="33"/>
      <c r="Y194" s="33"/>
      <c r="Z194" s="33"/>
      <c r="AA194" s="33"/>
      <c r="AB194" s="33"/>
      <c r="AC194" s="33"/>
      <c r="AD194" s="33"/>
      <c r="AE194" s="33"/>
      <c r="AR194" s="166" t="s">
        <v>232</v>
      </c>
      <c r="AT194" s="166" t="s">
        <v>229</v>
      </c>
      <c r="AU194" s="166" t="s">
        <v>79</v>
      </c>
      <c r="AY194" s="18" t="s">
        <v>137</v>
      </c>
      <c r="BE194" s="167">
        <f>IF(N194="základní",J194,0)</f>
        <v>0</v>
      </c>
      <c r="BF194" s="167">
        <f>IF(N194="snížená",J194,0)</f>
        <v>0</v>
      </c>
      <c r="BG194" s="167">
        <f>IF(N194="zákl. přenesená",J194,0)</f>
        <v>0</v>
      </c>
      <c r="BH194" s="167">
        <f>IF(N194="sníž. přenesená",J194,0)</f>
        <v>0</v>
      </c>
      <c r="BI194" s="167">
        <f>IF(N194="nulová",J194,0)</f>
        <v>0</v>
      </c>
      <c r="BJ194" s="18" t="s">
        <v>15</v>
      </c>
      <c r="BK194" s="167">
        <f>ROUND(I194*H194,2)</f>
        <v>0</v>
      </c>
      <c r="BL194" s="18" t="s">
        <v>223</v>
      </c>
      <c r="BM194" s="166" t="s">
        <v>529</v>
      </c>
    </row>
    <row r="195" spans="1:65" s="13" customFormat="1" x14ac:dyDescent="0.2">
      <c r="B195" s="168"/>
      <c r="D195" s="346" t="s">
        <v>147</v>
      </c>
      <c r="F195" s="170" t="s">
        <v>395</v>
      </c>
      <c r="H195" s="171">
        <v>29.568000000000001</v>
      </c>
      <c r="I195" s="172"/>
      <c r="L195" s="168"/>
      <c r="M195" s="173"/>
      <c r="N195" s="174"/>
      <c r="O195" s="174"/>
      <c r="P195" s="174"/>
      <c r="Q195" s="174"/>
      <c r="R195" s="174"/>
      <c r="S195" s="174"/>
      <c r="T195" s="175"/>
      <c r="AT195" s="169" t="s">
        <v>147</v>
      </c>
      <c r="AU195" s="169" t="s">
        <v>79</v>
      </c>
      <c r="AV195" s="13" t="s">
        <v>79</v>
      </c>
      <c r="AW195" s="13" t="s">
        <v>4</v>
      </c>
      <c r="AX195" s="13" t="s">
        <v>15</v>
      </c>
      <c r="AY195" s="169" t="s">
        <v>137</v>
      </c>
    </row>
    <row r="196" spans="1:65" s="2" customFormat="1" ht="21.6" customHeight="1" x14ac:dyDescent="0.2">
      <c r="A196" s="33"/>
      <c r="B196" s="154"/>
      <c r="C196" s="155" t="s">
        <v>396</v>
      </c>
      <c r="D196" s="345" t="s">
        <v>141</v>
      </c>
      <c r="E196" s="156" t="s">
        <v>397</v>
      </c>
      <c r="F196" s="157" t="s">
        <v>398</v>
      </c>
      <c r="G196" s="158" t="s">
        <v>144</v>
      </c>
      <c r="H196" s="159">
        <v>26.88</v>
      </c>
      <c r="I196" s="160"/>
      <c r="J196" s="161">
        <f>ROUND(I196*H196,2)</f>
        <v>0</v>
      </c>
      <c r="K196" s="157" t="s">
        <v>145</v>
      </c>
      <c r="L196" s="34"/>
      <c r="M196" s="162" t="s">
        <v>3</v>
      </c>
      <c r="N196" s="163" t="s">
        <v>42</v>
      </c>
      <c r="O196" s="54"/>
      <c r="P196" s="164">
        <f>O196*H196</f>
        <v>0</v>
      </c>
      <c r="Q196" s="164">
        <v>0</v>
      </c>
      <c r="R196" s="164">
        <f>Q196*H196</f>
        <v>0</v>
      </c>
      <c r="S196" s="164">
        <v>0</v>
      </c>
      <c r="T196" s="165">
        <f>S196*H196</f>
        <v>0</v>
      </c>
      <c r="U196" s="33"/>
      <c r="V196" s="33"/>
      <c r="W196" s="33"/>
      <c r="X196" s="33"/>
      <c r="Y196" s="33"/>
      <c r="Z196" s="33"/>
      <c r="AA196" s="33"/>
      <c r="AB196" s="33"/>
      <c r="AC196" s="33"/>
      <c r="AD196" s="33"/>
      <c r="AE196" s="33"/>
      <c r="AR196" s="166" t="s">
        <v>223</v>
      </c>
      <c r="AT196" s="166" t="s">
        <v>141</v>
      </c>
      <c r="AU196" s="166" t="s">
        <v>79</v>
      </c>
      <c r="AY196" s="18" t="s">
        <v>137</v>
      </c>
      <c r="BE196" s="167">
        <f>IF(N196="základní",J196,0)</f>
        <v>0</v>
      </c>
      <c r="BF196" s="167">
        <f>IF(N196="snížená",J196,0)</f>
        <v>0</v>
      </c>
      <c r="BG196" s="167">
        <f>IF(N196="zákl. přenesená",J196,0)</f>
        <v>0</v>
      </c>
      <c r="BH196" s="167">
        <f>IF(N196="sníž. přenesená",J196,0)</f>
        <v>0</v>
      </c>
      <c r="BI196" s="167">
        <f>IF(N196="nulová",J196,0)</f>
        <v>0</v>
      </c>
      <c r="BJ196" s="18" t="s">
        <v>15</v>
      </c>
      <c r="BK196" s="167">
        <f>ROUND(I196*H196,2)</f>
        <v>0</v>
      </c>
      <c r="BL196" s="18" t="s">
        <v>223</v>
      </c>
      <c r="BM196" s="166" t="s">
        <v>530</v>
      </c>
    </row>
    <row r="197" spans="1:65" s="2" customFormat="1" ht="14.45" customHeight="1" x14ac:dyDescent="0.2">
      <c r="A197" s="33"/>
      <c r="B197" s="154"/>
      <c r="C197" s="183" t="s">
        <v>400</v>
      </c>
      <c r="D197" s="348" t="s">
        <v>229</v>
      </c>
      <c r="E197" s="184" t="s">
        <v>401</v>
      </c>
      <c r="F197" s="185" t="s">
        <v>402</v>
      </c>
      <c r="G197" s="186" t="s">
        <v>144</v>
      </c>
      <c r="H197" s="187">
        <v>29.568000000000001</v>
      </c>
      <c r="I197" s="188"/>
      <c r="J197" s="189">
        <f>ROUND(I197*H197,2)</f>
        <v>0</v>
      </c>
      <c r="K197" s="185" t="s">
        <v>145</v>
      </c>
      <c r="L197" s="190"/>
      <c r="M197" s="191" t="s">
        <v>3</v>
      </c>
      <c r="N197" s="192" t="s">
        <v>42</v>
      </c>
      <c r="O197" s="54"/>
      <c r="P197" s="164">
        <f>O197*H197</f>
        <v>0</v>
      </c>
      <c r="Q197" s="164">
        <v>5.9999999999999995E-4</v>
      </c>
      <c r="R197" s="164">
        <f>Q197*H197</f>
        <v>1.7740800000000001E-2</v>
      </c>
      <c r="S197" s="164">
        <v>0</v>
      </c>
      <c r="T197" s="165">
        <f>S197*H197</f>
        <v>0</v>
      </c>
      <c r="U197" s="33"/>
      <c r="V197" s="33"/>
      <c r="W197" s="33"/>
      <c r="X197" s="33"/>
      <c r="Y197" s="33"/>
      <c r="Z197" s="33"/>
      <c r="AA197" s="33"/>
      <c r="AB197" s="33"/>
      <c r="AC197" s="33"/>
      <c r="AD197" s="33"/>
      <c r="AE197" s="33"/>
      <c r="AR197" s="166" t="s">
        <v>232</v>
      </c>
      <c r="AT197" s="166" t="s">
        <v>229</v>
      </c>
      <c r="AU197" s="166" t="s">
        <v>79</v>
      </c>
      <c r="AY197" s="18" t="s">
        <v>137</v>
      </c>
      <c r="BE197" s="167">
        <f>IF(N197="základní",J197,0)</f>
        <v>0</v>
      </c>
      <c r="BF197" s="167">
        <f>IF(N197="snížená",J197,0)</f>
        <v>0</v>
      </c>
      <c r="BG197" s="167">
        <f>IF(N197="zákl. přenesená",J197,0)</f>
        <v>0</v>
      </c>
      <c r="BH197" s="167">
        <f>IF(N197="sníž. přenesená",J197,0)</f>
        <v>0</v>
      </c>
      <c r="BI197" s="167">
        <f>IF(N197="nulová",J197,0)</f>
        <v>0</v>
      </c>
      <c r="BJ197" s="18" t="s">
        <v>15</v>
      </c>
      <c r="BK197" s="167">
        <f>ROUND(I197*H197,2)</f>
        <v>0</v>
      </c>
      <c r="BL197" s="18" t="s">
        <v>223</v>
      </c>
      <c r="BM197" s="166" t="s">
        <v>531</v>
      </c>
    </row>
    <row r="198" spans="1:65" s="13" customFormat="1" x14ac:dyDescent="0.2">
      <c r="B198" s="168"/>
      <c r="D198" s="346" t="s">
        <v>147</v>
      </c>
      <c r="F198" s="170" t="s">
        <v>395</v>
      </c>
      <c r="H198" s="171">
        <v>29.568000000000001</v>
      </c>
      <c r="I198" s="172"/>
      <c r="L198" s="168"/>
      <c r="M198" s="173"/>
      <c r="N198" s="174"/>
      <c r="O198" s="174"/>
      <c r="P198" s="174"/>
      <c r="Q198" s="174"/>
      <c r="R198" s="174"/>
      <c r="S198" s="174"/>
      <c r="T198" s="175"/>
      <c r="AT198" s="169" t="s">
        <v>147</v>
      </c>
      <c r="AU198" s="169" t="s">
        <v>79</v>
      </c>
      <c r="AV198" s="13" t="s">
        <v>79</v>
      </c>
      <c r="AW198" s="13" t="s">
        <v>4</v>
      </c>
      <c r="AX198" s="13" t="s">
        <v>15</v>
      </c>
      <c r="AY198" s="169" t="s">
        <v>137</v>
      </c>
    </row>
    <row r="199" spans="1:65" s="2" customFormat="1" ht="43.15" customHeight="1" x14ac:dyDescent="0.2">
      <c r="A199" s="33"/>
      <c r="B199" s="154"/>
      <c r="C199" s="155" t="s">
        <v>404</v>
      </c>
      <c r="D199" s="345" t="s">
        <v>141</v>
      </c>
      <c r="E199" s="156" t="s">
        <v>405</v>
      </c>
      <c r="F199" s="157" t="s">
        <v>406</v>
      </c>
      <c r="G199" s="158" t="s">
        <v>238</v>
      </c>
      <c r="H199" s="193"/>
      <c r="I199" s="160"/>
      <c r="J199" s="161">
        <f>ROUND(I199*H199,2)</f>
        <v>0</v>
      </c>
      <c r="K199" s="157" t="s">
        <v>145</v>
      </c>
      <c r="L199" s="34"/>
      <c r="M199" s="162" t="s">
        <v>3</v>
      </c>
      <c r="N199" s="163" t="s">
        <v>42</v>
      </c>
      <c r="O199" s="54"/>
      <c r="P199" s="164">
        <f>O199*H199</f>
        <v>0</v>
      </c>
      <c r="Q199" s="164">
        <v>0</v>
      </c>
      <c r="R199" s="164">
        <f>Q199*H199</f>
        <v>0</v>
      </c>
      <c r="S199" s="164">
        <v>0</v>
      </c>
      <c r="T199" s="165">
        <f>S199*H199</f>
        <v>0</v>
      </c>
      <c r="U199" s="33"/>
      <c r="V199" s="33"/>
      <c r="W199" s="33"/>
      <c r="X199" s="33"/>
      <c r="Y199" s="33"/>
      <c r="Z199" s="33"/>
      <c r="AA199" s="33"/>
      <c r="AB199" s="33"/>
      <c r="AC199" s="33"/>
      <c r="AD199" s="33"/>
      <c r="AE199" s="33"/>
      <c r="AR199" s="166" t="s">
        <v>223</v>
      </c>
      <c r="AT199" s="166" t="s">
        <v>141</v>
      </c>
      <c r="AU199" s="166" t="s">
        <v>79</v>
      </c>
      <c r="AY199" s="18" t="s">
        <v>137</v>
      </c>
      <c r="BE199" s="167">
        <f>IF(N199="základní",J199,0)</f>
        <v>0</v>
      </c>
      <c r="BF199" s="167">
        <f>IF(N199="snížená",J199,0)</f>
        <v>0</v>
      </c>
      <c r="BG199" s="167">
        <f>IF(N199="zákl. přenesená",J199,0)</f>
        <v>0</v>
      </c>
      <c r="BH199" s="167">
        <f>IF(N199="sníž. přenesená",J199,0)</f>
        <v>0</v>
      </c>
      <c r="BI199" s="167">
        <f>IF(N199="nulová",J199,0)</f>
        <v>0</v>
      </c>
      <c r="BJ199" s="18" t="s">
        <v>15</v>
      </c>
      <c r="BK199" s="167">
        <f>ROUND(I199*H199,2)</f>
        <v>0</v>
      </c>
      <c r="BL199" s="18" t="s">
        <v>223</v>
      </c>
      <c r="BM199" s="166" t="s">
        <v>532</v>
      </c>
    </row>
    <row r="200" spans="1:65" s="12" customFormat="1" ht="22.9" customHeight="1" x14ac:dyDescent="0.2">
      <c r="B200" s="141"/>
      <c r="D200" s="347" t="s">
        <v>70</v>
      </c>
      <c r="E200" s="152" t="s">
        <v>408</v>
      </c>
      <c r="F200" s="152" t="s">
        <v>409</v>
      </c>
      <c r="I200" s="144"/>
      <c r="J200" s="153">
        <f>BK200</f>
        <v>0</v>
      </c>
      <c r="L200" s="141"/>
      <c r="M200" s="146"/>
      <c r="N200" s="147"/>
      <c r="O200" s="147"/>
      <c r="P200" s="148">
        <f>SUM(P201:P216)</f>
        <v>0</v>
      </c>
      <c r="Q200" s="147"/>
      <c r="R200" s="148">
        <f>SUM(R201:R216)</f>
        <v>0.20240639999999999</v>
      </c>
      <c r="S200" s="147"/>
      <c r="T200" s="149">
        <f>SUM(T201:T216)</f>
        <v>0.12954000000000002</v>
      </c>
      <c r="AR200" s="142" t="s">
        <v>79</v>
      </c>
      <c r="AT200" s="150" t="s">
        <v>70</v>
      </c>
      <c r="AU200" s="150" t="s">
        <v>15</v>
      </c>
      <c r="AY200" s="142" t="s">
        <v>137</v>
      </c>
      <c r="BK200" s="151">
        <f>SUM(BK201:BK216)</f>
        <v>0</v>
      </c>
    </row>
    <row r="201" spans="1:65" s="2" customFormat="1" ht="32.450000000000003" customHeight="1" x14ac:dyDescent="0.2">
      <c r="A201" s="33"/>
      <c r="B201" s="154"/>
      <c r="C201" s="155" t="s">
        <v>410</v>
      </c>
      <c r="D201" s="345" t="s">
        <v>141</v>
      </c>
      <c r="E201" s="156" t="s">
        <v>411</v>
      </c>
      <c r="F201" s="157" t="s">
        <v>412</v>
      </c>
      <c r="G201" s="158" t="s">
        <v>144</v>
      </c>
      <c r="H201" s="159">
        <v>26.88</v>
      </c>
      <c r="I201" s="160"/>
      <c r="J201" s="161">
        <f>ROUND(I201*H201,2)</f>
        <v>0</v>
      </c>
      <c r="K201" s="157" t="s">
        <v>145</v>
      </c>
      <c r="L201" s="34"/>
      <c r="M201" s="162" t="s">
        <v>3</v>
      </c>
      <c r="N201" s="163" t="s">
        <v>42</v>
      </c>
      <c r="O201" s="54"/>
      <c r="P201" s="164">
        <f>O201*H201</f>
        <v>0</v>
      </c>
      <c r="Q201" s="164">
        <v>0</v>
      </c>
      <c r="R201" s="164">
        <f>Q201*H201</f>
        <v>0</v>
      </c>
      <c r="S201" s="164">
        <v>0</v>
      </c>
      <c r="T201" s="165">
        <f>S201*H201</f>
        <v>0</v>
      </c>
      <c r="U201" s="33"/>
      <c r="V201" s="33"/>
      <c r="W201" s="33"/>
      <c r="X201" s="33"/>
      <c r="Y201" s="33"/>
      <c r="Z201" s="33"/>
      <c r="AA201" s="33"/>
      <c r="AB201" s="33"/>
      <c r="AC201" s="33"/>
      <c r="AD201" s="33"/>
      <c r="AE201" s="33"/>
      <c r="AR201" s="166" t="s">
        <v>223</v>
      </c>
      <c r="AT201" s="166" t="s">
        <v>141</v>
      </c>
      <c r="AU201" s="166" t="s">
        <v>79</v>
      </c>
      <c r="AY201" s="18" t="s">
        <v>137</v>
      </c>
      <c r="BE201" s="167">
        <f>IF(N201="základní",J201,0)</f>
        <v>0</v>
      </c>
      <c r="BF201" s="167">
        <f>IF(N201="snížená",J201,0)</f>
        <v>0</v>
      </c>
      <c r="BG201" s="167">
        <f>IF(N201="zákl. přenesená",J201,0)</f>
        <v>0</v>
      </c>
      <c r="BH201" s="167">
        <f>IF(N201="sníž. přenesená",J201,0)</f>
        <v>0</v>
      </c>
      <c r="BI201" s="167">
        <f>IF(N201="nulová",J201,0)</f>
        <v>0</v>
      </c>
      <c r="BJ201" s="18" t="s">
        <v>15</v>
      </c>
      <c r="BK201" s="167">
        <f>ROUND(I201*H201,2)</f>
        <v>0</v>
      </c>
      <c r="BL201" s="18" t="s">
        <v>223</v>
      </c>
      <c r="BM201" s="166" t="s">
        <v>533</v>
      </c>
    </row>
    <row r="202" spans="1:65" s="14" customFormat="1" x14ac:dyDescent="0.2">
      <c r="B202" s="176"/>
      <c r="D202" s="346" t="s">
        <v>147</v>
      </c>
      <c r="E202" s="177" t="s">
        <v>3</v>
      </c>
      <c r="F202" s="178" t="s">
        <v>379</v>
      </c>
      <c r="H202" s="177" t="s">
        <v>3</v>
      </c>
      <c r="I202" s="179"/>
      <c r="L202" s="176"/>
      <c r="M202" s="180"/>
      <c r="N202" s="181"/>
      <c r="O202" s="181"/>
      <c r="P202" s="181"/>
      <c r="Q202" s="181"/>
      <c r="R202" s="181"/>
      <c r="S202" s="181"/>
      <c r="T202" s="182"/>
      <c r="AT202" s="177" t="s">
        <v>147</v>
      </c>
      <c r="AU202" s="177" t="s">
        <v>79</v>
      </c>
      <c r="AV202" s="14" t="s">
        <v>15</v>
      </c>
      <c r="AW202" s="14" t="s">
        <v>33</v>
      </c>
      <c r="AX202" s="14" t="s">
        <v>71</v>
      </c>
      <c r="AY202" s="177" t="s">
        <v>137</v>
      </c>
    </row>
    <row r="203" spans="1:65" s="13" customFormat="1" x14ac:dyDescent="0.2">
      <c r="B203" s="168"/>
      <c r="D203" s="346" t="s">
        <v>147</v>
      </c>
      <c r="E203" s="169" t="s">
        <v>3</v>
      </c>
      <c r="F203" s="170" t="s">
        <v>414</v>
      </c>
      <c r="H203" s="171">
        <v>26.88</v>
      </c>
      <c r="I203" s="172"/>
      <c r="L203" s="168"/>
      <c r="M203" s="173"/>
      <c r="N203" s="174"/>
      <c r="O203" s="174"/>
      <c r="P203" s="174"/>
      <c r="Q203" s="174"/>
      <c r="R203" s="174"/>
      <c r="S203" s="174"/>
      <c r="T203" s="175"/>
      <c r="AT203" s="169" t="s">
        <v>147</v>
      </c>
      <c r="AU203" s="169" t="s">
        <v>79</v>
      </c>
      <c r="AV203" s="13" t="s">
        <v>79</v>
      </c>
      <c r="AW203" s="13" t="s">
        <v>33</v>
      </c>
      <c r="AX203" s="13" t="s">
        <v>15</v>
      </c>
      <c r="AY203" s="169" t="s">
        <v>137</v>
      </c>
    </row>
    <row r="204" spans="1:65" s="2" customFormat="1" ht="14.45" customHeight="1" x14ac:dyDescent="0.2">
      <c r="A204" s="33"/>
      <c r="B204" s="154"/>
      <c r="C204" s="155" t="s">
        <v>415</v>
      </c>
      <c r="D204" s="345" t="s">
        <v>141</v>
      </c>
      <c r="E204" s="156" t="s">
        <v>416</v>
      </c>
      <c r="F204" s="157" t="s">
        <v>417</v>
      </c>
      <c r="G204" s="158" t="s">
        <v>144</v>
      </c>
      <c r="H204" s="159">
        <v>26.88</v>
      </c>
      <c r="I204" s="160"/>
      <c r="J204" s="161">
        <f>ROUND(I204*H204,2)</f>
        <v>0</v>
      </c>
      <c r="K204" s="157" t="s">
        <v>145</v>
      </c>
      <c r="L204" s="34"/>
      <c r="M204" s="162" t="s">
        <v>3</v>
      </c>
      <c r="N204" s="163" t="s">
        <v>42</v>
      </c>
      <c r="O204" s="54"/>
      <c r="P204" s="164">
        <f>O204*H204</f>
        <v>0</v>
      </c>
      <c r="Q204" s="164">
        <v>0</v>
      </c>
      <c r="R204" s="164">
        <f>Q204*H204</f>
        <v>0</v>
      </c>
      <c r="S204" s="164">
        <v>0</v>
      </c>
      <c r="T204" s="165">
        <f>S204*H204</f>
        <v>0</v>
      </c>
      <c r="U204" s="33"/>
      <c r="V204" s="33"/>
      <c r="W204" s="33"/>
      <c r="X204" s="33"/>
      <c r="Y204" s="33"/>
      <c r="Z204" s="33"/>
      <c r="AA204" s="33"/>
      <c r="AB204" s="33"/>
      <c r="AC204" s="33"/>
      <c r="AD204" s="33"/>
      <c r="AE204" s="33"/>
      <c r="AR204" s="166" t="s">
        <v>223</v>
      </c>
      <c r="AT204" s="166" t="s">
        <v>141</v>
      </c>
      <c r="AU204" s="166" t="s">
        <v>79</v>
      </c>
      <c r="AY204" s="18" t="s">
        <v>137</v>
      </c>
      <c r="BE204" s="167">
        <f>IF(N204="základní",J204,0)</f>
        <v>0</v>
      </c>
      <c r="BF204" s="167">
        <f>IF(N204="snížená",J204,0)</f>
        <v>0</v>
      </c>
      <c r="BG204" s="167">
        <f>IF(N204="zákl. přenesená",J204,0)</f>
        <v>0</v>
      </c>
      <c r="BH204" s="167">
        <f>IF(N204="sníž. přenesená",J204,0)</f>
        <v>0</v>
      </c>
      <c r="BI204" s="167">
        <f>IF(N204="nulová",J204,0)</f>
        <v>0</v>
      </c>
      <c r="BJ204" s="18" t="s">
        <v>15</v>
      </c>
      <c r="BK204" s="167">
        <f>ROUND(I204*H204,2)</f>
        <v>0</v>
      </c>
      <c r="BL204" s="18" t="s">
        <v>223</v>
      </c>
      <c r="BM204" s="166" t="s">
        <v>534</v>
      </c>
    </row>
    <row r="205" spans="1:65" s="2" customFormat="1" ht="32.450000000000003" customHeight="1" x14ac:dyDescent="0.2">
      <c r="A205" s="33"/>
      <c r="B205" s="154"/>
      <c r="C205" s="155" t="s">
        <v>419</v>
      </c>
      <c r="D205" s="345" t="s">
        <v>141</v>
      </c>
      <c r="E205" s="156" t="s">
        <v>420</v>
      </c>
      <c r="F205" s="157" t="s">
        <v>421</v>
      </c>
      <c r="G205" s="158" t="s">
        <v>144</v>
      </c>
      <c r="H205" s="159">
        <v>26.88</v>
      </c>
      <c r="I205" s="160"/>
      <c r="J205" s="161">
        <f>ROUND(I205*H205,2)</f>
        <v>0</v>
      </c>
      <c r="K205" s="157" t="s">
        <v>145</v>
      </c>
      <c r="L205" s="34"/>
      <c r="M205" s="162" t="s">
        <v>3</v>
      </c>
      <c r="N205" s="163" t="s">
        <v>42</v>
      </c>
      <c r="O205" s="54"/>
      <c r="P205" s="164">
        <f>O205*H205</f>
        <v>0</v>
      </c>
      <c r="Q205" s="164">
        <v>3.0000000000000001E-5</v>
      </c>
      <c r="R205" s="164">
        <f>Q205*H205</f>
        <v>8.0639999999999998E-4</v>
      </c>
      <c r="S205" s="164">
        <v>0</v>
      </c>
      <c r="T205" s="165">
        <f>S205*H205</f>
        <v>0</v>
      </c>
      <c r="U205" s="33"/>
      <c r="V205" s="33"/>
      <c r="W205" s="33"/>
      <c r="X205" s="33"/>
      <c r="Y205" s="33"/>
      <c r="Z205" s="33"/>
      <c r="AA205" s="33"/>
      <c r="AB205" s="33"/>
      <c r="AC205" s="33"/>
      <c r="AD205" s="33"/>
      <c r="AE205" s="33"/>
      <c r="AR205" s="166" t="s">
        <v>223</v>
      </c>
      <c r="AT205" s="166" t="s">
        <v>141</v>
      </c>
      <c r="AU205" s="166" t="s">
        <v>79</v>
      </c>
      <c r="AY205" s="18" t="s">
        <v>137</v>
      </c>
      <c r="BE205" s="167">
        <f>IF(N205="základní",J205,0)</f>
        <v>0</v>
      </c>
      <c r="BF205" s="167">
        <f>IF(N205="snížená",J205,0)</f>
        <v>0</v>
      </c>
      <c r="BG205" s="167">
        <f>IF(N205="zákl. přenesená",J205,0)</f>
        <v>0</v>
      </c>
      <c r="BH205" s="167">
        <f>IF(N205="sníž. přenesená",J205,0)</f>
        <v>0</v>
      </c>
      <c r="BI205" s="167">
        <f>IF(N205="nulová",J205,0)</f>
        <v>0</v>
      </c>
      <c r="BJ205" s="18" t="s">
        <v>15</v>
      </c>
      <c r="BK205" s="167">
        <f>ROUND(I205*H205,2)</f>
        <v>0</v>
      </c>
      <c r="BL205" s="18" t="s">
        <v>223</v>
      </c>
      <c r="BM205" s="166" t="s">
        <v>535</v>
      </c>
    </row>
    <row r="206" spans="1:65" s="2" customFormat="1" ht="32.450000000000003" customHeight="1" x14ac:dyDescent="0.2">
      <c r="A206" s="33"/>
      <c r="B206" s="154"/>
      <c r="C206" s="155" t="s">
        <v>423</v>
      </c>
      <c r="D206" s="345" t="s">
        <v>141</v>
      </c>
      <c r="E206" s="156" t="s">
        <v>424</v>
      </c>
      <c r="F206" s="157" t="s">
        <v>425</v>
      </c>
      <c r="G206" s="158" t="s">
        <v>144</v>
      </c>
      <c r="H206" s="159">
        <v>26.88</v>
      </c>
      <c r="I206" s="160"/>
      <c r="J206" s="161">
        <f>ROUND(I206*H206,2)</f>
        <v>0</v>
      </c>
      <c r="K206" s="157" t="s">
        <v>145</v>
      </c>
      <c r="L206" s="34"/>
      <c r="M206" s="162" t="s">
        <v>3</v>
      </c>
      <c r="N206" s="163" t="s">
        <v>42</v>
      </c>
      <c r="O206" s="54"/>
      <c r="P206" s="164">
        <f>O206*H206</f>
        <v>0</v>
      </c>
      <c r="Q206" s="164">
        <v>7.4999999999999997E-3</v>
      </c>
      <c r="R206" s="164">
        <f>Q206*H206</f>
        <v>0.20159999999999997</v>
      </c>
      <c r="S206" s="164">
        <v>0</v>
      </c>
      <c r="T206" s="165">
        <f>S206*H206</f>
        <v>0</v>
      </c>
      <c r="U206" s="33"/>
      <c r="V206" s="33"/>
      <c r="W206" s="33"/>
      <c r="X206" s="33"/>
      <c r="Y206" s="33"/>
      <c r="Z206" s="33"/>
      <c r="AA206" s="33"/>
      <c r="AB206" s="33"/>
      <c r="AC206" s="33"/>
      <c r="AD206" s="33"/>
      <c r="AE206" s="33"/>
      <c r="AR206" s="166" t="s">
        <v>223</v>
      </c>
      <c r="AT206" s="166" t="s">
        <v>141</v>
      </c>
      <c r="AU206" s="166" t="s">
        <v>79</v>
      </c>
      <c r="AY206" s="18" t="s">
        <v>137</v>
      </c>
      <c r="BE206" s="167">
        <f>IF(N206="základní",J206,0)</f>
        <v>0</v>
      </c>
      <c r="BF206" s="167">
        <f>IF(N206="snížená",J206,0)</f>
        <v>0</v>
      </c>
      <c r="BG206" s="167">
        <f>IF(N206="zákl. přenesená",J206,0)</f>
        <v>0</v>
      </c>
      <c r="BH206" s="167">
        <f>IF(N206="sníž. přenesená",J206,0)</f>
        <v>0</v>
      </c>
      <c r="BI206" s="167">
        <f>IF(N206="nulová",J206,0)</f>
        <v>0</v>
      </c>
      <c r="BJ206" s="18" t="s">
        <v>15</v>
      </c>
      <c r="BK206" s="167">
        <f>ROUND(I206*H206,2)</f>
        <v>0</v>
      </c>
      <c r="BL206" s="18" t="s">
        <v>223</v>
      </c>
      <c r="BM206" s="166" t="s">
        <v>536</v>
      </c>
    </row>
    <row r="207" spans="1:65" s="2" customFormat="1" ht="21.6" customHeight="1" x14ac:dyDescent="0.2">
      <c r="A207" s="33"/>
      <c r="B207" s="154"/>
      <c r="C207" s="155" t="s">
        <v>427</v>
      </c>
      <c r="D207" s="345" t="s">
        <v>141</v>
      </c>
      <c r="E207" s="156" t="s">
        <v>428</v>
      </c>
      <c r="F207" s="157" t="s">
        <v>429</v>
      </c>
      <c r="G207" s="158" t="s">
        <v>144</v>
      </c>
      <c r="H207" s="159">
        <v>39.090000000000003</v>
      </c>
      <c r="I207" s="160"/>
      <c r="J207" s="161">
        <f>ROUND(I207*H207,2)</f>
        <v>0</v>
      </c>
      <c r="K207" s="157" t="s">
        <v>145</v>
      </c>
      <c r="L207" s="34"/>
      <c r="M207" s="162" t="s">
        <v>3</v>
      </c>
      <c r="N207" s="163" t="s">
        <v>42</v>
      </c>
      <c r="O207" s="54"/>
      <c r="P207" s="164">
        <f>O207*H207</f>
        <v>0</v>
      </c>
      <c r="Q207" s="164">
        <v>0</v>
      </c>
      <c r="R207" s="164">
        <f>Q207*H207</f>
        <v>0</v>
      </c>
      <c r="S207" s="164">
        <v>3.0000000000000001E-3</v>
      </c>
      <c r="T207" s="165">
        <f>S207*H207</f>
        <v>0.11727000000000001</v>
      </c>
      <c r="U207" s="33"/>
      <c r="V207" s="33"/>
      <c r="W207" s="33"/>
      <c r="X207" s="33"/>
      <c r="Y207" s="33"/>
      <c r="Z207" s="33"/>
      <c r="AA207" s="33"/>
      <c r="AB207" s="33"/>
      <c r="AC207" s="33"/>
      <c r="AD207" s="33"/>
      <c r="AE207" s="33"/>
      <c r="AR207" s="166" t="s">
        <v>223</v>
      </c>
      <c r="AT207" s="166" t="s">
        <v>141</v>
      </c>
      <c r="AU207" s="166" t="s">
        <v>79</v>
      </c>
      <c r="AY207" s="18" t="s">
        <v>137</v>
      </c>
      <c r="BE207" s="167">
        <f>IF(N207="základní",J207,0)</f>
        <v>0</v>
      </c>
      <c r="BF207" s="167">
        <f>IF(N207="snížená",J207,0)</f>
        <v>0</v>
      </c>
      <c r="BG207" s="167">
        <f>IF(N207="zákl. přenesená",J207,0)</f>
        <v>0</v>
      </c>
      <c r="BH207" s="167">
        <f>IF(N207="sníž. přenesená",J207,0)</f>
        <v>0</v>
      </c>
      <c r="BI207" s="167">
        <f>IF(N207="nulová",J207,0)</f>
        <v>0</v>
      </c>
      <c r="BJ207" s="18" t="s">
        <v>15</v>
      </c>
      <c r="BK207" s="167">
        <f>ROUND(I207*H207,2)</f>
        <v>0</v>
      </c>
      <c r="BL207" s="18" t="s">
        <v>223</v>
      </c>
      <c r="BM207" s="166" t="s">
        <v>537</v>
      </c>
    </row>
    <row r="208" spans="1:65" s="13" customFormat="1" x14ac:dyDescent="0.2">
      <c r="B208" s="168"/>
      <c r="D208" s="346" t="s">
        <v>147</v>
      </c>
      <c r="E208" s="169" t="s">
        <v>3</v>
      </c>
      <c r="F208" s="170" t="s">
        <v>148</v>
      </c>
      <c r="H208" s="171">
        <v>39.090000000000003</v>
      </c>
      <c r="I208" s="172"/>
      <c r="L208" s="168"/>
      <c r="M208" s="173"/>
      <c r="N208" s="174"/>
      <c r="O208" s="174"/>
      <c r="P208" s="174"/>
      <c r="Q208" s="174"/>
      <c r="R208" s="174"/>
      <c r="S208" s="174"/>
      <c r="T208" s="175"/>
      <c r="AT208" s="169" t="s">
        <v>147</v>
      </c>
      <c r="AU208" s="169" t="s">
        <v>79</v>
      </c>
      <c r="AV208" s="13" t="s">
        <v>79</v>
      </c>
      <c r="AW208" s="13" t="s">
        <v>33</v>
      </c>
      <c r="AX208" s="13" t="s">
        <v>15</v>
      </c>
      <c r="AY208" s="169" t="s">
        <v>137</v>
      </c>
    </row>
    <row r="209" spans="1:65" s="2" customFormat="1" ht="21.6" customHeight="1" x14ac:dyDescent="0.2">
      <c r="A209" s="33"/>
      <c r="B209" s="154"/>
      <c r="C209" s="155" t="s">
        <v>139</v>
      </c>
      <c r="D209" s="345" t="s">
        <v>141</v>
      </c>
      <c r="E209" s="156" t="s">
        <v>431</v>
      </c>
      <c r="F209" s="157" t="s">
        <v>432</v>
      </c>
      <c r="G209" s="158" t="s">
        <v>186</v>
      </c>
      <c r="H209" s="159">
        <v>40.9</v>
      </c>
      <c r="I209" s="160"/>
      <c r="J209" s="161">
        <f>ROUND(I209*H209,2)</f>
        <v>0</v>
      </c>
      <c r="K209" s="157" t="s">
        <v>145</v>
      </c>
      <c r="L209" s="34"/>
      <c r="M209" s="162" t="s">
        <v>3</v>
      </c>
      <c r="N209" s="163" t="s">
        <v>42</v>
      </c>
      <c r="O209" s="54"/>
      <c r="P209" s="164">
        <f>O209*H209</f>
        <v>0</v>
      </c>
      <c r="Q209" s="164">
        <v>0</v>
      </c>
      <c r="R209" s="164">
        <f>Q209*H209</f>
        <v>0</v>
      </c>
      <c r="S209" s="164">
        <v>2.9999999999999997E-4</v>
      </c>
      <c r="T209" s="165">
        <f>S209*H209</f>
        <v>1.2269999999999998E-2</v>
      </c>
      <c r="U209" s="33"/>
      <c r="V209" s="33"/>
      <c r="W209" s="33"/>
      <c r="X209" s="33"/>
      <c r="Y209" s="33"/>
      <c r="Z209" s="33"/>
      <c r="AA209" s="33"/>
      <c r="AB209" s="33"/>
      <c r="AC209" s="33"/>
      <c r="AD209" s="33"/>
      <c r="AE209" s="33"/>
      <c r="AR209" s="166" t="s">
        <v>223</v>
      </c>
      <c r="AT209" s="166" t="s">
        <v>141</v>
      </c>
      <c r="AU209" s="166" t="s">
        <v>79</v>
      </c>
      <c r="AY209" s="18" t="s">
        <v>137</v>
      </c>
      <c r="BE209" s="167">
        <f>IF(N209="základní",J209,0)</f>
        <v>0</v>
      </c>
      <c r="BF209" s="167">
        <f>IF(N209="snížená",J209,0)</f>
        <v>0</v>
      </c>
      <c r="BG209" s="167">
        <f>IF(N209="zákl. přenesená",J209,0)</f>
        <v>0</v>
      </c>
      <c r="BH209" s="167">
        <f>IF(N209="sníž. přenesená",J209,0)</f>
        <v>0</v>
      </c>
      <c r="BI209" s="167">
        <f>IF(N209="nulová",J209,0)</f>
        <v>0</v>
      </c>
      <c r="BJ209" s="18" t="s">
        <v>15</v>
      </c>
      <c r="BK209" s="167">
        <f>ROUND(I209*H209,2)</f>
        <v>0</v>
      </c>
      <c r="BL209" s="18" t="s">
        <v>223</v>
      </c>
      <c r="BM209" s="166" t="s">
        <v>538</v>
      </c>
    </row>
    <row r="210" spans="1:65" s="14" customFormat="1" x14ac:dyDescent="0.2">
      <c r="B210" s="176"/>
      <c r="D210" s="346" t="s">
        <v>147</v>
      </c>
      <c r="E210" s="177" t="s">
        <v>3</v>
      </c>
      <c r="F210" s="178" t="s">
        <v>379</v>
      </c>
      <c r="H210" s="177" t="s">
        <v>3</v>
      </c>
      <c r="I210" s="179"/>
      <c r="L210" s="176"/>
      <c r="M210" s="180"/>
      <c r="N210" s="181"/>
      <c r="O210" s="181"/>
      <c r="P210" s="181"/>
      <c r="Q210" s="181"/>
      <c r="R210" s="181"/>
      <c r="S210" s="181"/>
      <c r="T210" s="182"/>
      <c r="AT210" s="177" t="s">
        <v>147</v>
      </c>
      <c r="AU210" s="177" t="s">
        <v>79</v>
      </c>
      <c r="AV210" s="14" t="s">
        <v>15</v>
      </c>
      <c r="AW210" s="14" t="s">
        <v>33</v>
      </c>
      <c r="AX210" s="14" t="s">
        <v>71</v>
      </c>
      <c r="AY210" s="177" t="s">
        <v>137</v>
      </c>
    </row>
    <row r="211" spans="1:65" s="13" customFormat="1" x14ac:dyDescent="0.2">
      <c r="B211" s="168"/>
      <c r="D211" s="346" t="s">
        <v>147</v>
      </c>
      <c r="E211" s="169" t="s">
        <v>3</v>
      </c>
      <c r="F211" s="170" t="s">
        <v>380</v>
      </c>
      <c r="H211" s="171">
        <v>30.2</v>
      </c>
      <c r="I211" s="172"/>
      <c r="L211" s="168"/>
      <c r="M211" s="173"/>
      <c r="N211" s="174"/>
      <c r="O211" s="174"/>
      <c r="P211" s="174"/>
      <c r="Q211" s="174"/>
      <c r="R211" s="174"/>
      <c r="S211" s="174"/>
      <c r="T211" s="175"/>
      <c r="AT211" s="169" t="s">
        <v>147</v>
      </c>
      <c r="AU211" s="169" t="s">
        <v>79</v>
      </c>
      <c r="AV211" s="13" t="s">
        <v>79</v>
      </c>
      <c r="AW211" s="13" t="s">
        <v>33</v>
      </c>
      <c r="AX211" s="13" t="s">
        <v>71</v>
      </c>
      <c r="AY211" s="169" t="s">
        <v>137</v>
      </c>
    </row>
    <row r="212" spans="1:65" s="13" customFormat="1" x14ac:dyDescent="0.2">
      <c r="B212" s="168"/>
      <c r="D212" s="346" t="s">
        <v>147</v>
      </c>
      <c r="E212" s="169" t="s">
        <v>3</v>
      </c>
      <c r="F212" s="170" t="s">
        <v>381</v>
      </c>
      <c r="H212" s="171">
        <v>-3.2</v>
      </c>
      <c r="I212" s="172"/>
      <c r="L212" s="168"/>
      <c r="M212" s="173"/>
      <c r="N212" s="174"/>
      <c r="O212" s="174"/>
      <c r="P212" s="174"/>
      <c r="Q212" s="174"/>
      <c r="R212" s="174"/>
      <c r="S212" s="174"/>
      <c r="T212" s="175"/>
      <c r="AT212" s="169" t="s">
        <v>147</v>
      </c>
      <c r="AU212" s="169" t="s">
        <v>79</v>
      </c>
      <c r="AV212" s="13" t="s">
        <v>79</v>
      </c>
      <c r="AW212" s="13" t="s">
        <v>33</v>
      </c>
      <c r="AX212" s="13" t="s">
        <v>71</v>
      </c>
      <c r="AY212" s="169" t="s">
        <v>137</v>
      </c>
    </row>
    <row r="213" spans="1:65" s="14" customFormat="1" x14ac:dyDescent="0.2">
      <c r="B213" s="176"/>
      <c r="D213" s="346" t="s">
        <v>147</v>
      </c>
      <c r="E213" s="177" t="s">
        <v>3</v>
      </c>
      <c r="F213" s="178" t="s">
        <v>168</v>
      </c>
      <c r="H213" s="177" t="s">
        <v>3</v>
      </c>
      <c r="I213" s="179"/>
      <c r="L213" s="176"/>
      <c r="M213" s="180"/>
      <c r="N213" s="181"/>
      <c r="O213" s="181"/>
      <c r="P213" s="181"/>
      <c r="Q213" s="181"/>
      <c r="R213" s="181"/>
      <c r="S213" s="181"/>
      <c r="T213" s="182"/>
      <c r="AT213" s="177" t="s">
        <v>147</v>
      </c>
      <c r="AU213" s="177" t="s">
        <v>79</v>
      </c>
      <c r="AV213" s="14" t="s">
        <v>15</v>
      </c>
      <c r="AW213" s="14" t="s">
        <v>33</v>
      </c>
      <c r="AX213" s="14" t="s">
        <v>71</v>
      </c>
      <c r="AY213" s="177" t="s">
        <v>137</v>
      </c>
    </row>
    <row r="214" spans="1:65" s="13" customFormat="1" x14ac:dyDescent="0.2">
      <c r="B214" s="168"/>
      <c r="D214" s="346" t="s">
        <v>147</v>
      </c>
      <c r="E214" s="169" t="s">
        <v>3</v>
      </c>
      <c r="F214" s="170" t="s">
        <v>346</v>
      </c>
      <c r="H214" s="171">
        <v>13.9</v>
      </c>
      <c r="I214" s="172"/>
      <c r="L214" s="168"/>
      <c r="M214" s="173"/>
      <c r="N214" s="174"/>
      <c r="O214" s="174"/>
      <c r="P214" s="174"/>
      <c r="Q214" s="174"/>
      <c r="R214" s="174"/>
      <c r="S214" s="174"/>
      <c r="T214" s="175"/>
      <c r="AT214" s="169" t="s">
        <v>147</v>
      </c>
      <c r="AU214" s="169" t="s">
        <v>79</v>
      </c>
      <c r="AV214" s="13" t="s">
        <v>79</v>
      </c>
      <c r="AW214" s="13" t="s">
        <v>33</v>
      </c>
      <c r="AX214" s="13" t="s">
        <v>71</v>
      </c>
      <c r="AY214" s="169" t="s">
        <v>137</v>
      </c>
    </row>
    <row r="215" spans="1:65" s="15" customFormat="1" x14ac:dyDescent="0.2">
      <c r="B215" s="194"/>
      <c r="D215" s="346" t="s">
        <v>147</v>
      </c>
      <c r="E215" s="195" t="s">
        <v>3</v>
      </c>
      <c r="F215" s="196" t="s">
        <v>347</v>
      </c>
      <c r="H215" s="197">
        <v>40.9</v>
      </c>
      <c r="I215" s="198"/>
      <c r="L215" s="194"/>
      <c r="M215" s="199"/>
      <c r="N215" s="200"/>
      <c r="O215" s="200"/>
      <c r="P215" s="200"/>
      <c r="Q215" s="200"/>
      <c r="R215" s="200"/>
      <c r="S215" s="200"/>
      <c r="T215" s="201"/>
      <c r="AT215" s="195" t="s">
        <v>147</v>
      </c>
      <c r="AU215" s="195" t="s">
        <v>79</v>
      </c>
      <c r="AV215" s="15" t="s">
        <v>85</v>
      </c>
      <c r="AW215" s="15" t="s">
        <v>33</v>
      </c>
      <c r="AX215" s="15" t="s">
        <v>15</v>
      </c>
      <c r="AY215" s="195" t="s">
        <v>137</v>
      </c>
    </row>
    <row r="216" spans="1:65" s="2" customFormat="1" ht="43.15" customHeight="1" x14ac:dyDescent="0.2">
      <c r="A216" s="33"/>
      <c r="B216" s="154"/>
      <c r="C216" s="155" t="s">
        <v>434</v>
      </c>
      <c r="D216" s="345" t="s">
        <v>141</v>
      </c>
      <c r="E216" s="156" t="s">
        <v>435</v>
      </c>
      <c r="F216" s="157" t="s">
        <v>436</v>
      </c>
      <c r="G216" s="158" t="s">
        <v>238</v>
      </c>
      <c r="H216" s="193"/>
      <c r="I216" s="160"/>
      <c r="J216" s="161">
        <f>ROUND(I216*H216,2)</f>
        <v>0</v>
      </c>
      <c r="K216" s="157" t="s">
        <v>145</v>
      </c>
      <c r="L216" s="34"/>
      <c r="M216" s="162" t="s">
        <v>3</v>
      </c>
      <c r="N216" s="163" t="s">
        <v>42</v>
      </c>
      <c r="O216" s="54"/>
      <c r="P216" s="164">
        <f>O216*H216</f>
        <v>0</v>
      </c>
      <c r="Q216" s="164">
        <v>0</v>
      </c>
      <c r="R216" s="164">
        <f>Q216*H216</f>
        <v>0</v>
      </c>
      <c r="S216" s="164">
        <v>0</v>
      </c>
      <c r="T216" s="165">
        <f>S216*H216</f>
        <v>0</v>
      </c>
      <c r="U216" s="33"/>
      <c r="V216" s="33"/>
      <c r="W216" s="33"/>
      <c r="X216" s="33"/>
      <c r="Y216" s="33"/>
      <c r="Z216" s="33"/>
      <c r="AA216" s="33"/>
      <c r="AB216" s="33"/>
      <c r="AC216" s="33"/>
      <c r="AD216" s="33"/>
      <c r="AE216" s="33"/>
      <c r="AR216" s="166" t="s">
        <v>223</v>
      </c>
      <c r="AT216" s="166" t="s">
        <v>141</v>
      </c>
      <c r="AU216" s="166" t="s">
        <v>79</v>
      </c>
      <c r="AY216" s="18" t="s">
        <v>137</v>
      </c>
      <c r="BE216" s="167">
        <f>IF(N216="základní",J216,0)</f>
        <v>0</v>
      </c>
      <c r="BF216" s="167">
        <f>IF(N216="snížená",J216,0)</f>
        <v>0</v>
      </c>
      <c r="BG216" s="167">
        <f>IF(N216="zákl. přenesená",J216,0)</f>
        <v>0</v>
      </c>
      <c r="BH216" s="167">
        <f>IF(N216="sníž. přenesená",J216,0)</f>
        <v>0</v>
      </c>
      <c r="BI216" s="167">
        <f>IF(N216="nulová",J216,0)</f>
        <v>0</v>
      </c>
      <c r="BJ216" s="18" t="s">
        <v>15</v>
      </c>
      <c r="BK216" s="167">
        <f>ROUND(I216*H216,2)</f>
        <v>0</v>
      </c>
      <c r="BL216" s="18" t="s">
        <v>223</v>
      </c>
      <c r="BM216" s="166" t="s">
        <v>539</v>
      </c>
    </row>
    <row r="217" spans="1:65" s="12" customFormat="1" ht="22.9" customHeight="1" x14ac:dyDescent="0.2">
      <c r="B217" s="141"/>
      <c r="D217" s="347" t="s">
        <v>70</v>
      </c>
      <c r="E217" s="152" t="s">
        <v>438</v>
      </c>
      <c r="F217" s="152" t="s">
        <v>439</v>
      </c>
      <c r="I217" s="144"/>
      <c r="J217" s="153">
        <f>BK217</f>
        <v>0</v>
      </c>
      <c r="L217" s="141"/>
      <c r="M217" s="146"/>
      <c r="N217" s="147"/>
      <c r="O217" s="147"/>
      <c r="P217" s="148">
        <f>SUM(P218:P221)</f>
        <v>0</v>
      </c>
      <c r="Q217" s="147"/>
      <c r="R217" s="148">
        <f>SUM(R218:R221)</f>
        <v>0</v>
      </c>
      <c r="S217" s="147"/>
      <c r="T217" s="149">
        <f>SUM(T218:T221)</f>
        <v>0</v>
      </c>
      <c r="AR217" s="142" t="s">
        <v>79</v>
      </c>
      <c r="AT217" s="150" t="s">
        <v>70</v>
      </c>
      <c r="AU217" s="150" t="s">
        <v>15</v>
      </c>
      <c r="AY217" s="142" t="s">
        <v>137</v>
      </c>
      <c r="BK217" s="151">
        <f>SUM(BK218:BK221)</f>
        <v>0</v>
      </c>
    </row>
    <row r="218" spans="1:65" s="2" customFormat="1" ht="14.45" customHeight="1" x14ac:dyDescent="0.2">
      <c r="A218" s="33"/>
      <c r="B218" s="154"/>
      <c r="C218" s="155" t="s">
        <v>162</v>
      </c>
      <c r="D218" s="345" t="s">
        <v>141</v>
      </c>
      <c r="E218" s="156" t="s">
        <v>440</v>
      </c>
      <c r="F218" s="157" t="s">
        <v>441</v>
      </c>
      <c r="G218" s="158" t="s">
        <v>245</v>
      </c>
      <c r="H218" s="159">
        <v>5</v>
      </c>
      <c r="I218" s="160"/>
      <c r="J218" s="161">
        <f>ROUND(I218*H218,2)</f>
        <v>0</v>
      </c>
      <c r="K218" s="157" t="s">
        <v>3</v>
      </c>
      <c r="L218" s="34"/>
      <c r="M218" s="162" t="s">
        <v>3</v>
      </c>
      <c r="N218" s="163" t="s">
        <v>42</v>
      </c>
      <c r="O218" s="54"/>
      <c r="P218" s="164">
        <f>O218*H218</f>
        <v>0</v>
      </c>
      <c r="Q218" s="164">
        <v>0</v>
      </c>
      <c r="R218" s="164">
        <f>Q218*H218</f>
        <v>0</v>
      </c>
      <c r="S218" s="164">
        <v>0</v>
      </c>
      <c r="T218" s="165">
        <f>S218*H218</f>
        <v>0</v>
      </c>
      <c r="U218" s="33"/>
      <c r="V218" s="33"/>
      <c r="W218" s="33"/>
      <c r="X218" s="33"/>
      <c r="Y218" s="33"/>
      <c r="Z218" s="33"/>
      <c r="AA218" s="33"/>
      <c r="AB218" s="33"/>
      <c r="AC218" s="33"/>
      <c r="AD218" s="33"/>
      <c r="AE218" s="33"/>
      <c r="AR218" s="166" t="s">
        <v>223</v>
      </c>
      <c r="AT218" s="166" t="s">
        <v>141</v>
      </c>
      <c r="AU218" s="166" t="s">
        <v>79</v>
      </c>
      <c r="AY218" s="18" t="s">
        <v>137</v>
      </c>
      <c r="BE218" s="167">
        <f>IF(N218="základní",J218,0)</f>
        <v>0</v>
      </c>
      <c r="BF218" s="167">
        <f>IF(N218="snížená",J218,0)</f>
        <v>0</v>
      </c>
      <c r="BG218" s="167">
        <f>IF(N218="zákl. přenesená",J218,0)</f>
        <v>0</v>
      </c>
      <c r="BH218" s="167">
        <f>IF(N218="sníž. přenesená",J218,0)</f>
        <v>0</v>
      </c>
      <c r="BI218" s="167">
        <f>IF(N218="nulová",J218,0)</f>
        <v>0</v>
      </c>
      <c r="BJ218" s="18" t="s">
        <v>15</v>
      </c>
      <c r="BK218" s="167">
        <f>ROUND(I218*H218,2)</f>
        <v>0</v>
      </c>
      <c r="BL218" s="18" t="s">
        <v>223</v>
      </c>
      <c r="BM218" s="166" t="s">
        <v>540</v>
      </c>
    </row>
    <row r="219" spans="1:65" s="2" customFormat="1" ht="14.45" customHeight="1" x14ac:dyDescent="0.2">
      <c r="A219" s="33"/>
      <c r="B219" s="154"/>
      <c r="C219" s="155" t="s">
        <v>443</v>
      </c>
      <c r="D219" s="345" t="s">
        <v>141</v>
      </c>
      <c r="E219" s="156" t="s">
        <v>444</v>
      </c>
      <c r="F219" s="157" t="s">
        <v>445</v>
      </c>
      <c r="G219" s="158" t="s">
        <v>245</v>
      </c>
      <c r="H219" s="159">
        <v>5</v>
      </c>
      <c r="I219" s="160"/>
      <c r="J219" s="161">
        <f>ROUND(I219*H219,2)</f>
        <v>0</v>
      </c>
      <c r="K219" s="157" t="s">
        <v>3</v>
      </c>
      <c r="L219" s="34"/>
      <c r="M219" s="162" t="s">
        <v>3</v>
      </c>
      <c r="N219" s="163" t="s">
        <v>42</v>
      </c>
      <c r="O219" s="54"/>
      <c r="P219" s="164">
        <f>O219*H219</f>
        <v>0</v>
      </c>
      <c r="Q219" s="164">
        <v>0</v>
      </c>
      <c r="R219" s="164">
        <f>Q219*H219</f>
        <v>0</v>
      </c>
      <c r="S219" s="164">
        <v>0</v>
      </c>
      <c r="T219" s="165">
        <f>S219*H219</f>
        <v>0</v>
      </c>
      <c r="U219" s="33"/>
      <c r="V219" s="33"/>
      <c r="W219" s="33"/>
      <c r="X219" s="33"/>
      <c r="Y219" s="33"/>
      <c r="Z219" s="33"/>
      <c r="AA219" s="33"/>
      <c r="AB219" s="33"/>
      <c r="AC219" s="33"/>
      <c r="AD219" s="33"/>
      <c r="AE219" s="33"/>
      <c r="AR219" s="166" t="s">
        <v>223</v>
      </c>
      <c r="AT219" s="166" t="s">
        <v>141</v>
      </c>
      <c r="AU219" s="166" t="s">
        <v>79</v>
      </c>
      <c r="AY219" s="18" t="s">
        <v>137</v>
      </c>
      <c r="BE219" s="167">
        <f>IF(N219="základní",J219,0)</f>
        <v>0</v>
      </c>
      <c r="BF219" s="167">
        <f>IF(N219="snížená",J219,0)</f>
        <v>0</v>
      </c>
      <c r="BG219" s="167">
        <f>IF(N219="zákl. přenesená",J219,0)</f>
        <v>0</v>
      </c>
      <c r="BH219" s="167">
        <f>IF(N219="sníž. přenesená",J219,0)</f>
        <v>0</v>
      </c>
      <c r="BI219" s="167">
        <f>IF(N219="nulová",J219,0)</f>
        <v>0</v>
      </c>
      <c r="BJ219" s="18" t="s">
        <v>15</v>
      </c>
      <c r="BK219" s="167">
        <f>ROUND(I219*H219,2)</f>
        <v>0</v>
      </c>
      <c r="BL219" s="18" t="s">
        <v>223</v>
      </c>
      <c r="BM219" s="166" t="s">
        <v>541</v>
      </c>
    </row>
    <row r="220" spans="1:65" s="2" customFormat="1" ht="14.45" customHeight="1" x14ac:dyDescent="0.2">
      <c r="A220" s="33"/>
      <c r="B220" s="154"/>
      <c r="C220" s="155" t="s">
        <v>447</v>
      </c>
      <c r="D220" s="345" t="s">
        <v>141</v>
      </c>
      <c r="E220" s="156" t="s">
        <v>448</v>
      </c>
      <c r="F220" s="157" t="s">
        <v>449</v>
      </c>
      <c r="G220" s="158" t="s">
        <v>326</v>
      </c>
      <c r="H220" s="159">
        <v>2</v>
      </c>
      <c r="I220" s="160"/>
      <c r="J220" s="161">
        <f>ROUND(I220*H220,2)</f>
        <v>0</v>
      </c>
      <c r="K220" s="157" t="s">
        <v>3</v>
      </c>
      <c r="L220" s="34"/>
      <c r="M220" s="162" t="s">
        <v>3</v>
      </c>
      <c r="N220" s="163" t="s">
        <v>42</v>
      </c>
      <c r="O220" s="54"/>
      <c r="P220" s="164">
        <f>O220*H220</f>
        <v>0</v>
      </c>
      <c r="Q220" s="164">
        <v>0</v>
      </c>
      <c r="R220" s="164">
        <f>Q220*H220</f>
        <v>0</v>
      </c>
      <c r="S220" s="164">
        <v>0</v>
      </c>
      <c r="T220" s="165">
        <f>S220*H220</f>
        <v>0</v>
      </c>
      <c r="U220" s="33"/>
      <c r="V220" s="33"/>
      <c r="W220" s="33"/>
      <c r="X220" s="33"/>
      <c r="Y220" s="33"/>
      <c r="Z220" s="33"/>
      <c r="AA220" s="33"/>
      <c r="AB220" s="33"/>
      <c r="AC220" s="33"/>
      <c r="AD220" s="33"/>
      <c r="AE220" s="33"/>
      <c r="AR220" s="166" t="s">
        <v>223</v>
      </c>
      <c r="AT220" s="166" t="s">
        <v>141</v>
      </c>
      <c r="AU220" s="166" t="s">
        <v>79</v>
      </c>
      <c r="AY220" s="18" t="s">
        <v>137</v>
      </c>
      <c r="BE220" s="167">
        <f>IF(N220="základní",J220,0)</f>
        <v>0</v>
      </c>
      <c r="BF220" s="167">
        <f>IF(N220="snížená",J220,0)</f>
        <v>0</v>
      </c>
      <c r="BG220" s="167">
        <f>IF(N220="zákl. přenesená",J220,0)</f>
        <v>0</v>
      </c>
      <c r="BH220" s="167">
        <f>IF(N220="sníž. přenesená",J220,0)</f>
        <v>0</v>
      </c>
      <c r="BI220" s="167">
        <f>IF(N220="nulová",J220,0)</f>
        <v>0</v>
      </c>
      <c r="BJ220" s="18" t="s">
        <v>15</v>
      </c>
      <c r="BK220" s="167">
        <f>ROUND(I220*H220,2)</f>
        <v>0</v>
      </c>
      <c r="BL220" s="18" t="s">
        <v>223</v>
      </c>
      <c r="BM220" s="166" t="s">
        <v>542</v>
      </c>
    </row>
    <row r="221" spans="1:65" s="2" customFormat="1" ht="14.45" customHeight="1" x14ac:dyDescent="0.2">
      <c r="A221" s="33"/>
      <c r="B221" s="154"/>
      <c r="C221" s="155" t="s">
        <v>451</v>
      </c>
      <c r="D221" s="345" t="s">
        <v>141</v>
      </c>
      <c r="E221" s="156" t="s">
        <v>452</v>
      </c>
      <c r="F221" s="157" t="s">
        <v>453</v>
      </c>
      <c r="G221" s="158" t="s">
        <v>326</v>
      </c>
      <c r="H221" s="159">
        <v>2</v>
      </c>
      <c r="I221" s="160"/>
      <c r="J221" s="161">
        <f>ROUND(I221*H221,2)</f>
        <v>0</v>
      </c>
      <c r="K221" s="157" t="s">
        <v>3</v>
      </c>
      <c r="L221" s="34"/>
      <c r="M221" s="162" t="s">
        <v>3</v>
      </c>
      <c r="N221" s="163" t="s">
        <v>42</v>
      </c>
      <c r="O221" s="54"/>
      <c r="P221" s="164">
        <f>O221*H221</f>
        <v>0</v>
      </c>
      <c r="Q221" s="164">
        <v>0</v>
      </c>
      <c r="R221" s="164">
        <f>Q221*H221</f>
        <v>0</v>
      </c>
      <c r="S221" s="164">
        <v>0</v>
      </c>
      <c r="T221" s="165">
        <f>S221*H221</f>
        <v>0</v>
      </c>
      <c r="U221" s="33"/>
      <c r="V221" s="33"/>
      <c r="W221" s="33"/>
      <c r="X221" s="33"/>
      <c r="Y221" s="33"/>
      <c r="Z221" s="33"/>
      <c r="AA221" s="33"/>
      <c r="AB221" s="33"/>
      <c r="AC221" s="33"/>
      <c r="AD221" s="33"/>
      <c r="AE221" s="33"/>
      <c r="AR221" s="166" t="s">
        <v>223</v>
      </c>
      <c r="AT221" s="166" t="s">
        <v>141</v>
      </c>
      <c r="AU221" s="166" t="s">
        <v>79</v>
      </c>
      <c r="AY221" s="18" t="s">
        <v>137</v>
      </c>
      <c r="BE221" s="167">
        <f>IF(N221="základní",J221,0)</f>
        <v>0</v>
      </c>
      <c r="BF221" s="167">
        <f>IF(N221="snížená",J221,0)</f>
        <v>0</v>
      </c>
      <c r="BG221" s="167">
        <f>IF(N221="zákl. přenesená",J221,0)</f>
        <v>0</v>
      </c>
      <c r="BH221" s="167">
        <f>IF(N221="sníž. přenesená",J221,0)</f>
        <v>0</v>
      </c>
      <c r="BI221" s="167">
        <f>IF(N221="nulová",J221,0)</f>
        <v>0</v>
      </c>
      <c r="BJ221" s="18" t="s">
        <v>15</v>
      </c>
      <c r="BK221" s="167">
        <f>ROUND(I221*H221,2)</f>
        <v>0</v>
      </c>
      <c r="BL221" s="18" t="s">
        <v>223</v>
      </c>
      <c r="BM221" s="166" t="s">
        <v>543</v>
      </c>
    </row>
    <row r="222" spans="1:65" s="12" customFormat="1" ht="22.9" customHeight="1" x14ac:dyDescent="0.2">
      <c r="B222" s="141"/>
      <c r="D222" s="347" t="s">
        <v>70</v>
      </c>
      <c r="E222" s="152" t="s">
        <v>455</v>
      </c>
      <c r="F222" s="152" t="s">
        <v>456</v>
      </c>
      <c r="I222" s="144"/>
      <c r="J222" s="153">
        <f>BK222</f>
        <v>0</v>
      </c>
      <c r="L222" s="141"/>
      <c r="M222" s="146"/>
      <c r="N222" s="147"/>
      <c r="O222" s="147"/>
      <c r="P222" s="148">
        <f>SUM(P223:P237)</f>
        <v>0</v>
      </c>
      <c r="Q222" s="147"/>
      <c r="R222" s="148">
        <f>SUM(R223:R237)</f>
        <v>0.13743030000000001</v>
      </c>
      <c r="S222" s="147"/>
      <c r="T222" s="149">
        <f>SUM(T223:T237)</f>
        <v>5.045065E-2</v>
      </c>
      <c r="AR222" s="142" t="s">
        <v>79</v>
      </c>
      <c r="AT222" s="150" t="s">
        <v>70</v>
      </c>
      <c r="AU222" s="150" t="s">
        <v>15</v>
      </c>
      <c r="AY222" s="142" t="s">
        <v>137</v>
      </c>
      <c r="BK222" s="151">
        <f>SUM(BK223:BK237)</f>
        <v>0</v>
      </c>
    </row>
    <row r="223" spans="1:65" s="2" customFormat="1" ht="21.6" customHeight="1" x14ac:dyDescent="0.2">
      <c r="A223" s="33"/>
      <c r="B223" s="154"/>
      <c r="C223" s="155" t="s">
        <v>457</v>
      </c>
      <c r="D223" s="345" t="s">
        <v>141</v>
      </c>
      <c r="E223" s="156" t="s">
        <v>458</v>
      </c>
      <c r="F223" s="157" t="s">
        <v>459</v>
      </c>
      <c r="G223" s="158" t="s">
        <v>144</v>
      </c>
      <c r="H223" s="159">
        <v>143.125</v>
      </c>
      <c r="I223" s="160"/>
      <c r="J223" s="161">
        <f>ROUND(I223*H223,2)</f>
        <v>0</v>
      </c>
      <c r="K223" s="157" t="s">
        <v>145</v>
      </c>
      <c r="L223" s="34"/>
      <c r="M223" s="162" t="s">
        <v>3</v>
      </c>
      <c r="N223" s="163" t="s">
        <v>42</v>
      </c>
      <c r="O223" s="54"/>
      <c r="P223" s="164">
        <f>O223*H223</f>
        <v>0</v>
      </c>
      <c r="Q223" s="164">
        <v>0</v>
      </c>
      <c r="R223" s="164">
        <f>Q223*H223</f>
        <v>0</v>
      </c>
      <c r="S223" s="164">
        <v>1.4999999999999999E-4</v>
      </c>
      <c r="T223" s="165">
        <f>S223*H223</f>
        <v>2.1468749999999998E-2</v>
      </c>
      <c r="U223" s="33"/>
      <c r="V223" s="33"/>
      <c r="W223" s="33"/>
      <c r="X223" s="33"/>
      <c r="Y223" s="33"/>
      <c r="Z223" s="33"/>
      <c r="AA223" s="33"/>
      <c r="AB223" s="33"/>
      <c r="AC223" s="33"/>
      <c r="AD223" s="33"/>
      <c r="AE223" s="33"/>
      <c r="AR223" s="166" t="s">
        <v>223</v>
      </c>
      <c r="AT223" s="166" t="s">
        <v>141</v>
      </c>
      <c r="AU223" s="166" t="s">
        <v>79</v>
      </c>
      <c r="AY223" s="18" t="s">
        <v>137</v>
      </c>
      <c r="BE223" s="167">
        <f>IF(N223="základní",J223,0)</f>
        <v>0</v>
      </c>
      <c r="BF223" s="167">
        <f>IF(N223="snížená",J223,0)</f>
        <v>0</v>
      </c>
      <c r="BG223" s="167">
        <f>IF(N223="zákl. přenesená",J223,0)</f>
        <v>0</v>
      </c>
      <c r="BH223" s="167">
        <f>IF(N223="sníž. přenesená",J223,0)</f>
        <v>0</v>
      </c>
      <c r="BI223" s="167">
        <f>IF(N223="nulová",J223,0)</f>
        <v>0</v>
      </c>
      <c r="BJ223" s="18" t="s">
        <v>15</v>
      </c>
      <c r="BK223" s="167">
        <f>ROUND(I223*H223,2)</f>
        <v>0</v>
      </c>
      <c r="BL223" s="18" t="s">
        <v>223</v>
      </c>
      <c r="BM223" s="166" t="s">
        <v>544</v>
      </c>
    </row>
    <row r="224" spans="1:65" s="14" customFormat="1" x14ac:dyDescent="0.2">
      <c r="B224" s="176"/>
      <c r="D224" s="346" t="s">
        <v>147</v>
      </c>
      <c r="E224" s="177" t="s">
        <v>3</v>
      </c>
      <c r="F224" s="178" t="s">
        <v>379</v>
      </c>
      <c r="H224" s="177" t="s">
        <v>3</v>
      </c>
      <c r="I224" s="179"/>
      <c r="L224" s="176"/>
      <c r="M224" s="180"/>
      <c r="N224" s="181"/>
      <c r="O224" s="181"/>
      <c r="P224" s="181"/>
      <c r="Q224" s="181"/>
      <c r="R224" s="181"/>
      <c r="S224" s="181"/>
      <c r="T224" s="182"/>
      <c r="AT224" s="177" t="s">
        <v>147</v>
      </c>
      <c r="AU224" s="177" t="s">
        <v>79</v>
      </c>
      <c r="AV224" s="14" t="s">
        <v>15</v>
      </c>
      <c r="AW224" s="14" t="s">
        <v>33</v>
      </c>
      <c r="AX224" s="14" t="s">
        <v>71</v>
      </c>
      <c r="AY224" s="177" t="s">
        <v>137</v>
      </c>
    </row>
    <row r="225" spans="1:65" s="13" customFormat="1" x14ac:dyDescent="0.2">
      <c r="B225" s="168"/>
      <c r="D225" s="346" t="s">
        <v>147</v>
      </c>
      <c r="E225" s="169" t="s">
        <v>3</v>
      </c>
      <c r="F225" s="170" t="s">
        <v>461</v>
      </c>
      <c r="H225" s="171">
        <v>103.89</v>
      </c>
      <c r="I225" s="172"/>
      <c r="L225" s="168"/>
      <c r="M225" s="173"/>
      <c r="N225" s="174"/>
      <c r="O225" s="174"/>
      <c r="P225" s="174"/>
      <c r="Q225" s="174"/>
      <c r="R225" s="174"/>
      <c r="S225" s="174"/>
      <c r="T225" s="175"/>
      <c r="AT225" s="169" t="s">
        <v>147</v>
      </c>
      <c r="AU225" s="169" t="s">
        <v>79</v>
      </c>
      <c r="AV225" s="13" t="s">
        <v>79</v>
      </c>
      <c r="AW225" s="13" t="s">
        <v>33</v>
      </c>
      <c r="AX225" s="13" t="s">
        <v>71</v>
      </c>
      <c r="AY225" s="169" t="s">
        <v>137</v>
      </c>
    </row>
    <row r="226" spans="1:65" s="13" customFormat="1" x14ac:dyDescent="0.2">
      <c r="B226" s="168"/>
      <c r="D226" s="346" t="s">
        <v>147</v>
      </c>
      <c r="E226" s="169" t="s">
        <v>3</v>
      </c>
      <c r="F226" s="170" t="s">
        <v>462</v>
      </c>
      <c r="H226" s="171">
        <v>-10.4</v>
      </c>
      <c r="I226" s="172"/>
      <c r="L226" s="168"/>
      <c r="M226" s="173"/>
      <c r="N226" s="174"/>
      <c r="O226" s="174"/>
      <c r="P226" s="174"/>
      <c r="Q226" s="174"/>
      <c r="R226" s="174"/>
      <c r="S226" s="174"/>
      <c r="T226" s="175"/>
      <c r="AT226" s="169" t="s">
        <v>147</v>
      </c>
      <c r="AU226" s="169" t="s">
        <v>79</v>
      </c>
      <c r="AV226" s="13" t="s">
        <v>79</v>
      </c>
      <c r="AW226" s="13" t="s">
        <v>33</v>
      </c>
      <c r="AX226" s="13" t="s">
        <v>71</v>
      </c>
      <c r="AY226" s="169" t="s">
        <v>137</v>
      </c>
    </row>
    <row r="227" spans="1:65" s="14" customFormat="1" x14ac:dyDescent="0.2">
      <c r="B227" s="176"/>
      <c r="D227" s="346" t="s">
        <v>147</v>
      </c>
      <c r="E227" s="177" t="s">
        <v>3</v>
      </c>
      <c r="F227" s="178" t="s">
        <v>168</v>
      </c>
      <c r="H227" s="177" t="s">
        <v>3</v>
      </c>
      <c r="I227" s="179"/>
      <c r="L227" s="176"/>
      <c r="M227" s="180"/>
      <c r="N227" s="181"/>
      <c r="O227" s="181"/>
      <c r="P227" s="181"/>
      <c r="Q227" s="181"/>
      <c r="R227" s="181"/>
      <c r="S227" s="181"/>
      <c r="T227" s="182"/>
      <c r="AT227" s="177" t="s">
        <v>147</v>
      </c>
      <c r="AU227" s="177" t="s">
        <v>79</v>
      </c>
      <c r="AV227" s="14" t="s">
        <v>15</v>
      </c>
      <c r="AW227" s="14" t="s">
        <v>33</v>
      </c>
      <c r="AX227" s="14" t="s">
        <v>71</v>
      </c>
      <c r="AY227" s="177" t="s">
        <v>137</v>
      </c>
    </row>
    <row r="228" spans="1:65" s="13" customFormat="1" x14ac:dyDescent="0.2">
      <c r="B228" s="168"/>
      <c r="D228" s="346" t="s">
        <v>147</v>
      </c>
      <c r="E228" s="169" t="s">
        <v>3</v>
      </c>
      <c r="F228" s="170" t="s">
        <v>463</v>
      </c>
      <c r="H228" s="171">
        <v>56.835000000000001</v>
      </c>
      <c r="I228" s="172"/>
      <c r="L228" s="168"/>
      <c r="M228" s="173"/>
      <c r="N228" s="174"/>
      <c r="O228" s="174"/>
      <c r="P228" s="174"/>
      <c r="Q228" s="174"/>
      <c r="R228" s="174"/>
      <c r="S228" s="174"/>
      <c r="T228" s="175"/>
      <c r="AT228" s="169" t="s">
        <v>147</v>
      </c>
      <c r="AU228" s="169" t="s">
        <v>79</v>
      </c>
      <c r="AV228" s="13" t="s">
        <v>79</v>
      </c>
      <c r="AW228" s="13" t="s">
        <v>33</v>
      </c>
      <c r="AX228" s="13" t="s">
        <v>71</v>
      </c>
      <c r="AY228" s="169" t="s">
        <v>137</v>
      </c>
    </row>
    <row r="229" spans="1:65" s="13" customFormat="1" x14ac:dyDescent="0.2">
      <c r="B229" s="168"/>
      <c r="D229" s="346" t="s">
        <v>147</v>
      </c>
      <c r="E229" s="169" t="s">
        <v>3</v>
      </c>
      <c r="F229" s="170" t="s">
        <v>464</v>
      </c>
      <c r="H229" s="171">
        <v>-7.2</v>
      </c>
      <c r="I229" s="172"/>
      <c r="L229" s="168"/>
      <c r="M229" s="173"/>
      <c r="N229" s="174"/>
      <c r="O229" s="174"/>
      <c r="P229" s="174"/>
      <c r="Q229" s="174"/>
      <c r="R229" s="174"/>
      <c r="S229" s="174"/>
      <c r="T229" s="175"/>
      <c r="AT229" s="169" t="s">
        <v>147</v>
      </c>
      <c r="AU229" s="169" t="s">
        <v>79</v>
      </c>
      <c r="AV229" s="13" t="s">
        <v>79</v>
      </c>
      <c r="AW229" s="13" t="s">
        <v>33</v>
      </c>
      <c r="AX229" s="13" t="s">
        <v>71</v>
      </c>
      <c r="AY229" s="169" t="s">
        <v>137</v>
      </c>
    </row>
    <row r="230" spans="1:65" s="15" customFormat="1" x14ac:dyDescent="0.2">
      <c r="B230" s="194"/>
      <c r="D230" s="346" t="s">
        <v>147</v>
      </c>
      <c r="E230" s="195" t="s">
        <v>3</v>
      </c>
      <c r="F230" s="196" t="s">
        <v>347</v>
      </c>
      <c r="H230" s="197">
        <v>143.125</v>
      </c>
      <c r="I230" s="198"/>
      <c r="L230" s="194"/>
      <c r="M230" s="199"/>
      <c r="N230" s="200"/>
      <c r="O230" s="200"/>
      <c r="P230" s="200"/>
      <c r="Q230" s="200"/>
      <c r="R230" s="200"/>
      <c r="S230" s="200"/>
      <c r="T230" s="201"/>
      <c r="AT230" s="195" t="s">
        <v>147</v>
      </c>
      <c r="AU230" s="195" t="s">
        <v>79</v>
      </c>
      <c r="AV230" s="15" t="s">
        <v>85</v>
      </c>
      <c r="AW230" s="15" t="s">
        <v>33</v>
      </c>
      <c r="AX230" s="15" t="s">
        <v>15</v>
      </c>
      <c r="AY230" s="195" t="s">
        <v>137</v>
      </c>
    </row>
    <row r="231" spans="1:65" s="2" customFormat="1" ht="21.6" customHeight="1" x14ac:dyDescent="0.2">
      <c r="A231" s="33"/>
      <c r="B231" s="154"/>
      <c r="C231" s="155" t="s">
        <v>465</v>
      </c>
      <c r="D231" s="345" t="s">
        <v>141</v>
      </c>
      <c r="E231" s="156" t="s">
        <v>466</v>
      </c>
      <c r="F231" s="157" t="s">
        <v>467</v>
      </c>
      <c r="G231" s="158" t="s">
        <v>144</v>
      </c>
      <c r="H231" s="159">
        <v>93.49</v>
      </c>
      <c r="I231" s="160"/>
      <c r="J231" s="161">
        <f>ROUND(I231*H231,2)</f>
        <v>0</v>
      </c>
      <c r="K231" s="157" t="s">
        <v>145</v>
      </c>
      <c r="L231" s="34"/>
      <c r="M231" s="162" t="s">
        <v>3</v>
      </c>
      <c r="N231" s="163" t="s">
        <v>42</v>
      </c>
      <c r="O231" s="54"/>
      <c r="P231" s="164">
        <f>O231*H231</f>
        <v>0</v>
      </c>
      <c r="Q231" s="164">
        <v>1E-3</v>
      </c>
      <c r="R231" s="164">
        <f>Q231*H231</f>
        <v>9.3490000000000004E-2</v>
      </c>
      <c r="S231" s="164">
        <v>3.1E-4</v>
      </c>
      <c r="T231" s="165">
        <f>S231*H231</f>
        <v>2.8981899999999998E-2</v>
      </c>
      <c r="U231" s="33"/>
      <c r="V231" s="33"/>
      <c r="W231" s="33"/>
      <c r="X231" s="33"/>
      <c r="Y231" s="33"/>
      <c r="Z231" s="33"/>
      <c r="AA231" s="33"/>
      <c r="AB231" s="33"/>
      <c r="AC231" s="33"/>
      <c r="AD231" s="33"/>
      <c r="AE231" s="33"/>
      <c r="AR231" s="166" t="s">
        <v>223</v>
      </c>
      <c r="AT231" s="166" t="s">
        <v>141</v>
      </c>
      <c r="AU231" s="166" t="s">
        <v>79</v>
      </c>
      <c r="AY231" s="18" t="s">
        <v>137</v>
      </c>
      <c r="BE231" s="167">
        <f>IF(N231="základní",J231,0)</f>
        <v>0</v>
      </c>
      <c r="BF231" s="167">
        <f>IF(N231="snížená",J231,0)</f>
        <v>0</v>
      </c>
      <c r="BG231" s="167">
        <f>IF(N231="zákl. přenesená",J231,0)</f>
        <v>0</v>
      </c>
      <c r="BH231" s="167">
        <f>IF(N231="sníž. přenesená",J231,0)</f>
        <v>0</v>
      </c>
      <c r="BI231" s="167">
        <f>IF(N231="nulová",J231,0)</f>
        <v>0</v>
      </c>
      <c r="BJ231" s="18" t="s">
        <v>15</v>
      </c>
      <c r="BK231" s="167">
        <f>ROUND(I231*H231,2)</f>
        <v>0</v>
      </c>
      <c r="BL231" s="18" t="s">
        <v>223</v>
      </c>
      <c r="BM231" s="166" t="s">
        <v>545</v>
      </c>
    </row>
    <row r="232" spans="1:65" s="14" customFormat="1" x14ac:dyDescent="0.2">
      <c r="B232" s="176"/>
      <c r="D232" s="346" t="s">
        <v>147</v>
      </c>
      <c r="E232" s="177" t="s">
        <v>3</v>
      </c>
      <c r="F232" s="178" t="s">
        <v>379</v>
      </c>
      <c r="H232" s="177" t="s">
        <v>3</v>
      </c>
      <c r="I232" s="179"/>
      <c r="L232" s="176"/>
      <c r="M232" s="180"/>
      <c r="N232" s="181"/>
      <c r="O232" s="181"/>
      <c r="P232" s="181"/>
      <c r="Q232" s="181"/>
      <c r="R232" s="181"/>
      <c r="S232" s="181"/>
      <c r="T232" s="182"/>
      <c r="AT232" s="177" t="s">
        <v>147</v>
      </c>
      <c r="AU232" s="177" t="s">
        <v>79</v>
      </c>
      <c r="AV232" s="14" t="s">
        <v>15</v>
      </c>
      <c r="AW232" s="14" t="s">
        <v>33</v>
      </c>
      <c r="AX232" s="14" t="s">
        <v>71</v>
      </c>
      <c r="AY232" s="177" t="s">
        <v>137</v>
      </c>
    </row>
    <row r="233" spans="1:65" s="13" customFormat="1" x14ac:dyDescent="0.2">
      <c r="B233" s="168"/>
      <c r="D233" s="346" t="s">
        <v>147</v>
      </c>
      <c r="E233" s="169" t="s">
        <v>3</v>
      </c>
      <c r="F233" s="170" t="s">
        <v>461</v>
      </c>
      <c r="H233" s="171">
        <v>103.89</v>
      </c>
      <c r="I233" s="172"/>
      <c r="L233" s="168"/>
      <c r="M233" s="173"/>
      <c r="N233" s="174"/>
      <c r="O233" s="174"/>
      <c r="P233" s="174"/>
      <c r="Q233" s="174"/>
      <c r="R233" s="174"/>
      <c r="S233" s="174"/>
      <c r="T233" s="175"/>
      <c r="AT233" s="169" t="s">
        <v>147</v>
      </c>
      <c r="AU233" s="169" t="s">
        <v>79</v>
      </c>
      <c r="AV233" s="13" t="s">
        <v>79</v>
      </c>
      <c r="AW233" s="13" t="s">
        <v>33</v>
      </c>
      <c r="AX233" s="13" t="s">
        <v>71</v>
      </c>
      <c r="AY233" s="169" t="s">
        <v>137</v>
      </c>
    </row>
    <row r="234" spans="1:65" s="13" customFormat="1" x14ac:dyDescent="0.2">
      <c r="B234" s="168"/>
      <c r="D234" s="346" t="s">
        <v>147</v>
      </c>
      <c r="E234" s="169" t="s">
        <v>3</v>
      </c>
      <c r="F234" s="170" t="s">
        <v>462</v>
      </c>
      <c r="H234" s="171">
        <v>-10.4</v>
      </c>
      <c r="I234" s="172"/>
      <c r="L234" s="168"/>
      <c r="M234" s="173"/>
      <c r="N234" s="174"/>
      <c r="O234" s="174"/>
      <c r="P234" s="174"/>
      <c r="Q234" s="174"/>
      <c r="R234" s="174"/>
      <c r="S234" s="174"/>
      <c r="T234" s="175"/>
      <c r="AT234" s="169" t="s">
        <v>147</v>
      </c>
      <c r="AU234" s="169" t="s">
        <v>79</v>
      </c>
      <c r="AV234" s="13" t="s">
        <v>79</v>
      </c>
      <c r="AW234" s="13" t="s">
        <v>33</v>
      </c>
      <c r="AX234" s="13" t="s">
        <v>71</v>
      </c>
      <c r="AY234" s="169" t="s">
        <v>137</v>
      </c>
    </row>
    <row r="235" spans="1:65" s="15" customFormat="1" x14ac:dyDescent="0.2">
      <c r="B235" s="194"/>
      <c r="D235" s="346" t="s">
        <v>147</v>
      </c>
      <c r="E235" s="195" t="s">
        <v>3</v>
      </c>
      <c r="F235" s="196" t="s">
        <v>347</v>
      </c>
      <c r="H235" s="197">
        <v>93.49</v>
      </c>
      <c r="I235" s="198"/>
      <c r="L235" s="194"/>
      <c r="M235" s="199"/>
      <c r="N235" s="200"/>
      <c r="O235" s="200"/>
      <c r="P235" s="200"/>
      <c r="Q235" s="200"/>
      <c r="R235" s="200"/>
      <c r="S235" s="200"/>
      <c r="T235" s="201"/>
      <c r="AT235" s="195" t="s">
        <v>147</v>
      </c>
      <c r="AU235" s="195" t="s">
        <v>79</v>
      </c>
      <c r="AV235" s="15" t="s">
        <v>85</v>
      </c>
      <c r="AW235" s="15" t="s">
        <v>33</v>
      </c>
      <c r="AX235" s="15" t="s">
        <v>15</v>
      </c>
      <c r="AY235" s="195" t="s">
        <v>137</v>
      </c>
    </row>
    <row r="236" spans="1:65" s="2" customFormat="1" ht="21.6" customHeight="1" x14ac:dyDescent="0.2">
      <c r="A236" s="33"/>
      <c r="B236" s="154"/>
      <c r="C236" s="155" t="s">
        <v>469</v>
      </c>
      <c r="D236" s="345" t="s">
        <v>141</v>
      </c>
      <c r="E236" s="156" t="s">
        <v>470</v>
      </c>
      <c r="F236" s="157" t="s">
        <v>471</v>
      </c>
      <c r="G236" s="158" t="s">
        <v>144</v>
      </c>
      <c r="H236" s="159">
        <v>93.49</v>
      </c>
      <c r="I236" s="160"/>
      <c r="J236" s="161">
        <f>ROUND(I236*H236,2)</f>
        <v>0</v>
      </c>
      <c r="K236" s="157" t="s">
        <v>145</v>
      </c>
      <c r="L236" s="34"/>
      <c r="M236" s="162" t="s">
        <v>3</v>
      </c>
      <c r="N236" s="163" t="s">
        <v>42</v>
      </c>
      <c r="O236" s="54"/>
      <c r="P236" s="164">
        <f>O236*H236</f>
        <v>0</v>
      </c>
      <c r="Q236" s="164">
        <v>2.1000000000000001E-4</v>
      </c>
      <c r="R236" s="164">
        <f>Q236*H236</f>
        <v>1.9632899999999998E-2</v>
      </c>
      <c r="S236" s="164">
        <v>0</v>
      </c>
      <c r="T236" s="165">
        <f>S236*H236</f>
        <v>0</v>
      </c>
      <c r="U236" s="33"/>
      <c r="V236" s="33"/>
      <c r="W236" s="33"/>
      <c r="X236" s="33"/>
      <c r="Y236" s="33"/>
      <c r="Z236" s="33"/>
      <c r="AA236" s="33"/>
      <c r="AB236" s="33"/>
      <c r="AC236" s="33"/>
      <c r="AD236" s="33"/>
      <c r="AE236" s="33"/>
      <c r="AR236" s="166" t="s">
        <v>223</v>
      </c>
      <c r="AT236" s="166" t="s">
        <v>141</v>
      </c>
      <c r="AU236" s="166" t="s">
        <v>79</v>
      </c>
      <c r="AY236" s="18" t="s">
        <v>137</v>
      </c>
      <c r="BE236" s="167">
        <f>IF(N236="základní",J236,0)</f>
        <v>0</v>
      </c>
      <c r="BF236" s="167">
        <f>IF(N236="snížená",J236,0)</f>
        <v>0</v>
      </c>
      <c r="BG236" s="167">
        <f>IF(N236="zákl. přenesená",J236,0)</f>
        <v>0</v>
      </c>
      <c r="BH236" s="167">
        <f>IF(N236="sníž. přenesená",J236,0)</f>
        <v>0</v>
      </c>
      <c r="BI236" s="167">
        <f>IF(N236="nulová",J236,0)</f>
        <v>0</v>
      </c>
      <c r="BJ236" s="18" t="s">
        <v>15</v>
      </c>
      <c r="BK236" s="167">
        <f>ROUND(I236*H236,2)</f>
        <v>0</v>
      </c>
      <c r="BL236" s="18" t="s">
        <v>223</v>
      </c>
      <c r="BM236" s="166" t="s">
        <v>546</v>
      </c>
    </row>
    <row r="237" spans="1:65" s="2" customFormat="1" ht="43.15" customHeight="1" x14ac:dyDescent="0.2">
      <c r="A237" s="33"/>
      <c r="B237" s="154"/>
      <c r="C237" s="155" t="s">
        <v>473</v>
      </c>
      <c r="D237" s="345" t="s">
        <v>141</v>
      </c>
      <c r="E237" s="156" t="s">
        <v>474</v>
      </c>
      <c r="F237" s="157" t="s">
        <v>475</v>
      </c>
      <c r="G237" s="158" t="s">
        <v>144</v>
      </c>
      <c r="H237" s="159">
        <v>93.49</v>
      </c>
      <c r="I237" s="160"/>
      <c r="J237" s="161">
        <f>ROUND(I237*H237,2)</f>
        <v>0</v>
      </c>
      <c r="K237" s="157" t="s">
        <v>145</v>
      </c>
      <c r="L237" s="34"/>
      <c r="M237" s="202" t="s">
        <v>3</v>
      </c>
      <c r="N237" s="203" t="s">
        <v>42</v>
      </c>
      <c r="O237" s="204"/>
      <c r="P237" s="205">
        <f>O237*H237</f>
        <v>0</v>
      </c>
      <c r="Q237" s="205">
        <v>2.5999999999999998E-4</v>
      </c>
      <c r="R237" s="205">
        <f>Q237*H237</f>
        <v>2.4307399999999996E-2</v>
      </c>
      <c r="S237" s="205">
        <v>0</v>
      </c>
      <c r="T237" s="206">
        <f>S237*H237</f>
        <v>0</v>
      </c>
      <c r="U237" s="33"/>
      <c r="V237" s="33"/>
      <c r="W237" s="33"/>
      <c r="X237" s="33"/>
      <c r="Y237" s="33"/>
      <c r="Z237" s="33"/>
      <c r="AA237" s="33"/>
      <c r="AB237" s="33"/>
      <c r="AC237" s="33"/>
      <c r="AD237" s="33"/>
      <c r="AE237" s="33"/>
      <c r="AR237" s="166" t="s">
        <v>223</v>
      </c>
      <c r="AT237" s="166" t="s">
        <v>141</v>
      </c>
      <c r="AU237" s="166" t="s">
        <v>79</v>
      </c>
      <c r="AY237" s="18" t="s">
        <v>137</v>
      </c>
      <c r="BE237" s="167">
        <f>IF(N237="základní",J237,0)</f>
        <v>0</v>
      </c>
      <c r="BF237" s="167">
        <f>IF(N237="snížená",J237,0)</f>
        <v>0</v>
      </c>
      <c r="BG237" s="167">
        <f>IF(N237="zákl. přenesená",J237,0)</f>
        <v>0</v>
      </c>
      <c r="BH237" s="167">
        <f>IF(N237="sníž. přenesená",J237,0)</f>
        <v>0</v>
      </c>
      <c r="BI237" s="167">
        <f>IF(N237="nulová",J237,0)</f>
        <v>0</v>
      </c>
      <c r="BJ237" s="18" t="s">
        <v>15</v>
      </c>
      <c r="BK237" s="167">
        <f>ROUND(I237*H237,2)</f>
        <v>0</v>
      </c>
      <c r="BL237" s="18" t="s">
        <v>223</v>
      </c>
      <c r="BM237" s="166" t="s">
        <v>547</v>
      </c>
    </row>
    <row r="238" spans="1:65" s="2" customFormat="1" ht="6.95" customHeight="1" x14ac:dyDescent="0.2">
      <c r="A238" s="33"/>
      <c r="B238" s="43"/>
      <c r="C238" s="44"/>
      <c r="D238" s="44"/>
      <c r="E238" s="44"/>
      <c r="F238" s="44"/>
      <c r="G238" s="44"/>
      <c r="H238" s="44"/>
      <c r="I238" s="114"/>
      <c r="J238" s="44"/>
      <c r="K238" s="44"/>
      <c r="L238" s="34"/>
      <c r="M238" s="33"/>
      <c r="O238" s="33"/>
      <c r="P238" s="33"/>
      <c r="Q238" s="33"/>
      <c r="R238" s="33"/>
      <c r="S238" s="33"/>
      <c r="T238" s="33"/>
      <c r="U238" s="33"/>
      <c r="V238" s="33"/>
      <c r="W238" s="33"/>
      <c r="X238" s="33"/>
      <c r="Y238" s="33"/>
      <c r="Z238" s="33"/>
      <c r="AA238" s="33"/>
      <c r="AB238" s="33"/>
      <c r="AC238" s="33"/>
      <c r="AD238" s="33"/>
      <c r="AE238" s="33"/>
    </row>
  </sheetData>
  <autoFilter ref="C96:K237"/>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topLeftCell="A83" workbookViewId="0">
      <selection activeCell="D101" sqref="D101:D237"/>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84</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548</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ROUND(J97, 2)</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ROUND((SUM(BE97:BE237)),  2)</f>
        <v>0</v>
      </c>
      <c r="G33" s="33"/>
      <c r="H33" s="33"/>
      <c r="I33" s="106">
        <v>0.21</v>
      </c>
      <c r="J33" s="105">
        <f>ROUND(((SUM(BE97:BE237))*I33),  2)</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f>ROUND((SUM(BF97:BF237)),  2)</f>
        <v>0</v>
      </c>
      <c r="G34" s="33"/>
      <c r="H34" s="33"/>
      <c r="I34" s="106">
        <v>0.15</v>
      </c>
      <c r="J34" s="105">
        <f>ROUND(((SUM(BF97:BF237))*I34),  2)</f>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ROUND((SUM(BG97:BG237)),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ROUND((SUM(BH97:BH237)),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ROUND((SUM(BI97:BI237)),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3 - Typ A3</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J97</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104</v>
      </c>
      <c r="E60" s="122"/>
      <c r="F60" s="122"/>
      <c r="G60" s="122"/>
      <c r="H60" s="122"/>
      <c r="I60" s="123"/>
      <c r="J60" s="124">
        <f>J98</f>
        <v>0</v>
      </c>
      <c r="L60" s="120"/>
    </row>
    <row r="61" spans="1:47" s="10" customFormat="1" ht="19.899999999999999" customHeight="1" x14ac:dyDescent="0.2">
      <c r="B61" s="125"/>
      <c r="D61" s="126" t="s">
        <v>105</v>
      </c>
      <c r="E61" s="127"/>
      <c r="F61" s="127"/>
      <c r="G61" s="127"/>
      <c r="H61" s="127"/>
      <c r="I61" s="128"/>
      <c r="J61" s="129">
        <f>J99</f>
        <v>0</v>
      </c>
      <c r="L61" s="125"/>
    </row>
    <row r="62" spans="1:47" s="10" customFormat="1" ht="14.85" customHeight="1" x14ac:dyDescent="0.2">
      <c r="B62" s="125"/>
      <c r="D62" s="126" t="s">
        <v>106</v>
      </c>
      <c r="E62" s="127"/>
      <c r="F62" s="127"/>
      <c r="G62" s="127"/>
      <c r="H62" s="127"/>
      <c r="I62" s="128"/>
      <c r="J62" s="129">
        <f>J100</f>
        <v>0</v>
      </c>
      <c r="L62" s="125"/>
    </row>
    <row r="63" spans="1:47" s="10" customFormat="1" ht="14.85" customHeight="1" x14ac:dyDescent="0.2">
      <c r="B63" s="125"/>
      <c r="D63" s="126" t="s">
        <v>107</v>
      </c>
      <c r="E63" s="127"/>
      <c r="F63" s="127"/>
      <c r="G63" s="127"/>
      <c r="H63" s="127"/>
      <c r="I63" s="128"/>
      <c r="J63" s="129">
        <f>J110</f>
        <v>0</v>
      </c>
      <c r="L63" s="125"/>
    </row>
    <row r="64" spans="1:47" s="10" customFormat="1" ht="19.899999999999999" customHeight="1" x14ac:dyDescent="0.2">
      <c r="B64" s="125"/>
      <c r="D64" s="126" t="s">
        <v>108</v>
      </c>
      <c r="E64" s="127"/>
      <c r="F64" s="127"/>
      <c r="G64" s="127"/>
      <c r="H64" s="127"/>
      <c r="I64" s="128"/>
      <c r="J64" s="129">
        <f>J121</f>
        <v>0</v>
      </c>
      <c r="L64" s="125"/>
    </row>
    <row r="65" spans="1:31" s="10" customFormat="1" ht="19.899999999999999" customHeight="1" x14ac:dyDescent="0.2">
      <c r="B65" s="125"/>
      <c r="D65" s="126" t="s">
        <v>109</v>
      </c>
      <c r="E65" s="127"/>
      <c r="F65" s="127"/>
      <c r="G65" s="127"/>
      <c r="H65" s="127"/>
      <c r="I65" s="128"/>
      <c r="J65" s="129">
        <f>J125</f>
        <v>0</v>
      </c>
      <c r="L65" s="125"/>
    </row>
    <row r="66" spans="1:31" s="10" customFormat="1" ht="19.899999999999999" customHeight="1" x14ac:dyDescent="0.2">
      <c r="B66" s="125"/>
      <c r="D66" s="126" t="s">
        <v>110</v>
      </c>
      <c r="E66" s="127"/>
      <c r="F66" s="127"/>
      <c r="G66" s="127"/>
      <c r="H66" s="127"/>
      <c r="I66" s="128"/>
      <c r="J66" s="129">
        <f>J131</f>
        <v>0</v>
      </c>
      <c r="L66" s="125"/>
    </row>
    <row r="67" spans="1:31" s="9" customFormat="1" ht="24.95" customHeight="1" x14ac:dyDescent="0.2">
      <c r="B67" s="120"/>
      <c r="D67" s="121" t="s">
        <v>111</v>
      </c>
      <c r="E67" s="122"/>
      <c r="F67" s="122"/>
      <c r="G67" s="122"/>
      <c r="H67" s="122"/>
      <c r="I67" s="123"/>
      <c r="J67" s="124">
        <f>J133</f>
        <v>0</v>
      </c>
      <c r="L67" s="120"/>
    </row>
    <row r="68" spans="1:31" s="10" customFormat="1" ht="19.899999999999999" customHeight="1" x14ac:dyDescent="0.2">
      <c r="B68" s="125"/>
      <c r="D68" s="126" t="s">
        <v>112</v>
      </c>
      <c r="E68" s="127"/>
      <c r="F68" s="127"/>
      <c r="G68" s="127"/>
      <c r="H68" s="127"/>
      <c r="I68" s="128"/>
      <c r="J68" s="129">
        <f>J134</f>
        <v>0</v>
      </c>
      <c r="L68" s="125"/>
    </row>
    <row r="69" spans="1:31" s="10" customFormat="1" ht="19.899999999999999" customHeight="1" x14ac:dyDescent="0.2">
      <c r="B69" s="125"/>
      <c r="D69" s="126" t="s">
        <v>113</v>
      </c>
      <c r="E69" s="127"/>
      <c r="F69" s="127"/>
      <c r="G69" s="127"/>
      <c r="H69" s="127"/>
      <c r="I69" s="128"/>
      <c r="J69" s="129">
        <f>J141</f>
        <v>0</v>
      </c>
      <c r="L69" s="125"/>
    </row>
    <row r="70" spans="1:31" s="10" customFormat="1" ht="19.899999999999999" customHeight="1" x14ac:dyDescent="0.2">
      <c r="B70" s="125"/>
      <c r="D70" s="126" t="s">
        <v>114</v>
      </c>
      <c r="E70" s="127"/>
      <c r="F70" s="127"/>
      <c r="G70" s="127"/>
      <c r="H70" s="127"/>
      <c r="I70" s="128"/>
      <c r="J70" s="129">
        <f>J146</f>
        <v>0</v>
      </c>
      <c r="L70" s="125"/>
    </row>
    <row r="71" spans="1:31" s="10" customFormat="1" ht="19.899999999999999" customHeight="1" x14ac:dyDescent="0.2">
      <c r="B71" s="125"/>
      <c r="D71" s="126" t="s">
        <v>115</v>
      </c>
      <c r="E71" s="127"/>
      <c r="F71" s="127"/>
      <c r="G71" s="127"/>
      <c r="H71" s="127"/>
      <c r="I71" s="128"/>
      <c r="J71" s="129">
        <f>J150</f>
        <v>0</v>
      </c>
      <c r="L71" s="125"/>
    </row>
    <row r="72" spans="1:31" s="10" customFormat="1" ht="19.899999999999999" customHeight="1" x14ac:dyDescent="0.2">
      <c r="B72" s="125"/>
      <c r="D72" s="126" t="s">
        <v>116</v>
      </c>
      <c r="E72" s="127"/>
      <c r="F72" s="127"/>
      <c r="G72" s="127"/>
      <c r="H72" s="127"/>
      <c r="I72" s="128"/>
      <c r="J72" s="129">
        <f>J164</f>
        <v>0</v>
      </c>
      <c r="L72" s="125"/>
    </row>
    <row r="73" spans="1:31" s="10" customFormat="1" ht="19.899999999999999" customHeight="1" x14ac:dyDescent="0.2">
      <c r="B73" s="125"/>
      <c r="D73" s="126" t="s">
        <v>117</v>
      </c>
      <c r="E73" s="127"/>
      <c r="F73" s="127"/>
      <c r="G73" s="127"/>
      <c r="H73" s="127"/>
      <c r="I73" s="128"/>
      <c r="J73" s="129">
        <f>J167</f>
        <v>0</v>
      </c>
      <c r="L73" s="125"/>
    </row>
    <row r="74" spans="1:31" s="10" customFormat="1" ht="19.899999999999999" customHeight="1" x14ac:dyDescent="0.2">
      <c r="B74" s="125"/>
      <c r="D74" s="126" t="s">
        <v>118</v>
      </c>
      <c r="E74" s="127"/>
      <c r="F74" s="127"/>
      <c r="G74" s="127"/>
      <c r="H74" s="127"/>
      <c r="I74" s="128"/>
      <c r="J74" s="129">
        <f>J185</f>
        <v>0</v>
      </c>
      <c r="L74" s="125"/>
    </row>
    <row r="75" spans="1:31" s="10" customFormat="1" ht="19.899999999999999" customHeight="1" x14ac:dyDescent="0.2">
      <c r="B75" s="125"/>
      <c r="D75" s="126" t="s">
        <v>119</v>
      </c>
      <c r="E75" s="127"/>
      <c r="F75" s="127"/>
      <c r="G75" s="127"/>
      <c r="H75" s="127"/>
      <c r="I75" s="128"/>
      <c r="J75" s="129">
        <f>J200</f>
        <v>0</v>
      </c>
      <c r="L75" s="125"/>
    </row>
    <row r="76" spans="1:31" s="10" customFormat="1" ht="19.899999999999999" customHeight="1" x14ac:dyDescent="0.2">
      <c r="B76" s="125"/>
      <c r="D76" s="126" t="s">
        <v>120</v>
      </c>
      <c r="E76" s="127"/>
      <c r="F76" s="127"/>
      <c r="G76" s="127"/>
      <c r="H76" s="127"/>
      <c r="I76" s="128"/>
      <c r="J76" s="129">
        <f>J217</f>
        <v>0</v>
      </c>
      <c r="L76" s="125"/>
    </row>
    <row r="77" spans="1:31" s="10" customFormat="1" ht="19.899999999999999" customHeight="1" x14ac:dyDescent="0.2">
      <c r="B77" s="125"/>
      <c r="D77" s="126" t="s">
        <v>121</v>
      </c>
      <c r="E77" s="127"/>
      <c r="F77" s="127"/>
      <c r="G77" s="127"/>
      <c r="H77" s="127"/>
      <c r="I77" s="128"/>
      <c r="J77" s="129">
        <f>J222</f>
        <v>0</v>
      </c>
      <c r="L77" s="125"/>
    </row>
    <row r="78" spans="1:31" s="2" customFormat="1" ht="21.7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31" s="2" customFormat="1" ht="6.95" customHeight="1" x14ac:dyDescent="0.2">
      <c r="A79" s="33"/>
      <c r="B79" s="43"/>
      <c r="C79" s="44"/>
      <c r="D79" s="44"/>
      <c r="E79" s="44"/>
      <c r="F79" s="44"/>
      <c r="G79" s="44"/>
      <c r="H79" s="44"/>
      <c r="I79" s="114"/>
      <c r="J79" s="44"/>
      <c r="K79" s="44"/>
      <c r="L79" s="95"/>
      <c r="S79" s="33"/>
      <c r="T79" s="33"/>
      <c r="U79" s="33"/>
      <c r="V79" s="33"/>
      <c r="W79" s="33"/>
      <c r="X79" s="33"/>
      <c r="Y79" s="33"/>
      <c r="Z79" s="33"/>
      <c r="AA79" s="33"/>
      <c r="AB79" s="33"/>
      <c r="AC79" s="33"/>
      <c r="AD79" s="33"/>
      <c r="AE79" s="33"/>
    </row>
    <row r="83" spans="1:31" s="2" customFormat="1" ht="6.95" customHeight="1" x14ac:dyDescent="0.2">
      <c r="A83" s="33"/>
      <c r="B83" s="45"/>
      <c r="C83" s="46"/>
      <c r="D83" s="46"/>
      <c r="E83" s="46"/>
      <c r="F83" s="46"/>
      <c r="G83" s="46"/>
      <c r="H83" s="46"/>
      <c r="I83" s="115"/>
      <c r="J83" s="46"/>
      <c r="K83" s="46"/>
      <c r="L83" s="95"/>
      <c r="S83" s="33"/>
      <c r="T83" s="33"/>
      <c r="U83" s="33"/>
      <c r="V83" s="33"/>
      <c r="W83" s="33"/>
      <c r="X83" s="33"/>
      <c r="Y83" s="33"/>
      <c r="Z83" s="33"/>
      <c r="AA83" s="33"/>
      <c r="AB83" s="33"/>
      <c r="AC83" s="33"/>
      <c r="AD83" s="33"/>
      <c r="AE83" s="33"/>
    </row>
    <row r="84" spans="1:31" s="2" customFormat="1" ht="24.95" customHeight="1" x14ac:dyDescent="0.2">
      <c r="A84" s="33"/>
      <c r="B84" s="34"/>
      <c r="C84" s="22" t="s">
        <v>122</v>
      </c>
      <c r="D84" s="33"/>
      <c r="E84" s="33"/>
      <c r="F84" s="33"/>
      <c r="G84" s="33"/>
      <c r="H84" s="33"/>
      <c r="I84" s="94"/>
      <c r="J84" s="33"/>
      <c r="K84" s="33"/>
      <c r="L84" s="95"/>
      <c r="S84" s="33"/>
      <c r="T84" s="33"/>
      <c r="U84" s="33"/>
      <c r="V84" s="33"/>
      <c r="W84" s="33"/>
      <c r="X84" s="33"/>
      <c r="Y84" s="33"/>
      <c r="Z84" s="33"/>
      <c r="AA84" s="33"/>
      <c r="AB84" s="33"/>
      <c r="AC84" s="33"/>
      <c r="AD84" s="33"/>
      <c r="AE84" s="33"/>
    </row>
    <row r="85" spans="1:31" s="2" customFormat="1" ht="6.95" customHeight="1" x14ac:dyDescent="0.2">
      <c r="A85" s="33"/>
      <c r="B85" s="34"/>
      <c r="C85" s="33"/>
      <c r="D85" s="33"/>
      <c r="E85" s="33"/>
      <c r="F85" s="33"/>
      <c r="G85" s="33"/>
      <c r="H85" s="33"/>
      <c r="I85" s="94"/>
      <c r="J85" s="33"/>
      <c r="K85" s="33"/>
      <c r="L85" s="95"/>
      <c r="S85" s="33"/>
      <c r="T85" s="33"/>
      <c r="U85" s="33"/>
      <c r="V85" s="33"/>
      <c r="W85" s="33"/>
      <c r="X85" s="33"/>
      <c r="Y85" s="33"/>
      <c r="Z85" s="33"/>
      <c r="AA85" s="33"/>
      <c r="AB85" s="33"/>
      <c r="AC85" s="33"/>
      <c r="AD85" s="33"/>
      <c r="AE85" s="33"/>
    </row>
    <row r="86" spans="1:31" s="2" customFormat="1" ht="12" customHeight="1" x14ac:dyDescent="0.2">
      <c r="A86" s="33"/>
      <c r="B86" s="34"/>
      <c r="C86" s="28" t="s">
        <v>17</v>
      </c>
      <c r="D86" s="33"/>
      <c r="E86" s="33"/>
      <c r="F86" s="33"/>
      <c r="G86" s="33"/>
      <c r="H86" s="33"/>
      <c r="I86" s="94"/>
      <c r="J86" s="33"/>
      <c r="K86" s="33"/>
      <c r="L86" s="95"/>
      <c r="S86" s="33"/>
      <c r="T86" s="33"/>
      <c r="U86" s="33"/>
      <c r="V86" s="33"/>
      <c r="W86" s="33"/>
      <c r="X86" s="33"/>
      <c r="Y86" s="33"/>
      <c r="Z86" s="33"/>
      <c r="AA86" s="33"/>
      <c r="AB86" s="33"/>
      <c r="AC86" s="33"/>
      <c r="AD86" s="33"/>
      <c r="AE86" s="33"/>
    </row>
    <row r="87" spans="1:31" s="2" customFormat="1" ht="14.45" customHeight="1" x14ac:dyDescent="0.2">
      <c r="A87" s="33"/>
      <c r="B87" s="34"/>
      <c r="C87" s="33"/>
      <c r="D87" s="33"/>
      <c r="E87" s="331" t="str">
        <f>E7</f>
        <v>Blok G- rekonstrukce pokojů</v>
      </c>
      <c r="F87" s="332"/>
      <c r="G87" s="332"/>
      <c r="H87" s="332"/>
      <c r="I87" s="94"/>
      <c r="J87" s="33"/>
      <c r="K87" s="33"/>
      <c r="L87" s="95"/>
      <c r="S87" s="33"/>
      <c r="T87" s="33"/>
      <c r="U87" s="33"/>
      <c r="V87" s="33"/>
      <c r="W87" s="33"/>
      <c r="X87" s="33"/>
      <c r="Y87" s="33"/>
      <c r="Z87" s="33"/>
      <c r="AA87" s="33"/>
      <c r="AB87" s="33"/>
      <c r="AC87" s="33"/>
      <c r="AD87" s="33"/>
      <c r="AE87" s="33"/>
    </row>
    <row r="88" spans="1:31" s="2" customFormat="1" ht="12" customHeight="1" x14ac:dyDescent="0.2">
      <c r="A88" s="33"/>
      <c r="B88" s="34"/>
      <c r="C88" s="28" t="s">
        <v>98</v>
      </c>
      <c r="D88" s="33"/>
      <c r="E88" s="33"/>
      <c r="F88" s="33"/>
      <c r="G88" s="33"/>
      <c r="H88" s="33"/>
      <c r="I88" s="94"/>
      <c r="J88" s="33"/>
      <c r="K88" s="33"/>
      <c r="L88" s="95"/>
      <c r="S88" s="33"/>
      <c r="T88" s="33"/>
      <c r="U88" s="33"/>
      <c r="V88" s="33"/>
      <c r="W88" s="33"/>
      <c r="X88" s="33"/>
      <c r="Y88" s="33"/>
      <c r="Z88" s="33"/>
      <c r="AA88" s="33"/>
      <c r="AB88" s="33"/>
      <c r="AC88" s="33"/>
      <c r="AD88" s="33"/>
      <c r="AE88" s="33"/>
    </row>
    <row r="89" spans="1:31" s="2" customFormat="1" ht="14.45" customHeight="1" x14ac:dyDescent="0.2">
      <c r="A89" s="33"/>
      <c r="B89" s="34"/>
      <c r="C89" s="33"/>
      <c r="D89" s="33"/>
      <c r="E89" s="314" t="str">
        <f>E9</f>
        <v>3 - Typ A3</v>
      </c>
      <c r="F89" s="330"/>
      <c r="G89" s="330"/>
      <c r="H89" s="330"/>
      <c r="I89" s="94"/>
      <c r="J89" s="33"/>
      <c r="K89" s="33"/>
      <c r="L89" s="95"/>
      <c r="S89" s="33"/>
      <c r="T89" s="33"/>
      <c r="U89" s="33"/>
      <c r="V89" s="33"/>
      <c r="W89" s="33"/>
      <c r="X89" s="33"/>
      <c r="Y89" s="33"/>
      <c r="Z89" s="33"/>
      <c r="AA89" s="33"/>
      <c r="AB89" s="33"/>
      <c r="AC89" s="33"/>
      <c r="AD89" s="33"/>
      <c r="AE89" s="33"/>
    </row>
    <row r="90" spans="1:31" s="2" customFormat="1" ht="6.95" customHeight="1" x14ac:dyDescent="0.2">
      <c r="A90" s="33"/>
      <c r="B90" s="34"/>
      <c r="C90" s="33"/>
      <c r="D90" s="33"/>
      <c r="E90" s="33"/>
      <c r="F90" s="33"/>
      <c r="G90" s="33"/>
      <c r="H90" s="33"/>
      <c r="I90" s="94"/>
      <c r="J90" s="33"/>
      <c r="K90" s="33"/>
      <c r="L90" s="95"/>
      <c r="S90" s="33"/>
      <c r="T90" s="33"/>
      <c r="U90" s="33"/>
      <c r="V90" s="33"/>
      <c r="W90" s="33"/>
      <c r="X90" s="33"/>
      <c r="Y90" s="33"/>
      <c r="Z90" s="33"/>
      <c r="AA90" s="33"/>
      <c r="AB90" s="33"/>
      <c r="AC90" s="33"/>
      <c r="AD90" s="33"/>
      <c r="AE90" s="33"/>
    </row>
    <row r="91" spans="1:31" s="2" customFormat="1" ht="12" customHeight="1" x14ac:dyDescent="0.2">
      <c r="A91" s="33"/>
      <c r="B91" s="34"/>
      <c r="C91" s="28" t="s">
        <v>21</v>
      </c>
      <c r="D91" s="33"/>
      <c r="E91" s="33"/>
      <c r="F91" s="26" t="str">
        <f>F12</f>
        <v xml:space="preserve"> </v>
      </c>
      <c r="G91" s="33"/>
      <c r="H91" s="33"/>
      <c r="I91" s="96" t="s">
        <v>23</v>
      </c>
      <c r="J91" s="51" t="str">
        <f>IF(J12="","",J12)</f>
        <v>19. 2. 2019</v>
      </c>
      <c r="K91" s="33"/>
      <c r="L91" s="95"/>
      <c r="S91" s="33"/>
      <c r="T91" s="33"/>
      <c r="U91" s="33"/>
      <c r="V91" s="33"/>
      <c r="W91" s="33"/>
      <c r="X91" s="33"/>
      <c r="Y91" s="33"/>
      <c r="Z91" s="33"/>
      <c r="AA91" s="33"/>
      <c r="AB91" s="33"/>
      <c r="AC91" s="33"/>
      <c r="AD91" s="33"/>
      <c r="AE91" s="33"/>
    </row>
    <row r="92" spans="1:31" s="2" customFormat="1" ht="6.95" customHeight="1" x14ac:dyDescent="0.2">
      <c r="A92" s="33"/>
      <c r="B92" s="34"/>
      <c r="C92" s="33"/>
      <c r="D92" s="33"/>
      <c r="E92" s="33"/>
      <c r="F92" s="33"/>
      <c r="G92" s="33"/>
      <c r="H92" s="33"/>
      <c r="I92" s="94"/>
      <c r="J92" s="33"/>
      <c r="K92" s="33"/>
      <c r="L92" s="95"/>
      <c r="S92" s="33"/>
      <c r="T92" s="33"/>
      <c r="U92" s="33"/>
      <c r="V92" s="33"/>
      <c r="W92" s="33"/>
      <c r="X92" s="33"/>
      <c r="Y92" s="33"/>
      <c r="Z92" s="33"/>
      <c r="AA92" s="33"/>
      <c r="AB92" s="33"/>
      <c r="AC92" s="33"/>
      <c r="AD92" s="33"/>
      <c r="AE92" s="33"/>
    </row>
    <row r="93" spans="1:31" s="2" customFormat="1" ht="26.45" customHeight="1" x14ac:dyDescent="0.2">
      <c r="A93" s="33"/>
      <c r="B93" s="34"/>
      <c r="C93" s="28" t="s">
        <v>25</v>
      </c>
      <c r="D93" s="33"/>
      <c r="E93" s="33"/>
      <c r="F93" s="26" t="str">
        <f>E15</f>
        <v>Správa účelových zařízení VŠE</v>
      </c>
      <c r="G93" s="33"/>
      <c r="H93" s="33"/>
      <c r="I93" s="96" t="s">
        <v>31</v>
      </c>
      <c r="J93" s="31" t="str">
        <f>E21</f>
        <v>PROJECTICA s.r.o.</v>
      </c>
      <c r="K93" s="33"/>
      <c r="L93" s="95"/>
      <c r="S93" s="33"/>
      <c r="T93" s="33"/>
      <c r="U93" s="33"/>
      <c r="V93" s="33"/>
      <c r="W93" s="33"/>
      <c r="X93" s="33"/>
      <c r="Y93" s="33"/>
      <c r="Z93" s="33"/>
      <c r="AA93" s="33"/>
      <c r="AB93" s="33"/>
      <c r="AC93" s="33"/>
      <c r="AD93" s="33"/>
      <c r="AE93" s="33"/>
    </row>
    <row r="94" spans="1:31" s="2" customFormat="1" ht="15.6" customHeight="1" x14ac:dyDescent="0.2">
      <c r="A94" s="33"/>
      <c r="B94" s="34"/>
      <c r="C94" s="28" t="s">
        <v>29</v>
      </c>
      <c r="D94" s="33"/>
      <c r="E94" s="33"/>
      <c r="F94" s="26" t="str">
        <f>IF(E18="","",E18)</f>
        <v>Vyplň údaj</v>
      </c>
      <c r="G94" s="33"/>
      <c r="H94" s="33"/>
      <c r="I94" s="96" t="s">
        <v>34</v>
      </c>
      <c r="J94" s="31" t="str">
        <f>E24</f>
        <v xml:space="preserve"> </v>
      </c>
      <c r="K94" s="33"/>
      <c r="L94" s="95"/>
      <c r="S94" s="33"/>
      <c r="T94" s="33"/>
      <c r="U94" s="33"/>
      <c r="V94" s="33"/>
      <c r="W94" s="33"/>
      <c r="X94" s="33"/>
      <c r="Y94" s="33"/>
      <c r="Z94" s="33"/>
      <c r="AA94" s="33"/>
      <c r="AB94" s="33"/>
      <c r="AC94" s="33"/>
      <c r="AD94" s="33"/>
      <c r="AE94" s="33"/>
    </row>
    <row r="95" spans="1:31" s="2" customFormat="1" ht="10.35" customHeight="1" x14ac:dyDescent="0.2">
      <c r="A95" s="33"/>
      <c r="B95" s="34"/>
      <c r="C95" s="33"/>
      <c r="D95" s="33"/>
      <c r="E95" s="33"/>
      <c r="F95" s="33"/>
      <c r="G95" s="33"/>
      <c r="H95" s="33"/>
      <c r="I95" s="94"/>
      <c r="J95" s="33"/>
      <c r="K95" s="33"/>
      <c r="L95" s="95"/>
      <c r="S95" s="33"/>
      <c r="T95" s="33"/>
      <c r="U95" s="33"/>
      <c r="V95" s="33"/>
      <c r="W95" s="33"/>
      <c r="X95" s="33"/>
      <c r="Y95" s="33"/>
      <c r="Z95" s="33"/>
      <c r="AA95" s="33"/>
      <c r="AB95" s="33"/>
      <c r="AC95" s="33"/>
      <c r="AD95" s="33"/>
      <c r="AE95" s="33"/>
    </row>
    <row r="96" spans="1:31" s="11" customFormat="1" ht="29.25" customHeight="1" x14ac:dyDescent="0.2">
      <c r="A96" s="130"/>
      <c r="B96" s="131"/>
      <c r="C96" s="132" t="s">
        <v>123</v>
      </c>
      <c r="D96" s="133" t="s">
        <v>56</v>
      </c>
      <c r="E96" s="133" t="s">
        <v>52</v>
      </c>
      <c r="F96" s="133" t="s">
        <v>53</v>
      </c>
      <c r="G96" s="133" t="s">
        <v>124</v>
      </c>
      <c r="H96" s="133" t="s">
        <v>125</v>
      </c>
      <c r="I96" s="134" t="s">
        <v>126</v>
      </c>
      <c r="J96" s="133" t="s">
        <v>102</v>
      </c>
      <c r="K96" s="135" t="s">
        <v>127</v>
      </c>
      <c r="L96" s="136"/>
      <c r="M96" s="59" t="s">
        <v>3</v>
      </c>
      <c r="N96" s="60" t="s">
        <v>41</v>
      </c>
      <c r="O96" s="60" t="s">
        <v>128</v>
      </c>
      <c r="P96" s="60" t="s">
        <v>129</v>
      </c>
      <c r="Q96" s="60" t="s">
        <v>130</v>
      </c>
      <c r="R96" s="60" t="s">
        <v>131</v>
      </c>
      <c r="S96" s="60" t="s">
        <v>132</v>
      </c>
      <c r="T96" s="61" t="s">
        <v>133</v>
      </c>
      <c r="U96" s="130"/>
      <c r="V96" s="130"/>
      <c r="W96" s="130"/>
      <c r="X96" s="130"/>
      <c r="Y96" s="130"/>
      <c r="Z96" s="130"/>
      <c r="AA96" s="130"/>
      <c r="AB96" s="130"/>
      <c r="AC96" s="130"/>
      <c r="AD96" s="130"/>
      <c r="AE96" s="130"/>
    </row>
    <row r="97" spans="1:65" s="2" customFormat="1" ht="22.9" customHeight="1" x14ac:dyDescent="0.25">
      <c r="A97" s="33"/>
      <c r="B97" s="34"/>
      <c r="C97" s="66" t="s">
        <v>134</v>
      </c>
      <c r="D97" s="33"/>
      <c r="E97" s="33"/>
      <c r="F97" s="33"/>
      <c r="G97" s="33"/>
      <c r="H97" s="33"/>
      <c r="I97" s="94"/>
      <c r="J97" s="137">
        <f>BK97</f>
        <v>0</v>
      </c>
      <c r="K97" s="33"/>
      <c r="L97" s="34"/>
      <c r="M97" s="62"/>
      <c r="N97" s="52"/>
      <c r="O97" s="63"/>
      <c r="P97" s="138">
        <f>P98+P133</f>
        <v>0</v>
      </c>
      <c r="Q97" s="63"/>
      <c r="R97" s="138">
        <f>R98+R133</f>
        <v>4.2847244199999999</v>
      </c>
      <c r="S97" s="63"/>
      <c r="T97" s="139">
        <f>T98+T133</f>
        <v>3.24009065</v>
      </c>
      <c r="U97" s="33"/>
      <c r="V97" s="33"/>
      <c r="W97" s="33"/>
      <c r="X97" s="33"/>
      <c r="Y97" s="33"/>
      <c r="Z97" s="33"/>
      <c r="AA97" s="33"/>
      <c r="AB97" s="33"/>
      <c r="AC97" s="33"/>
      <c r="AD97" s="33"/>
      <c r="AE97" s="33"/>
      <c r="AT97" s="18" t="s">
        <v>70</v>
      </c>
      <c r="AU97" s="18" t="s">
        <v>103</v>
      </c>
      <c r="BK97" s="140">
        <f>BK98+BK133</f>
        <v>0</v>
      </c>
    </row>
    <row r="98" spans="1:65" s="12" customFormat="1" ht="25.9" customHeight="1" x14ac:dyDescent="0.2">
      <c r="B98" s="141"/>
      <c r="D98" s="142" t="s">
        <v>70</v>
      </c>
      <c r="E98" s="143" t="s">
        <v>135</v>
      </c>
      <c r="F98" s="143" t="s">
        <v>136</v>
      </c>
      <c r="I98" s="144"/>
      <c r="J98" s="145">
        <f>BK98</f>
        <v>0</v>
      </c>
      <c r="L98" s="141"/>
      <c r="M98" s="146"/>
      <c r="N98" s="147"/>
      <c r="O98" s="147"/>
      <c r="P98" s="148">
        <f>P99+P121+P125+P131</f>
        <v>0</v>
      </c>
      <c r="Q98" s="147"/>
      <c r="R98" s="148">
        <f>R99+R121+R125+R131</f>
        <v>2.8769530199999997</v>
      </c>
      <c r="S98" s="147"/>
      <c r="T98" s="149">
        <f>T99+T121+T125+T131</f>
        <v>2.5648</v>
      </c>
      <c r="AR98" s="142" t="s">
        <v>15</v>
      </c>
      <c r="AT98" s="150" t="s">
        <v>70</v>
      </c>
      <c r="AU98" s="150" t="s">
        <v>71</v>
      </c>
      <c r="AY98" s="142" t="s">
        <v>137</v>
      </c>
      <c r="BK98" s="151">
        <f>BK99+BK121+BK125+BK131</f>
        <v>0</v>
      </c>
    </row>
    <row r="99" spans="1:65" s="12" customFormat="1" ht="22.9" customHeight="1" x14ac:dyDescent="0.2">
      <c r="B99" s="141"/>
      <c r="D99" s="142" t="s">
        <v>70</v>
      </c>
      <c r="E99" s="152" t="s">
        <v>91</v>
      </c>
      <c r="F99" s="152" t="s">
        <v>138</v>
      </c>
      <c r="I99" s="144"/>
      <c r="J99" s="153">
        <f>BK99</f>
        <v>0</v>
      </c>
      <c r="L99" s="141"/>
      <c r="M99" s="146"/>
      <c r="N99" s="147"/>
      <c r="O99" s="147"/>
      <c r="P99" s="148">
        <f>P100+P110</f>
        <v>0</v>
      </c>
      <c r="Q99" s="147"/>
      <c r="R99" s="148">
        <f>R100+R110</f>
        <v>2.8769530199999997</v>
      </c>
      <c r="S99" s="147"/>
      <c r="T99" s="149">
        <f>T100+T110</f>
        <v>0</v>
      </c>
      <c r="AR99" s="142" t="s">
        <v>15</v>
      </c>
      <c r="AT99" s="150" t="s">
        <v>70</v>
      </c>
      <c r="AU99" s="150" t="s">
        <v>15</v>
      </c>
      <c r="AY99" s="142" t="s">
        <v>137</v>
      </c>
      <c r="BK99" s="151">
        <f>BK100+BK110</f>
        <v>0</v>
      </c>
    </row>
    <row r="100" spans="1:65" s="12" customFormat="1" ht="20.85" customHeight="1" x14ac:dyDescent="0.2">
      <c r="B100" s="141"/>
      <c r="D100" s="142" t="s">
        <v>70</v>
      </c>
      <c r="E100" s="152" t="s">
        <v>139</v>
      </c>
      <c r="F100" s="152" t="s">
        <v>140</v>
      </c>
      <c r="I100" s="144"/>
      <c r="J100" s="153">
        <f>BK100</f>
        <v>0</v>
      </c>
      <c r="L100" s="141"/>
      <c r="M100" s="146"/>
      <c r="N100" s="147"/>
      <c r="O100" s="147"/>
      <c r="P100" s="148">
        <f>SUM(P101:P109)</f>
        <v>0</v>
      </c>
      <c r="Q100" s="147"/>
      <c r="R100" s="148">
        <f>SUM(R101:R109)</f>
        <v>7.3800000000000004E-2</v>
      </c>
      <c r="S100" s="147"/>
      <c r="T100" s="149">
        <f>SUM(T101:T109)</f>
        <v>0</v>
      </c>
      <c r="AR100" s="142" t="s">
        <v>15</v>
      </c>
      <c r="AT100" s="150" t="s">
        <v>70</v>
      </c>
      <c r="AU100" s="150" t="s">
        <v>79</v>
      </c>
      <c r="AY100" s="142" t="s">
        <v>137</v>
      </c>
      <c r="BK100" s="151">
        <f>SUM(BK101:BK109)</f>
        <v>0</v>
      </c>
    </row>
    <row r="101" spans="1:65" s="2" customFormat="1" ht="32.450000000000003" customHeight="1" x14ac:dyDescent="0.2">
      <c r="A101" s="33"/>
      <c r="B101" s="154"/>
      <c r="C101" s="155" t="s">
        <v>15</v>
      </c>
      <c r="D101" s="345" t="s">
        <v>141</v>
      </c>
      <c r="E101" s="156" t="s">
        <v>154</v>
      </c>
      <c r="F101" s="157" t="s">
        <v>155</v>
      </c>
      <c r="G101" s="158" t="s">
        <v>144</v>
      </c>
      <c r="H101" s="159">
        <v>10</v>
      </c>
      <c r="I101" s="160"/>
      <c r="J101" s="161">
        <f>ROUND(I101*H101,2)</f>
        <v>0</v>
      </c>
      <c r="K101" s="157" t="s">
        <v>145</v>
      </c>
      <c r="L101" s="34"/>
      <c r="M101" s="162" t="s">
        <v>3</v>
      </c>
      <c r="N101" s="163" t="s">
        <v>42</v>
      </c>
      <c r="O101" s="54"/>
      <c r="P101" s="164">
        <f>O101*H101</f>
        <v>0</v>
      </c>
      <c r="Q101" s="164">
        <v>4.3800000000000002E-3</v>
      </c>
      <c r="R101" s="164">
        <f>Q101*H101</f>
        <v>4.3800000000000006E-2</v>
      </c>
      <c r="S101" s="164">
        <v>0</v>
      </c>
      <c r="T101" s="165">
        <f>S101*H101</f>
        <v>0</v>
      </c>
      <c r="U101" s="33"/>
      <c r="V101" s="33"/>
      <c r="W101" s="33"/>
      <c r="X101" s="33"/>
      <c r="Y101" s="33"/>
      <c r="Z101" s="33"/>
      <c r="AA101" s="33"/>
      <c r="AB101" s="33"/>
      <c r="AC101" s="33"/>
      <c r="AD101" s="33"/>
      <c r="AE101" s="33"/>
      <c r="AR101" s="166" t="s">
        <v>85</v>
      </c>
      <c r="AT101" s="166" t="s">
        <v>141</v>
      </c>
      <c r="AU101" s="166" t="s">
        <v>82</v>
      </c>
      <c r="AY101" s="18" t="s">
        <v>137</v>
      </c>
      <c r="BE101" s="167">
        <f>IF(N101="základní",J101,0)</f>
        <v>0</v>
      </c>
      <c r="BF101" s="167">
        <f>IF(N101="snížená",J101,0)</f>
        <v>0</v>
      </c>
      <c r="BG101" s="167">
        <f>IF(N101="zákl. přenesená",J101,0)</f>
        <v>0</v>
      </c>
      <c r="BH101" s="167">
        <f>IF(N101="sníž. přenesená",J101,0)</f>
        <v>0</v>
      </c>
      <c r="BI101" s="167">
        <f>IF(N101="nulová",J101,0)</f>
        <v>0</v>
      </c>
      <c r="BJ101" s="18" t="s">
        <v>15</v>
      </c>
      <c r="BK101" s="167">
        <f>ROUND(I101*H101,2)</f>
        <v>0</v>
      </c>
      <c r="BL101" s="18" t="s">
        <v>85</v>
      </c>
      <c r="BM101" s="166" t="s">
        <v>549</v>
      </c>
    </row>
    <row r="102" spans="1:65" s="14" customFormat="1" x14ac:dyDescent="0.2">
      <c r="B102" s="176"/>
      <c r="D102" s="346" t="s">
        <v>147</v>
      </c>
      <c r="E102" s="177" t="s">
        <v>3</v>
      </c>
      <c r="F102" s="178" t="s">
        <v>157</v>
      </c>
      <c r="H102" s="177" t="s">
        <v>3</v>
      </c>
      <c r="I102" s="179"/>
      <c r="L102" s="176"/>
      <c r="M102" s="180"/>
      <c r="N102" s="181"/>
      <c r="O102" s="181"/>
      <c r="P102" s="181"/>
      <c r="Q102" s="181"/>
      <c r="R102" s="181"/>
      <c r="S102" s="181"/>
      <c r="T102" s="182"/>
      <c r="AT102" s="177" t="s">
        <v>147</v>
      </c>
      <c r="AU102" s="177" t="s">
        <v>82</v>
      </c>
      <c r="AV102" s="14" t="s">
        <v>15</v>
      </c>
      <c r="AW102" s="14" t="s">
        <v>33</v>
      </c>
      <c r="AX102" s="14" t="s">
        <v>71</v>
      </c>
      <c r="AY102" s="177" t="s">
        <v>137</v>
      </c>
    </row>
    <row r="103" spans="1:65" s="13" customFormat="1" x14ac:dyDescent="0.2">
      <c r="B103" s="168"/>
      <c r="D103" s="346" t="s">
        <v>147</v>
      </c>
      <c r="E103" s="169" t="s">
        <v>3</v>
      </c>
      <c r="F103" s="170" t="s">
        <v>158</v>
      </c>
      <c r="H103" s="171">
        <v>10</v>
      </c>
      <c r="I103" s="172"/>
      <c r="L103" s="168"/>
      <c r="M103" s="173"/>
      <c r="N103" s="174"/>
      <c r="O103" s="174"/>
      <c r="P103" s="174"/>
      <c r="Q103" s="174"/>
      <c r="R103" s="174"/>
      <c r="S103" s="174"/>
      <c r="T103" s="175"/>
      <c r="AT103" s="169" t="s">
        <v>147</v>
      </c>
      <c r="AU103" s="169" t="s">
        <v>82</v>
      </c>
      <c r="AV103" s="13" t="s">
        <v>79</v>
      </c>
      <c r="AW103" s="13" t="s">
        <v>33</v>
      </c>
      <c r="AX103" s="13" t="s">
        <v>15</v>
      </c>
      <c r="AY103" s="169" t="s">
        <v>137</v>
      </c>
    </row>
    <row r="104" spans="1:65" s="2" customFormat="1" ht="21.6" customHeight="1" x14ac:dyDescent="0.2">
      <c r="A104" s="33"/>
      <c r="B104" s="154"/>
      <c r="C104" s="155" t="s">
        <v>79</v>
      </c>
      <c r="D104" s="345" t="s">
        <v>141</v>
      </c>
      <c r="E104" s="156" t="s">
        <v>159</v>
      </c>
      <c r="F104" s="157" t="s">
        <v>160</v>
      </c>
      <c r="G104" s="158" t="s">
        <v>144</v>
      </c>
      <c r="H104" s="159">
        <v>10</v>
      </c>
      <c r="I104" s="160"/>
      <c r="J104" s="161">
        <f>ROUND(I104*H104,2)</f>
        <v>0</v>
      </c>
      <c r="K104" s="157" t="s">
        <v>145</v>
      </c>
      <c r="L104" s="34"/>
      <c r="M104" s="162" t="s">
        <v>3</v>
      </c>
      <c r="N104" s="163" t="s">
        <v>42</v>
      </c>
      <c r="O104" s="54"/>
      <c r="P104" s="164">
        <f>O104*H104</f>
        <v>0</v>
      </c>
      <c r="Q104" s="164">
        <v>3.0000000000000001E-3</v>
      </c>
      <c r="R104" s="164">
        <f>Q104*H104</f>
        <v>0.03</v>
      </c>
      <c r="S104" s="164">
        <v>0</v>
      </c>
      <c r="T104" s="165">
        <f>S104*H104</f>
        <v>0</v>
      </c>
      <c r="U104" s="33"/>
      <c r="V104" s="33"/>
      <c r="W104" s="33"/>
      <c r="X104" s="33"/>
      <c r="Y104" s="33"/>
      <c r="Z104" s="33"/>
      <c r="AA104" s="33"/>
      <c r="AB104" s="33"/>
      <c r="AC104" s="33"/>
      <c r="AD104" s="33"/>
      <c r="AE104" s="33"/>
      <c r="AR104" s="166" t="s">
        <v>85</v>
      </c>
      <c r="AT104" s="166" t="s">
        <v>141</v>
      </c>
      <c r="AU104" s="166" t="s">
        <v>82</v>
      </c>
      <c r="AY104" s="18" t="s">
        <v>137</v>
      </c>
      <c r="BE104" s="167">
        <f>IF(N104="základní",J104,0)</f>
        <v>0</v>
      </c>
      <c r="BF104" s="167">
        <f>IF(N104="snížená",J104,0)</f>
        <v>0</v>
      </c>
      <c r="BG104" s="167">
        <f>IF(N104="zákl. přenesená",J104,0)</f>
        <v>0</v>
      </c>
      <c r="BH104" s="167">
        <f>IF(N104="sníž. přenesená",J104,0)</f>
        <v>0</v>
      </c>
      <c r="BI104" s="167">
        <f>IF(N104="nulová",J104,0)</f>
        <v>0</v>
      </c>
      <c r="BJ104" s="18" t="s">
        <v>15</v>
      </c>
      <c r="BK104" s="167">
        <f>ROUND(I104*H104,2)</f>
        <v>0</v>
      </c>
      <c r="BL104" s="18" t="s">
        <v>85</v>
      </c>
      <c r="BM104" s="166" t="s">
        <v>550</v>
      </c>
    </row>
    <row r="105" spans="1:65" s="2" customFormat="1" ht="32.450000000000003" customHeight="1" x14ac:dyDescent="0.2">
      <c r="A105" s="33"/>
      <c r="B105" s="154"/>
      <c r="C105" s="155" t="s">
        <v>82</v>
      </c>
      <c r="D105" s="345" t="s">
        <v>141</v>
      </c>
      <c r="E105" s="156" t="s">
        <v>142</v>
      </c>
      <c r="F105" s="157" t="s">
        <v>143</v>
      </c>
      <c r="G105" s="158" t="s">
        <v>144</v>
      </c>
      <c r="H105" s="159">
        <v>39.090000000000003</v>
      </c>
      <c r="I105" s="160"/>
      <c r="J105" s="161">
        <f>ROUND(I105*H105,2)</f>
        <v>0</v>
      </c>
      <c r="K105" s="157" t="s">
        <v>145</v>
      </c>
      <c r="L105" s="34"/>
      <c r="M105" s="162" t="s">
        <v>3</v>
      </c>
      <c r="N105" s="163" t="s">
        <v>42</v>
      </c>
      <c r="O105" s="54"/>
      <c r="P105" s="164">
        <f>O105*H105</f>
        <v>0</v>
      </c>
      <c r="Q105" s="164">
        <v>0</v>
      </c>
      <c r="R105" s="164">
        <f>Q105*H105</f>
        <v>0</v>
      </c>
      <c r="S105" s="164">
        <v>0</v>
      </c>
      <c r="T105" s="165">
        <f>S105*H105</f>
        <v>0</v>
      </c>
      <c r="U105" s="33"/>
      <c r="V105" s="33"/>
      <c r="W105" s="33"/>
      <c r="X105" s="33"/>
      <c r="Y105" s="33"/>
      <c r="Z105" s="33"/>
      <c r="AA105" s="33"/>
      <c r="AB105" s="33"/>
      <c r="AC105" s="33"/>
      <c r="AD105" s="33"/>
      <c r="AE105" s="33"/>
      <c r="AR105" s="166" t="s">
        <v>85</v>
      </c>
      <c r="AT105" s="166" t="s">
        <v>141</v>
      </c>
      <c r="AU105" s="166" t="s">
        <v>82</v>
      </c>
      <c r="AY105" s="18" t="s">
        <v>137</v>
      </c>
      <c r="BE105" s="167">
        <f>IF(N105="základní",J105,0)</f>
        <v>0</v>
      </c>
      <c r="BF105" s="167">
        <f>IF(N105="snížená",J105,0)</f>
        <v>0</v>
      </c>
      <c r="BG105" s="167">
        <f>IF(N105="zákl. přenesená",J105,0)</f>
        <v>0</v>
      </c>
      <c r="BH105" s="167">
        <f>IF(N105="sníž. přenesená",J105,0)</f>
        <v>0</v>
      </c>
      <c r="BI105" s="167">
        <f>IF(N105="nulová",J105,0)</f>
        <v>0</v>
      </c>
      <c r="BJ105" s="18" t="s">
        <v>15</v>
      </c>
      <c r="BK105" s="167">
        <f>ROUND(I105*H105,2)</f>
        <v>0</v>
      </c>
      <c r="BL105" s="18" t="s">
        <v>85</v>
      </c>
      <c r="BM105" s="166" t="s">
        <v>551</v>
      </c>
    </row>
    <row r="106" spans="1:65" s="13" customFormat="1" x14ac:dyDescent="0.2">
      <c r="B106" s="168"/>
      <c r="D106" s="346" t="s">
        <v>147</v>
      </c>
      <c r="E106" s="169" t="s">
        <v>3</v>
      </c>
      <c r="F106" s="170" t="s">
        <v>148</v>
      </c>
      <c r="H106" s="171">
        <v>39.090000000000003</v>
      </c>
      <c r="I106" s="172"/>
      <c r="L106" s="168"/>
      <c r="M106" s="173"/>
      <c r="N106" s="174"/>
      <c r="O106" s="174"/>
      <c r="P106" s="174"/>
      <c r="Q106" s="174"/>
      <c r="R106" s="174"/>
      <c r="S106" s="174"/>
      <c r="T106" s="175"/>
      <c r="AT106" s="169" t="s">
        <v>147</v>
      </c>
      <c r="AU106" s="169" t="s">
        <v>82</v>
      </c>
      <c r="AV106" s="13" t="s">
        <v>79</v>
      </c>
      <c r="AW106" s="13" t="s">
        <v>33</v>
      </c>
      <c r="AX106" s="13" t="s">
        <v>15</v>
      </c>
      <c r="AY106" s="169" t="s">
        <v>137</v>
      </c>
    </row>
    <row r="107" spans="1:65" s="2" customFormat="1" ht="32.450000000000003" customHeight="1" x14ac:dyDescent="0.2">
      <c r="A107" s="33"/>
      <c r="B107" s="154"/>
      <c r="C107" s="155" t="s">
        <v>85</v>
      </c>
      <c r="D107" s="345" t="s">
        <v>141</v>
      </c>
      <c r="E107" s="156" t="s">
        <v>149</v>
      </c>
      <c r="F107" s="157" t="s">
        <v>150</v>
      </c>
      <c r="G107" s="158" t="s">
        <v>144</v>
      </c>
      <c r="H107" s="159">
        <v>7.2</v>
      </c>
      <c r="I107" s="160"/>
      <c r="J107" s="161">
        <f>ROUND(I107*H107,2)</f>
        <v>0</v>
      </c>
      <c r="K107" s="157" t="s">
        <v>145</v>
      </c>
      <c r="L107" s="34"/>
      <c r="M107" s="162" t="s">
        <v>3</v>
      </c>
      <c r="N107" s="163" t="s">
        <v>42</v>
      </c>
      <c r="O107" s="54"/>
      <c r="P107" s="164">
        <f>O107*H107</f>
        <v>0</v>
      </c>
      <c r="Q107" s="164">
        <v>0</v>
      </c>
      <c r="R107" s="164">
        <f>Q107*H107</f>
        <v>0</v>
      </c>
      <c r="S107" s="164">
        <v>0</v>
      </c>
      <c r="T107" s="165">
        <f>S107*H107</f>
        <v>0</v>
      </c>
      <c r="U107" s="33"/>
      <c r="V107" s="33"/>
      <c r="W107" s="33"/>
      <c r="X107" s="33"/>
      <c r="Y107" s="33"/>
      <c r="Z107" s="33"/>
      <c r="AA107" s="33"/>
      <c r="AB107" s="33"/>
      <c r="AC107" s="33"/>
      <c r="AD107" s="33"/>
      <c r="AE107" s="33"/>
      <c r="AR107" s="166" t="s">
        <v>85</v>
      </c>
      <c r="AT107" s="166" t="s">
        <v>141</v>
      </c>
      <c r="AU107" s="166" t="s">
        <v>82</v>
      </c>
      <c r="AY107" s="18" t="s">
        <v>137</v>
      </c>
      <c r="BE107" s="167">
        <f>IF(N107="základní",J107,0)</f>
        <v>0</v>
      </c>
      <c r="BF107" s="167">
        <f>IF(N107="snížená",J107,0)</f>
        <v>0</v>
      </c>
      <c r="BG107" s="167">
        <f>IF(N107="zákl. přenesená",J107,0)</f>
        <v>0</v>
      </c>
      <c r="BH107" s="167">
        <f>IF(N107="sníž. přenesená",J107,0)</f>
        <v>0</v>
      </c>
      <c r="BI107" s="167">
        <f>IF(N107="nulová",J107,0)</f>
        <v>0</v>
      </c>
      <c r="BJ107" s="18" t="s">
        <v>15</v>
      </c>
      <c r="BK107" s="167">
        <f>ROUND(I107*H107,2)</f>
        <v>0</v>
      </c>
      <c r="BL107" s="18" t="s">
        <v>85</v>
      </c>
      <c r="BM107" s="166" t="s">
        <v>552</v>
      </c>
    </row>
    <row r="108" spans="1:65" s="14" customFormat="1" x14ac:dyDescent="0.2">
      <c r="B108" s="176"/>
      <c r="D108" s="346" t="s">
        <v>147</v>
      </c>
      <c r="E108" s="177" t="s">
        <v>3</v>
      </c>
      <c r="F108" s="178" t="s">
        <v>152</v>
      </c>
      <c r="H108" s="177" t="s">
        <v>3</v>
      </c>
      <c r="I108" s="179"/>
      <c r="L108" s="176"/>
      <c r="M108" s="180"/>
      <c r="N108" s="181"/>
      <c r="O108" s="181"/>
      <c r="P108" s="181"/>
      <c r="Q108" s="181"/>
      <c r="R108" s="181"/>
      <c r="S108" s="181"/>
      <c r="T108" s="182"/>
      <c r="AT108" s="177" t="s">
        <v>147</v>
      </c>
      <c r="AU108" s="177" t="s">
        <v>82</v>
      </c>
      <c r="AV108" s="14" t="s">
        <v>15</v>
      </c>
      <c r="AW108" s="14" t="s">
        <v>33</v>
      </c>
      <c r="AX108" s="14" t="s">
        <v>71</v>
      </c>
      <c r="AY108" s="177" t="s">
        <v>137</v>
      </c>
    </row>
    <row r="109" spans="1:65" s="13" customFormat="1" x14ac:dyDescent="0.2">
      <c r="B109" s="168"/>
      <c r="D109" s="346" t="s">
        <v>147</v>
      </c>
      <c r="E109" s="169" t="s">
        <v>3</v>
      </c>
      <c r="F109" s="170" t="s">
        <v>153</v>
      </c>
      <c r="H109" s="171">
        <v>7.2</v>
      </c>
      <c r="I109" s="172"/>
      <c r="L109" s="168"/>
      <c r="M109" s="173"/>
      <c r="N109" s="174"/>
      <c r="O109" s="174"/>
      <c r="P109" s="174"/>
      <c r="Q109" s="174"/>
      <c r="R109" s="174"/>
      <c r="S109" s="174"/>
      <c r="T109" s="175"/>
      <c r="AT109" s="169" t="s">
        <v>147</v>
      </c>
      <c r="AU109" s="169" t="s">
        <v>82</v>
      </c>
      <c r="AV109" s="13" t="s">
        <v>79</v>
      </c>
      <c r="AW109" s="13" t="s">
        <v>33</v>
      </c>
      <c r="AX109" s="13" t="s">
        <v>15</v>
      </c>
      <c r="AY109" s="169" t="s">
        <v>137</v>
      </c>
    </row>
    <row r="110" spans="1:65" s="12" customFormat="1" ht="20.85" customHeight="1" x14ac:dyDescent="0.2">
      <c r="B110" s="141"/>
      <c r="D110" s="347" t="s">
        <v>70</v>
      </c>
      <c r="E110" s="152" t="s">
        <v>162</v>
      </c>
      <c r="F110" s="152" t="s">
        <v>163</v>
      </c>
      <c r="I110" s="144"/>
      <c r="J110" s="153">
        <f>BK110</f>
        <v>0</v>
      </c>
      <c r="L110" s="141"/>
      <c r="M110" s="146"/>
      <c r="N110" s="147"/>
      <c r="O110" s="147"/>
      <c r="P110" s="148">
        <f>SUM(P111:P120)</f>
        <v>0</v>
      </c>
      <c r="Q110" s="147"/>
      <c r="R110" s="148">
        <f>SUM(R111:R120)</f>
        <v>2.8031530199999999</v>
      </c>
      <c r="S110" s="147"/>
      <c r="T110" s="149">
        <f>SUM(T111:T120)</f>
        <v>0</v>
      </c>
      <c r="AR110" s="142" t="s">
        <v>15</v>
      </c>
      <c r="AT110" s="150" t="s">
        <v>70</v>
      </c>
      <c r="AU110" s="150" t="s">
        <v>79</v>
      </c>
      <c r="AY110" s="142" t="s">
        <v>137</v>
      </c>
      <c r="BK110" s="151">
        <f>SUM(BK111:BK120)</f>
        <v>0</v>
      </c>
    </row>
    <row r="111" spans="1:65" s="2" customFormat="1" ht="32.450000000000003" customHeight="1" x14ac:dyDescent="0.2">
      <c r="A111" s="33"/>
      <c r="B111" s="154"/>
      <c r="C111" s="155" t="s">
        <v>88</v>
      </c>
      <c r="D111" s="345" t="s">
        <v>141</v>
      </c>
      <c r="E111" s="156" t="s">
        <v>164</v>
      </c>
      <c r="F111" s="157" t="s">
        <v>165</v>
      </c>
      <c r="G111" s="158" t="s">
        <v>166</v>
      </c>
      <c r="H111" s="159">
        <v>1.2210000000000001</v>
      </c>
      <c r="I111" s="160"/>
      <c r="J111" s="161">
        <f>ROUND(I111*H111,2)</f>
        <v>0</v>
      </c>
      <c r="K111" s="157" t="s">
        <v>145</v>
      </c>
      <c r="L111" s="34"/>
      <c r="M111" s="162" t="s">
        <v>3</v>
      </c>
      <c r="N111" s="163" t="s">
        <v>42</v>
      </c>
      <c r="O111" s="54"/>
      <c r="P111" s="164">
        <f>O111*H111</f>
        <v>0</v>
      </c>
      <c r="Q111" s="164">
        <v>2.2563399999999998</v>
      </c>
      <c r="R111" s="164">
        <f>Q111*H111</f>
        <v>2.75499114</v>
      </c>
      <c r="S111" s="164">
        <v>0</v>
      </c>
      <c r="T111" s="165">
        <f>S111*H111</f>
        <v>0</v>
      </c>
      <c r="U111" s="33"/>
      <c r="V111" s="33"/>
      <c r="W111" s="33"/>
      <c r="X111" s="33"/>
      <c r="Y111" s="33"/>
      <c r="Z111" s="33"/>
      <c r="AA111" s="33"/>
      <c r="AB111" s="33"/>
      <c r="AC111" s="33"/>
      <c r="AD111" s="33"/>
      <c r="AE111" s="33"/>
      <c r="AR111" s="166" t="s">
        <v>85</v>
      </c>
      <c r="AT111" s="166" t="s">
        <v>141</v>
      </c>
      <c r="AU111" s="166" t="s">
        <v>82</v>
      </c>
      <c r="AY111" s="18" t="s">
        <v>137</v>
      </c>
      <c r="BE111" s="167">
        <f>IF(N111="základní",J111,0)</f>
        <v>0</v>
      </c>
      <c r="BF111" s="167">
        <f>IF(N111="snížená",J111,0)</f>
        <v>0</v>
      </c>
      <c r="BG111" s="167">
        <f>IF(N111="zákl. přenesená",J111,0)</f>
        <v>0</v>
      </c>
      <c r="BH111" s="167">
        <f>IF(N111="sníž. přenesená",J111,0)</f>
        <v>0</v>
      </c>
      <c r="BI111" s="167">
        <f>IF(N111="nulová",J111,0)</f>
        <v>0</v>
      </c>
      <c r="BJ111" s="18" t="s">
        <v>15</v>
      </c>
      <c r="BK111" s="167">
        <f>ROUND(I111*H111,2)</f>
        <v>0</v>
      </c>
      <c r="BL111" s="18" t="s">
        <v>85</v>
      </c>
      <c r="BM111" s="166" t="s">
        <v>553</v>
      </c>
    </row>
    <row r="112" spans="1:65" s="14" customFormat="1" x14ac:dyDescent="0.2">
      <c r="B112" s="176"/>
      <c r="D112" s="346" t="s">
        <v>147</v>
      </c>
      <c r="E112" s="177" t="s">
        <v>3</v>
      </c>
      <c r="F112" s="178" t="s">
        <v>168</v>
      </c>
      <c r="H112" s="177" t="s">
        <v>3</v>
      </c>
      <c r="I112" s="179"/>
      <c r="L112" s="176"/>
      <c r="M112" s="180"/>
      <c r="N112" s="181"/>
      <c r="O112" s="181"/>
      <c r="P112" s="181"/>
      <c r="Q112" s="181"/>
      <c r="R112" s="181"/>
      <c r="S112" s="181"/>
      <c r="T112" s="182"/>
      <c r="AT112" s="177" t="s">
        <v>147</v>
      </c>
      <c r="AU112" s="177" t="s">
        <v>82</v>
      </c>
      <c r="AV112" s="14" t="s">
        <v>15</v>
      </c>
      <c r="AW112" s="14" t="s">
        <v>33</v>
      </c>
      <c r="AX112" s="14" t="s">
        <v>71</v>
      </c>
      <c r="AY112" s="177" t="s">
        <v>137</v>
      </c>
    </row>
    <row r="113" spans="1:65" s="13" customFormat="1" x14ac:dyDescent="0.2">
      <c r="B113" s="168"/>
      <c r="D113" s="346" t="s">
        <v>147</v>
      </c>
      <c r="E113" s="169" t="s">
        <v>3</v>
      </c>
      <c r="F113" s="170" t="s">
        <v>169</v>
      </c>
      <c r="H113" s="171">
        <v>1.2210000000000001</v>
      </c>
      <c r="I113" s="172"/>
      <c r="L113" s="168"/>
      <c r="M113" s="173"/>
      <c r="N113" s="174"/>
      <c r="O113" s="174"/>
      <c r="P113" s="174"/>
      <c r="Q113" s="174"/>
      <c r="R113" s="174"/>
      <c r="S113" s="174"/>
      <c r="T113" s="175"/>
      <c r="AT113" s="169" t="s">
        <v>147</v>
      </c>
      <c r="AU113" s="169" t="s">
        <v>82</v>
      </c>
      <c r="AV113" s="13" t="s">
        <v>79</v>
      </c>
      <c r="AW113" s="13" t="s">
        <v>33</v>
      </c>
      <c r="AX113" s="13" t="s">
        <v>15</v>
      </c>
      <c r="AY113" s="169" t="s">
        <v>137</v>
      </c>
    </row>
    <row r="114" spans="1:65" s="2" customFormat="1" ht="32.450000000000003" customHeight="1" x14ac:dyDescent="0.2">
      <c r="A114" s="33"/>
      <c r="B114" s="154"/>
      <c r="C114" s="155" t="s">
        <v>91</v>
      </c>
      <c r="D114" s="345" t="s">
        <v>141</v>
      </c>
      <c r="E114" s="156" t="s">
        <v>170</v>
      </c>
      <c r="F114" s="157" t="s">
        <v>171</v>
      </c>
      <c r="G114" s="158" t="s">
        <v>166</v>
      </c>
      <c r="H114" s="159">
        <v>1.2210000000000001</v>
      </c>
      <c r="I114" s="160"/>
      <c r="J114" s="161">
        <f>ROUND(I114*H114,2)</f>
        <v>0</v>
      </c>
      <c r="K114" s="157" t="s">
        <v>145</v>
      </c>
      <c r="L114" s="34"/>
      <c r="M114" s="162" t="s">
        <v>3</v>
      </c>
      <c r="N114" s="163" t="s">
        <v>42</v>
      </c>
      <c r="O114" s="54"/>
      <c r="P114" s="164">
        <f>O114*H114</f>
        <v>0</v>
      </c>
      <c r="Q114" s="164">
        <v>0</v>
      </c>
      <c r="R114" s="164">
        <f>Q114*H114</f>
        <v>0</v>
      </c>
      <c r="S114" s="164">
        <v>0</v>
      </c>
      <c r="T114" s="165">
        <f>S114*H114</f>
        <v>0</v>
      </c>
      <c r="U114" s="33"/>
      <c r="V114" s="33"/>
      <c r="W114" s="33"/>
      <c r="X114" s="33"/>
      <c r="Y114" s="33"/>
      <c r="Z114" s="33"/>
      <c r="AA114" s="33"/>
      <c r="AB114" s="33"/>
      <c r="AC114" s="33"/>
      <c r="AD114" s="33"/>
      <c r="AE114" s="33"/>
      <c r="AR114" s="166" t="s">
        <v>85</v>
      </c>
      <c r="AT114" s="166" t="s">
        <v>141</v>
      </c>
      <c r="AU114" s="166" t="s">
        <v>82</v>
      </c>
      <c r="AY114" s="18" t="s">
        <v>137</v>
      </c>
      <c r="BE114" s="167">
        <f>IF(N114="základní",J114,0)</f>
        <v>0</v>
      </c>
      <c r="BF114" s="167">
        <f>IF(N114="snížená",J114,0)</f>
        <v>0</v>
      </c>
      <c r="BG114" s="167">
        <f>IF(N114="zákl. přenesená",J114,0)</f>
        <v>0</v>
      </c>
      <c r="BH114" s="167">
        <f>IF(N114="sníž. přenesená",J114,0)</f>
        <v>0</v>
      </c>
      <c r="BI114" s="167">
        <f>IF(N114="nulová",J114,0)</f>
        <v>0</v>
      </c>
      <c r="BJ114" s="18" t="s">
        <v>15</v>
      </c>
      <c r="BK114" s="167">
        <f>ROUND(I114*H114,2)</f>
        <v>0</v>
      </c>
      <c r="BL114" s="18" t="s">
        <v>85</v>
      </c>
      <c r="BM114" s="166" t="s">
        <v>554</v>
      </c>
    </row>
    <row r="115" spans="1:65" s="2" customFormat="1" ht="43.15" customHeight="1" x14ac:dyDescent="0.2">
      <c r="A115" s="33"/>
      <c r="B115" s="154"/>
      <c r="C115" s="155" t="s">
        <v>173</v>
      </c>
      <c r="D115" s="345" t="s">
        <v>141</v>
      </c>
      <c r="E115" s="156" t="s">
        <v>174</v>
      </c>
      <c r="F115" s="157" t="s">
        <v>175</v>
      </c>
      <c r="G115" s="158" t="s">
        <v>166</v>
      </c>
      <c r="H115" s="159">
        <v>1.2210000000000001</v>
      </c>
      <c r="I115" s="160"/>
      <c r="J115" s="161">
        <f>ROUND(I115*H115,2)</f>
        <v>0</v>
      </c>
      <c r="K115" s="157" t="s">
        <v>145</v>
      </c>
      <c r="L115" s="34"/>
      <c r="M115" s="162" t="s">
        <v>3</v>
      </c>
      <c r="N115" s="163" t="s">
        <v>42</v>
      </c>
      <c r="O115" s="54"/>
      <c r="P115" s="164">
        <f>O115*H115</f>
        <v>0</v>
      </c>
      <c r="Q115" s="164">
        <v>0</v>
      </c>
      <c r="R115" s="164">
        <f>Q115*H115</f>
        <v>0</v>
      </c>
      <c r="S115" s="164">
        <v>0</v>
      </c>
      <c r="T115" s="165">
        <f>S115*H115</f>
        <v>0</v>
      </c>
      <c r="U115" s="33"/>
      <c r="V115" s="33"/>
      <c r="W115" s="33"/>
      <c r="X115" s="33"/>
      <c r="Y115" s="33"/>
      <c r="Z115" s="33"/>
      <c r="AA115" s="33"/>
      <c r="AB115" s="33"/>
      <c r="AC115" s="33"/>
      <c r="AD115" s="33"/>
      <c r="AE115" s="33"/>
      <c r="AR115" s="166" t="s">
        <v>85</v>
      </c>
      <c r="AT115" s="166" t="s">
        <v>141</v>
      </c>
      <c r="AU115" s="166" t="s">
        <v>82</v>
      </c>
      <c r="AY115" s="18" t="s">
        <v>137</v>
      </c>
      <c r="BE115" s="167">
        <f>IF(N115="základní",J115,0)</f>
        <v>0</v>
      </c>
      <c r="BF115" s="167">
        <f>IF(N115="snížená",J115,0)</f>
        <v>0</v>
      </c>
      <c r="BG115" s="167">
        <f>IF(N115="zákl. přenesená",J115,0)</f>
        <v>0</v>
      </c>
      <c r="BH115" s="167">
        <f>IF(N115="sníž. přenesená",J115,0)</f>
        <v>0</v>
      </c>
      <c r="BI115" s="167">
        <f>IF(N115="nulová",J115,0)</f>
        <v>0</v>
      </c>
      <c r="BJ115" s="18" t="s">
        <v>15</v>
      </c>
      <c r="BK115" s="167">
        <f>ROUND(I115*H115,2)</f>
        <v>0</v>
      </c>
      <c r="BL115" s="18" t="s">
        <v>85</v>
      </c>
      <c r="BM115" s="166" t="s">
        <v>555</v>
      </c>
    </row>
    <row r="116" spans="1:65" s="2" customFormat="1" ht="21.6" customHeight="1" x14ac:dyDescent="0.2">
      <c r="A116" s="33"/>
      <c r="B116" s="154"/>
      <c r="C116" s="155" t="s">
        <v>177</v>
      </c>
      <c r="D116" s="345" t="s">
        <v>141</v>
      </c>
      <c r="E116" s="156" t="s">
        <v>178</v>
      </c>
      <c r="F116" s="157" t="s">
        <v>179</v>
      </c>
      <c r="G116" s="158" t="s">
        <v>180</v>
      </c>
      <c r="H116" s="159">
        <v>4.3999999999999997E-2</v>
      </c>
      <c r="I116" s="160"/>
      <c r="J116" s="161">
        <f>ROUND(I116*H116,2)</f>
        <v>0</v>
      </c>
      <c r="K116" s="157" t="s">
        <v>145</v>
      </c>
      <c r="L116" s="34"/>
      <c r="M116" s="162" t="s">
        <v>3</v>
      </c>
      <c r="N116" s="163" t="s">
        <v>42</v>
      </c>
      <c r="O116" s="54"/>
      <c r="P116" s="164">
        <f>O116*H116</f>
        <v>0</v>
      </c>
      <c r="Q116" s="164">
        <v>1.06277</v>
      </c>
      <c r="R116" s="164">
        <f>Q116*H116</f>
        <v>4.6761879999999999E-2</v>
      </c>
      <c r="S116" s="164">
        <v>0</v>
      </c>
      <c r="T116" s="165">
        <f>S116*H116</f>
        <v>0</v>
      </c>
      <c r="U116" s="33"/>
      <c r="V116" s="33"/>
      <c r="W116" s="33"/>
      <c r="X116" s="33"/>
      <c r="Y116" s="33"/>
      <c r="Z116" s="33"/>
      <c r="AA116" s="33"/>
      <c r="AB116" s="33"/>
      <c r="AC116" s="33"/>
      <c r="AD116" s="33"/>
      <c r="AE116" s="33"/>
      <c r="AR116" s="166" t="s">
        <v>85</v>
      </c>
      <c r="AT116" s="166" t="s">
        <v>141</v>
      </c>
      <c r="AU116" s="166" t="s">
        <v>82</v>
      </c>
      <c r="AY116" s="18" t="s">
        <v>137</v>
      </c>
      <c r="BE116" s="167">
        <f>IF(N116="základní",J116,0)</f>
        <v>0</v>
      </c>
      <c r="BF116" s="167">
        <f>IF(N116="snížená",J116,0)</f>
        <v>0</v>
      </c>
      <c r="BG116" s="167">
        <f>IF(N116="zákl. přenesená",J116,0)</f>
        <v>0</v>
      </c>
      <c r="BH116" s="167">
        <f>IF(N116="sníž. přenesená",J116,0)</f>
        <v>0</v>
      </c>
      <c r="BI116" s="167">
        <f>IF(N116="nulová",J116,0)</f>
        <v>0</v>
      </c>
      <c r="BJ116" s="18" t="s">
        <v>15</v>
      </c>
      <c r="BK116" s="167">
        <f>ROUND(I116*H116,2)</f>
        <v>0</v>
      </c>
      <c r="BL116" s="18" t="s">
        <v>85</v>
      </c>
      <c r="BM116" s="166" t="s">
        <v>556</v>
      </c>
    </row>
    <row r="117" spans="1:65" s="14" customFormat="1" x14ac:dyDescent="0.2">
      <c r="B117" s="176"/>
      <c r="D117" s="346" t="s">
        <v>147</v>
      </c>
      <c r="E117" s="177" t="s">
        <v>3</v>
      </c>
      <c r="F117" s="178" t="s">
        <v>168</v>
      </c>
      <c r="H117" s="177" t="s">
        <v>3</v>
      </c>
      <c r="I117" s="179"/>
      <c r="L117" s="176"/>
      <c r="M117" s="180"/>
      <c r="N117" s="181"/>
      <c r="O117" s="181"/>
      <c r="P117" s="181"/>
      <c r="Q117" s="181"/>
      <c r="R117" s="181"/>
      <c r="S117" s="181"/>
      <c r="T117" s="182"/>
      <c r="AT117" s="177" t="s">
        <v>147</v>
      </c>
      <c r="AU117" s="177" t="s">
        <v>82</v>
      </c>
      <c r="AV117" s="14" t="s">
        <v>15</v>
      </c>
      <c r="AW117" s="14" t="s">
        <v>33</v>
      </c>
      <c r="AX117" s="14" t="s">
        <v>71</v>
      </c>
      <c r="AY117" s="177" t="s">
        <v>137</v>
      </c>
    </row>
    <row r="118" spans="1:65" s="13" customFormat="1" x14ac:dyDescent="0.2">
      <c r="B118" s="168"/>
      <c r="D118" s="346" t="s">
        <v>147</v>
      </c>
      <c r="E118" s="169" t="s">
        <v>3</v>
      </c>
      <c r="F118" s="170" t="s">
        <v>182</v>
      </c>
      <c r="H118" s="171">
        <v>4.3999999999999997E-2</v>
      </c>
      <c r="I118" s="172"/>
      <c r="L118" s="168"/>
      <c r="M118" s="173"/>
      <c r="N118" s="174"/>
      <c r="O118" s="174"/>
      <c r="P118" s="174"/>
      <c r="Q118" s="174"/>
      <c r="R118" s="174"/>
      <c r="S118" s="174"/>
      <c r="T118" s="175"/>
      <c r="AT118" s="169" t="s">
        <v>147</v>
      </c>
      <c r="AU118" s="169" t="s">
        <v>82</v>
      </c>
      <c r="AV118" s="13" t="s">
        <v>79</v>
      </c>
      <c r="AW118" s="13" t="s">
        <v>33</v>
      </c>
      <c r="AX118" s="13" t="s">
        <v>15</v>
      </c>
      <c r="AY118" s="169" t="s">
        <v>137</v>
      </c>
    </row>
    <row r="119" spans="1:65" s="2" customFormat="1" ht="32.450000000000003" customHeight="1" x14ac:dyDescent="0.2">
      <c r="A119" s="33"/>
      <c r="B119" s="154"/>
      <c r="C119" s="155" t="s">
        <v>183</v>
      </c>
      <c r="D119" s="345" t="s">
        <v>141</v>
      </c>
      <c r="E119" s="156" t="s">
        <v>184</v>
      </c>
      <c r="F119" s="157" t="s">
        <v>185</v>
      </c>
      <c r="G119" s="158" t="s">
        <v>186</v>
      </c>
      <c r="H119" s="159">
        <v>17.5</v>
      </c>
      <c r="I119" s="160"/>
      <c r="J119" s="161">
        <f>ROUND(I119*H119,2)</f>
        <v>0</v>
      </c>
      <c r="K119" s="157" t="s">
        <v>145</v>
      </c>
      <c r="L119" s="34"/>
      <c r="M119" s="162" t="s">
        <v>3</v>
      </c>
      <c r="N119" s="163" t="s">
        <v>42</v>
      </c>
      <c r="O119" s="54"/>
      <c r="P119" s="164">
        <f>O119*H119</f>
        <v>0</v>
      </c>
      <c r="Q119" s="164">
        <v>8.0000000000000007E-5</v>
      </c>
      <c r="R119" s="164">
        <f>Q119*H119</f>
        <v>1.4000000000000002E-3</v>
      </c>
      <c r="S119" s="164">
        <v>0</v>
      </c>
      <c r="T119" s="165">
        <f>S119*H119</f>
        <v>0</v>
      </c>
      <c r="U119" s="33"/>
      <c r="V119" s="33"/>
      <c r="W119" s="33"/>
      <c r="X119" s="33"/>
      <c r="Y119" s="33"/>
      <c r="Z119" s="33"/>
      <c r="AA119" s="33"/>
      <c r="AB119" s="33"/>
      <c r="AC119" s="33"/>
      <c r="AD119" s="33"/>
      <c r="AE119" s="33"/>
      <c r="AR119" s="166" t="s">
        <v>85</v>
      </c>
      <c r="AT119" s="166" t="s">
        <v>141</v>
      </c>
      <c r="AU119" s="166" t="s">
        <v>82</v>
      </c>
      <c r="AY119" s="18" t="s">
        <v>137</v>
      </c>
      <c r="BE119" s="167">
        <f>IF(N119="základní",J119,0)</f>
        <v>0</v>
      </c>
      <c r="BF119" s="167">
        <f>IF(N119="snížená",J119,0)</f>
        <v>0</v>
      </c>
      <c r="BG119" s="167">
        <f>IF(N119="zákl. přenesená",J119,0)</f>
        <v>0</v>
      </c>
      <c r="BH119" s="167">
        <f>IF(N119="sníž. přenesená",J119,0)</f>
        <v>0</v>
      </c>
      <c r="BI119" s="167">
        <f>IF(N119="nulová",J119,0)</f>
        <v>0</v>
      </c>
      <c r="BJ119" s="18" t="s">
        <v>15</v>
      </c>
      <c r="BK119" s="167">
        <f>ROUND(I119*H119,2)</f>
        <v>0</v>
      </c>
      <c r="BL119" s="18" t="s">
        <v>85</v>
      </c>
      <c r="BM119" s="166" t="s">
        <v>557</v>
      </c>
    </row>
    <row r="120" spans="1:65" s="13" customFormat="1" x14ac:dyDescent="0.2">
      <c r="B120" s="168"/>
      <c r="D120" s="346" t="s">
        <v>147</v>
      </c>
      <c r="E120" s="169" t="s">
        <v>3</v>
      </c>
      <c r="F120" s="170" t="s">
        <v>188</v>
      </c>
      <c r="H120" s="171">
        <v>17.5</v>
      </c>
      <c r="I120" s="172"/>
      <c r="L120" s="168"/>
      <c r="M120" s="173"/>
      <c r="N120" s="174"/>
      <c r="O120" s="174"/>
      <c r="P120" s="174"/>
      <c r="Q120" s="174"/>
      <c r="R120" s="174"/>
      <c r="S120" s="174"/>
      <c r="T120" s="175"/>
      <c r="AT120" s="169" t="s">
        <v>147</v>
      </c>
      <c r="AU120" s="169" t="s">
        <v>82</v>
      </c>
      <c r="AV120" s="13" t="s">
        <v>79</v>
      </c>
      <c r="AW120" s="13" t="s">
        <v>33</v>
      </c>
      <c r="AX120" s="13" t="s">
        <v>15</v>
      </c>
      <c r="AY120" s="169" t="s">
        <v>137</v>
      </c>
    </row>
    <row r="121" spans="1:65" s="12" customFormat="1" ht="22.9" customHeight="1" x14ac:dyDescent="0.2">
      <c r="B121" s="141"/>
      <c r="D121" s="347" t="s">
        <v>70</v>
      </c>
      <c r="E121" s="152" t="s">
        <v>183</v>
      </c>
      <c r="F121" s="152" t="s">
        <v>189</v>
      </c>
      <c r="I121" s="144"/>
      <c r="J121" s="153">
        <f>BK121</f>
        <v>0</v>
      </c>
      <c r="L121" s="141"/>
      <c r="M121" s="146"/>
      <c r="N121" s="147"/>
      <c r="O121" s="147"/>
      <c r="P121" s="148">
        <f>SUM(P122:P124)</f>
        <v>0</v>
      </c>
      <c r="Q121" s="147"/>
      <c r="R121" s="148">
        <f>SUM(R122:R124)</f>
        <v>0</v>
      </c>
      <c r="S121" s="147"/>
      <c r="T121" s="149">
        <f>SUM(T122:T124)</f>
        <v>2.5648</v>
      </c>
      <c r="AR121" s="142" t="s">
        <v>15</v>
      </c>
      <c r="AT121" s="150" t="s">
        <v>70</v>
      </c>
      <c r="AU121" s="150" t="s">
        <v>15</v>
      </c>
      <c r="AY121" s="142" t="s">
        <v>137</v>
      </c>
      <c r="BK121" s="151">
        <f>SUM(BK122:BK124)</f>
        <v>0</v>
      </c>
    </row>
    <row r="122" spans="1:65" s="2" customFormat="1" ht="32.450000000000003" customHeight="1" x14ac:dyDescent="0.2">
      <c r="A122" s="33"/>
      <c r="B122" s="154"/>
      <c r="C122" s="155" t="s">
        <v>190</v>
      </c>
      <c r="D122" s="345" t="s">
        <v>141</v>
      </c>
      <c r="E122" s="156" t="s">
        <v>191</v>
      </c>
      <c r="F122" s="157" t="s">
        <v>192</v>
      </c>
      <c r="G122" s="158" t="s">
        <v>166</v>
      </c>
      <c r="H122" s="159">
        <v>1.8320000000000001</v>
      </c>
      <c r="I122" s="160"/>
      <c r="J122" s="161">
        <f>ROUND(I122*H122,2)</f>
        <v>0</v>
      </c>
      <c r="K122" s="157" t="s">
        <v>145</v>
      </c>
      <c r="L122" s="34"/>
      <c r="M122" s="162" t="s">
        <v>3</v>
      </c>
      <c r="N122" s="163" t="s">
        <v>42</v>
      </c>
      <c r="O122" s="54"/>
      <c r="P122" s="164">
        <f>O122*H122</f>
        <v>0</v>
      </c>
      <c r="Q122" s="164">
        <v>0</v>
      </c>
      <c r="R122" s="164">
        <f>Q122*H122</f>
        <v>0</v>
      </c>
      <c r="S122" s="164">
        <v>1.4</v>
      </c>
      <c r="T122" s="165">
        <f>S122*H122</f>
        <v>2.5648</v>
      </c>
      <c r="U122" s="33"/>
      <c r="V122" s="33"/>
      <c r="W122" s="33"/>
      <c r="X122" s="33"/>
      <c r="Y122" s="33"/>
      <c r="Z122" s="33"/>
      <c r="AA122" s="33"/>
      <c r="AB122" s="33"/>
      <c r="AC122" s="33"/>
      <c r="AD122" s="33"/>
      <c r="AE122" s="33"/>
      <c r="AR122" s="166" t="s">
        <v>85</v>
      </c>
      <c r="AT122" s="166" t="s">
        <v>141</v>
      </c>
      <c r="AU122" s="166" t="s">
        <v>79</v>
      </c>
      <c r="AY122" s="18" t="s">
        <v>137</v>
      </c>
      <c r="BE122" s="167">
        <f>IF(N122="základní",J122,0)</f>
        <v>0</v>
      </c>
      <c r="BF122" s="167">
        <f>IF(N122="snížená",J122,0)</f>
        <v>0</v>
      </c>
      <c r="BG122" s="167">
        <f>IF(N122="zákl. přenesená",J122,0)</f>
        <v>0</v>
      </c>
      <c r="BH122" s="167">
        <f>IF(N122="sníž. přenesená",J122,0)</f>
        <v>0</v>
      </c>
      <c r="BI122" s="167">
        <f>IF(N122="nulová",J122,0)</f>
        <v>0</v>
      </c>
      <c r="BJ122" s="18" t="s">
        <v>15</v>
      </c>
      <c r="BK122" s="167">
        <f>ROUND(I122*H122,2)</f>
        <v>0</v>
      </c>
      <c r="BL122" s="18" t="s">
        <v>85</v>
      </c>
      <c r="BM122" s="166" t="s">
        <v>558</v>
      </c>
    </row>
    <row r="123" spans="1:65" s="14" customFormat="1" x14ac:dyDescent="0.2">
      <c r="B123" s="176"/>
      <c r="D123" s="346" t="s">
        <v>147</v>
      </c>
      <c r="E123" s="177" t="s">
        <v>3</v>
      </c>
      <c r="F123" s="178" t="s">
        <v>168</v>
      </c>
      <c r="H123" s="177" t="s">
        <v>3</v>
      </c>
      <c r="I123" s="179"/>
      <c r="L123" s="176"/>
      <c r="M123" s="180"/>
      <c r="N123" s="181"/>
      <c r="O123" s="181"/>
      <c r="P123" s="181"/>
      <c r="Q123" s="181"/>
      <c r="R123" s="181"/>
      <c r="S123" s="181"/>
      <c r="T123" s="182"/>
      <c r="AT123" s="177" t="s">
        <v>147</v>
      </c>
      <c r="AU123" s="177" t="s">
        <v>79</v>
      </c>
      <c r="AV123" s="14" t="s">
        <v>15</v>
      </c>
      <c r="AW123" s="14" t="s">
        <v>33</v>
      </c>
      <c r="AX123" s="14" t="s">
        <v>71</v>
      </c>
      <c r="AY123" s="177" t="s">
        <v>137</v>
      </c>
    </row>
    <row r="124" spans="1:65" s="13" customFormat="1" x14ac:dyDescent="0.2">
      <c r="B124" s="168"/>
      <c r="D124" s="346" t="s">
        <v>147</v>
      </c>
      <c r="E124" s="169" t="s">
        <v>3</v>
      </c>
      <c r="F124" s="170" t="s">
        <v>194</v>
      </c>
      <c r="H124" s="171">
        <v>1.8320000000000001</v>
      </c>
      <c r="I124" s="172"/>
      <c r="L124" s="168"/>
      <c r="M124" s="173"/>
      <c r="N124" s="174"/>
      <c r="O124" s="174"/>
      <c r="P124" s="174"/>
      <c r="Q124" s="174"/>
      <c r="R124" s="174"/>
      <c r="S124" s="174"/>
      <c r="T124" s="175"/>
      <c r="AT124" s="169" t="s">
        <v>147</v>
      </c>
      <c r="AU124" s="169" t="s">
        <v>79</v>
      </c>
      <c r="AV124" s="13" t="s">
        <v>79</v>
      </c>
      <c r="AW124" s="13" t="s">
        <v>33</v>
      </c>
      <c r="AX124" s="13" t="s">
        <v>15</v>
      </c>
      <c r="AY124" s="169" t="s">
        <v>137</v>
      </c>
    </row>
    <row r="125" spans="1:65" s="12" customFormat="1" ht="22.9" customHeight="1" x14ac:dyDescent="0.2">
      <c r="B125" s="141"/>
      <c r="D125" s="347" t="s">
        <v>70</v>
      </c>
      <c r="E125" s="152" t="s">
        <v>195</v>
      </c>
      <c r="F125" s="152" t="s">
        <v>196</v>
      </c>
      <c r="I125" s="144"/>
      <c r="J125" s="153">
        <f>BK125</f>
        <v>0</v>
      </c>
      <c r="L125" s="141"/>
      <c r="M125" s="146"/>
      <c r="N125" s="147"/>
      <c r="O125" s="147"/>
      <c r="P125" s="148">
        <f>SUM(P126:P130)</f>
        <v>0</v>
      </c>
      <c r="Q125" s="147"/>
      <c r="R125" s="148">
        <f>SUM(R126:R130)</f>
        <v>0</v>
      </c>
      <c r="S125" s="147"/>
      <c r="T125" s="149">
        <f>SUM(T126:T130)</f>
        <v>0</v>
      </c>
      <c r="AR125" s="142" t="s">
        <v>15</v>
      </c>
      <c r="AT125" s="150" t="s">
        <v>70</v>
      </c>
      <c r="AU125" s="150" t="s">
        <v>15</v>
      </c>
      <c r="AY125" s="142" t="s">
        <v>137</v>
      </c>
      <c r="BK125" s="151">
        <f>SUM(BK126:BK130)</f>
        <v>0</v>
      </c>
    </row>
    <row r="126" spans="1:65" s="2" customFormat="1" ht="43.15" customHeight="1" x14ac:dyDescent="0.2">
      <c r="A126" s="33"/>
      <c r="B126" s="154"/>
      <c r="C126" s="155" t="s">
        <v>197</v>
      </c>
      <c r="D126" s="345" t="s">
        <v>141</v>
      </c>
      <c r="E126" s="156" t="s">
        <v>198</v>
      </c>
      <c r="F126" s="157" t="s">
        <v>199</v>
      </c>
      <c r="G126" s="158" t="s">
        <v>180</v>
      </c>
      <c r="H126" s="159">
        <v>3.24</v>
      </c>
      <c r="I126" s="160"/>
      <c r="J126" s="161">
        <f>ROUND(I126*H126,2)</f>
        <v>0</v>
      </c>
      <c r="K126" s="157" t="s">
        <v>3</v>
      </c>
      <c r="L126" s="34"/>
      <c r="M126" s="162" t="s">
        <v>3</v>
      </c>
      <c r="N126" s="163" t="s">
        <v>42</v>
      </c>
      <c r="O126" s="54"/>
      <c r="P126" s="164">
        <f>O126*H126</f>
        <v>0</v>
      </c>
      <c r="Q126" s="164">
        <v>0</v>
      </c>
      <c r="R126" s="164">
        <f>Q126*H126</f>
        <v>0</v>
      </c>
      <c r="S126" s="164">
        <v>0</v>
      </c>
      <c r="T126" s="165">
        <f>S126*H126</f>
        <v>0</v>
      </c>
      <c r="U126" s="33"/>
      <c r="V126" s="33"/>
      <c r="W126" s="33"/>
      <c r="X126" s="33"/>
      <c r="Y126" s="33"/>
      <c r="Z126" s="33"/>
      <c r="AA126" s="33"/>
      <c r="AB126" s="33"/>
      <c r="AC126" s="33"/>
      <c r="AD126" s="33"/>
      <c r="AE126" s="33"/>
      <c r="AR126" s="166" t="s">
        <v>85</v>
      </c>
      <c r="AT126" s="166" t="s">
        <v>141</v>
      </c>
      <c r="AU126" s="166" t="s">
        <v>79</v>
      </c>
      <c r="AY126" s="18" t="s">
        <v>137</v>
      </c>
      <c r="BE126" s="167">
        <f>IF(N126="základní",J126,0)</f>
        <v>0</v>
      </c>
      <c r="BF126" s="167">
        <f>IF(N126="snížená",J126,0)</f>
        <v>0</v>
      </c>
      <c r="BG126" s="167">
        <f>IF(N126="zákl. přenesená",J126,0)</f>
        <v>0</v>
      </c>
      <c r="BH126" s="167">
        <f>IF(N126="sníž. přenesená",J126,0)</f>
        <v>0</v>
      </c>
      <c r="BI126" s="167">
        <f>IF(N126="nulová",J126,0)</f>
        <v>0</v>
      </c>
      <c r="BJ126" s="18" t="s">
        <v>15</v>
      </c>
      <c r="BK126" s="167">
        <f>ROUND(I126*H126,2)</f>
        <v>0</v>
      </c>
      <c r="BL126" s="18" t="s">
        <v>85</v>
      </c>
      <c r="BM126" s="166" t="s">
        <v>559</v>
      </c>
    </row>
    <row r="127" spans="1:65" s="2" customFormat="1" ht="32.450000000000003" customHeight="1" x14ac:dyDescent="0.2">
      <c r="A127" s="33"/>
      <c r="B127" s="154"/>
      <c r="C127" s="155" t="s">
        <v>201</v>
      </c>
      <c r="D127" s="345" t="s">
        <v>141</v>
      </c>
      <c r="E127" s="156" t="s">
        <v>202</v>
      </c>
      <c r="F127" s="157" t="s">
        <v>203</v>
      </c>
      <c r="G127" s="158" t="s">
        <v>180</v>
      </c>
      <c r="H127" s="159">
        <v>3.24</v>
      </c>
      <c r="I127" s="160"/>
      <c r="J127" s="161">
        <f>ROUND(I127*H127,2)</f>
        <v>0</v>
      </c>
      <c r="K127" s="157" t="s">
        <v>145</v>
      </c>
      <c r="L127" s="34"/>
      <c r="M127" s="162" t="s">
        <v>3</v>
      </c>
      <c r="N127" s="163" t="s">
        <v>42</v>
      </c>
      <c r="O127" s="54"/>
      <c r="P127" s="164">
        <f>O127*H127</f>
        <v>0</v>
      </c>
      <c r="Q127" s="164">
        <v>0</v>
      </c>
      <c r="R127" s="164">
        <f>Q127*H127</f>
        <v>0</v>
      </c>
      <c r="S127" s="164">
        <v>0</v>
      </c>
      <c r="T127" s="165">
        <f>S127*H127</f>
        <v>0</v>
      </c>
      <c r="U127" s="33"/>
      <c r="V127" s="33"/>
      <c r="W127" s="33"/>
      <c r="X127" s="33"/>
      <c r="Y127" s="33"/>
      <c r="Z127" s="33"/>
      <c r="AA127" s="33"/>
      <c r="AB127" s="33"/>
      <c r="AC127" s="33"/>
      <c r="AD127" s="33"/>
      <c r="AE127" s="33"/>
      <c r="AR127" s="166" t="s">
        <v>85</v>
      </c>
      <c r="AT127" s="166" t="s">
        <v>141</v>
      </c>
      <c r="AU127" s="166" t="s">
        <v>79</v>
      </c>
      <c r="AY127" s="18" t="s">
        <v>137</v>
      </c>
      <c r="BE127" s="167">
        <f>IF(N127="základní",J127,0)</f>
        <v>0</v>
      </c>
      <c r="BF127" s="167">
        <f>IF(N127="snížená",J127,0)</f>
        <v>0</v>
      </c>
      <c r="BG127" s="167">
        <f>IF(N127="zákl. přenesená",J127,0)</f>
        <v>0</v>
      </c>
      <c r="BH127" s="167">
        <f>IF(N127="sníž. přenesená",J127,0)</f>
        <v>0</v>
      </c>
      <c r="BI127" s="167">
        <f>IF(N127="nulová",J127,0)</f>
        <v>0</v>
      </c>
      <c r="BJ127" s="18" t="s">
        <v>15</v>
      </c>
      <c r="BK127" s="167">
        <f>ROUND(I127*H127,2)</f>
        <v>0</v>
      </c>
      <c r="BL127" s="18" t="s">
        <v>85</v>
      </c>
      <c r="BM127" s="166" t="s">
        <v>560</v>
      </c>
    </row>
    <row r="128" spans="1:65" s="2" customFormat="1" ht="43.15" customHeight="1" x14ac:dyDescent="0.2">
      <c r="A128" s="33"/>
      <c r="B128" s="154"/>
      <c r="C128" s="155" t="s">
        <v>205</v>
      </c>
      <c r="D128" s="345" t="s">
        <v>141</v>
      </c>
      <c r="E128" s="156" t="s">
        <v>206</v>
      </c>
      <c r="F128" s="157" t="s">
        <v>207</v>
      </c>
      <c r="G128" s="158" t="s">
        <v>180</v>
      </c>
      <c r="H128" s="159">
        <v>97.2</v>
      </c>
      <c r="I128" s="160"/>
      <c r="J128" s="161">
        <f>ROUND(I128*H128,2)</f>
        <v>0</v>
      </c>
      <c r="K128" s="157" t="s">
        <v>145</v>
      </c>
      <c r="L128" s="34"/>
      <c r="M128" s="162" t="s">
        <v>3</v>
      </c>
      <c r="N128" s="163" t="s">
        <v>42</v>
      </c>
      <c r="O128" s="54"/>
      <c r="P128" s="164">
        <f>O128*H128</f>
        <v>0</v>
      </c>
      <c r="Q128" s="164">
        <v>0</v>
      </c>
      <c r="R128" s="164">
        <f>Q128*H128</f>
        <v>0</v>
      </c>
      <c r="S128" s="164">
        <v>0</v>
      </c>
      <c r="T128" s="165">
        <f>S128*H128</f>
        <v>0</v>
      </c>
      <c r="U128" s="33"/>
      <c r="V128" s="33"/>
      <c r="W128" s="33"/>
      <c r="X128" s="33"/>
      <c r="Y128" s="33"/>
      <c r="Z128" s="33"/>
      <c r="AA128" s="33"/>
      <c r="AB128" s="33"/>
      <c r="AC128" s="33"/>
      <c r="AD128" s="33"/>
      <c r="AE128" s="33"/>
      <c r="AR128" s="166" t="s">
        <v>85</v>
      </c>
      <c r="AT128" s="166" t="s">
        <v>141</v>
      </c>
      <c r="AU128" s="166" t="s">
        <v>79</v>
      </c>
      <c r="AY128" s="18" t="s">
        <v>137</v>
      </c>
      <c r="BE128" s="167">
        <f>IF(N128="základní",J128,0)</f>
        <v>0</v>
      </c>
      <c r="BF128" s="167">
        <f>IF(N128="snížená",J128,0)</f>
        <v>0</v>
      </c>
      <c r="BG128" s="167">
        <f>IF(N128="zákl. přenesená",J128,0)</f>
        <v>0</v>
      </c>
      <c r="BH128" s="167">
        <f>IF(N128="sníž. přenesená",J128,0)</f>
        <v>0</v>
      </c>
      <c r="BI128" s="167">
        <f>IF(N128="nulová",J128,0)</f>
        <v>0</v>
      </c>
      <c r="BJ128" s="18" t="s">
        <v>15</v>
      </c>
      <c r="BK128" s="167">
        <f>ROUND(I128*H128,2)</f>
        <v>0</v>
      </c>
      <c r="BL128" s="18" t="s">
        <v>85</v>
      </c>
      <c r="BM128" s="166" t="s">
        <v>561</v>
      </c>
    </row>
    <row r="129" spans="1:65" s="13" customFormat="1" x14ac:dyDescent="0.2">
      <c r="B129" s="168"/>
      <c r="D129" s="346" t="s">
        <v>147</v>
      </c>
      <c r="F129" s="170" t="s">
        <v>209</v>
      </c>
      <c r="H129" s="171">
        <v>97.2</v>
      </c>
      <c r="I129" s="172"/>
      <c r="L129" s="168"/>
      <c r="M129" s="173"/>
      <c r="N129" s="174"/>
      <c r="O129" s="174"/>
      <c r="P129" s="174"/>
      <c r="Q129" s="174"/>
      <c r="R129" s="174"/>
      <c r="S129" s="174"/>
      <c r="T129" s="175"/>
      <c r="AT129" s="169" t="s">
        <v>147</v>
      </c>
      <c r="AU129" s="169" t="s">
        <v>79</v>
      </c>
      <c r="AV129" s="13" t="s">
        <v>79</v>
      </c>
      <c r="AW129" s="13" t="s">
        <v>4</v>
      </c>
      <c r="AX129" s="13" t="s">
        <v>15</v>
      </c>
      <c r="AY129" s="169" t="s">
        <v>137</v>
      </c>
    </row>
    <row r="130" spans="1:65" s="2" customFormat="1" ht="43.15" customHeight="1" x14ac:dyDescent="0.2">
      <c r="A130" s="33"/>
      <c r="B130" s="154"/>
      <c r="C130" s="155" t="s">
        <v>210</v>
      </c>
      <c r="D130" s="345" t="s">
        <v>141</v>
      </c>
      <c r="E130" s="156" t="s">
        <v>211</v>
      </c>
      <c r="F130" s="157" t="s">
        <v>212</v>
      </c>
      <c r="G130" s="158" t="s">
        <v>180</v>
      </c>
      <c r="H130" s="159">
        <v>3.24</v>
      </c>
      <c r="I130" s="160"/>
      <c r="J130" s="161">
        <f>ROUND(I130*H130,2)</f>
        <v>0</v>
      </c>
      <c r="K130" s="157" t="s">
        <v>145</v>
      </c>
      <c r="L130" s="34"/>
      <c r="M130" s="162" t="s">
        <v>3</v>
      </c>
      <c r="N130" s="163" t="s">
        <v>42</v>
      </c>
      <c r="O130" s="54"/>
      <c r="P130" s="164">
        <f>O130*H130</f>
        <v>0</v>
      </c>
      <c r="Q130" s="164">
        <v>0</v>
      </c>
      <c r="R130" s="164">
        <f>Q130*H130</f>
        <v>0</v>
      </c>
      <c r="S130" s="164">
        <v>0</v>
      </c>
      <c r="T130" s="165">
        <f>S130*H130</f>
        <v>0</v>
      </c>
      <c r="U130" s="33"/>
      <c r="V130" s="33"/>
      <c r="W130" s="33"/>
      <c r="X130" s="33"/>
      <c r="Y130" s="33"/>
      <c r="Z130" s="33"/>
      <c r="AA130" s="33"/>
      <c r="AB130" s="33"/>
      <c r="AC130" s="33"/>
      <c r="AD130" s="33"/>
      <c r="AE130" s="33"/>
      <c r="AR130" s="166" t="s">
        <v>85</v>
      </c>
      <c r="AT130" s="166" t="s">
        <v>141</v>
      </c>
      <c r="AU130" s="166" t="s">
        <v>79</v>
      </c>
      <c r="AY130" s="18" t="s">
        <v>137</v>
      </c>
      <c r="BE130" s="167">
        <f>IF(N130="základní",J130,0)</f>
        <v>0</v>
      </c>
      <c r="BF130" s="167">
        <f>IF(N130="snížená",J130,0)</f>
        <v>0</v>
      </c>
      <c r="BG130" s="167">
        <f>IF(N130="zákl. přenesená",J130,0)</f>
        <v>0</v>
      </c>
      <c r="BH130" s="167">
        <f>IF(N130="sníž. přenesená",J130,0)</f>
        <v>0</v>
      </c>
      <c r="BI130" s="167">
        <f>IF(N130="nulová",J130,0)</f>
        <v>0</v>
      </c>
      <c r="BJ130" s="18" t="s">
        <v>15</v>
      </c>
      <c r="BK130" s="167">
        <f>ROUND(I130*H130,2)</f>
        <v>0</v>
      </c>
      <c r="BL130" s="18" t="s">
        <v>85</v>
      </c>
      <c r="BM130" s="166" t="s">
        <v>562</v>
      </c>
    </row>
    <row r="131" spans="1:65" s="12" customFormat="1" ht="22.9" customHeight="1" x14ac:dyDescent="0.2">
      <c r="B131" s="141"/>
      <c r="D131" s="347" t="s">
        <v>70</v>
      </c>
      <c r="E131" s="152" t="s">
        <v>214</v>
      </c>
      <c r="F131" s="152" t="s">
        <v>215</v>
      </c>
      <c r="I131" s="144"/>
      <c r="J131" s="153">
        <f>BK131</f>
        <v>0</v>
      </c>
      <c r="L131" s="141"/>
      <c r="M131" s="146"/>
      <c r="N131" s="147"/>
      <c r="O131" s="147"/>
      <c r="P131" s="148">
        <f>P132</f>
        <v>0</v>
      </c>
      <c r="Q131" s="147"/>
      <c r="R131" s="148">
        <f>R132</f>
        <v>0</v>
      </c>
      <c r="S131" s="147"/>
      <c r="T131" s="149">
        <f>T132</f>
        <v>0</v>
      </c>
      <c r="AR131" s="142" t="s">
        <v>15</v>
      </c>
      <c r="AT131" s="150" t="s">
        <v>70</v>
      </c>
      <c r="AU131" s="150" t="s">
        <v>15</v>
      </c>
      <c r="AY131" s="142" t="s">
        <v>137</v>
      </c>
      <c r="BK131" s="151">
        <f>BK132</f>
        <v>0</v>
      </c>
    </row>
    <row r="132" spans="1:65" s="2" customFormat="1" ht="54" customHeight="1" x14ac:dyDescent="0.2">
      <c r="A132" s="33"/>
      <c r="B132" s="154"/>
      <c r="C132" s="155" t="s">
        <v>9</v>
      </c>
      <c r="D132" s="345" t="s">
        <v>141</v>
      </c>
      <c r="E132" s="156" t="s">
        <v>216</v>
      </c>
      <c r="F132" s="157" t="s">
        <v>217</v>
      </c>
      <c r="G132" s="158" t="s">
        <v>180</v>
      </c>
      <c r="H132" s="159">
        <v>2.8769999999999998</v>
      </c>
      <c r="I132" s="160"/>
      <c r="J132" s="161">
        <f>ROUND(I132*H132,2)</f>
        <v>0</v>
      </c>
      <c r="K132" s="157" t="s">
        <v>3</v>
      </c>
      <c r="L132" s="34"/>
      <c r="M132" s="162" t="s">
        <v>3</v>
      </c>
      <c r="N132" s="163" t="s">
        <v>42</v>
      </c>
      <c r="O132" s="54"/>
      <c r="P132" s="164">
        <f>O132*H132</f>
        <v>0</v>
      </c>
      <c r="Q132" s="164">
        <v>0</v>
      </c>
      <c r="R132" s="164">
        <f>Q132*H132</f>
        <v>0</v>
      </c>
      <c r="S132" s="164">
        <v>0</v>
      </c>
      <c r="T132" s="165">
        <f>S132*H132</f>
        <v>0</v>
      </c>
      <c r="U132" s="33"/>
      <c r="V132" s="33"/>
      <c r="W132" s="33"/>
      <c r="X132" s="33"/>
      <c r="Y132" s="33"/>
      <c r="Z132" s="33"/>
      <c r="AA132" s="33"/>
      <c r="AB132" s="33"/>
      <c r="AC132" s="33"/>
      <c r="AD132" s="33"/>
      <c r="AE132" s="33"/>
      <c r="AR132" s="166" t="s">
        <v>85</v>
      </c>
      <c r="AT132" s="166" t="s">
        <v>141</v>
      </c>
      <c r="AU132" s="166" t="s">
        <v>79</v>
      </c>
      <c r="AY132" s="18" t="s">
        <v>137</v>
      </c>
      <c r="BE132" s="167">
        <f>IF(N132="základní",J132,0)</f>
        <v>0</v>
      </c>
      <c r="BF132" s="167">
        <f>IF(N132="snížená",J132,0)</f>
        <v>0</v>
      </c>
      <c r="BG132" s="167">
        <f>IF(N132="zákl. přenesená",J132,0)</f>
        <v>0</v>
      </c>
      <c r="BH132" s="167">
        <f>IF(N132="sníž. přenesená",J132,0)</f>
        <v>0</v>
      </c>
      <c r="BI132" s="167">
        <f>IF(N132="nulová",J132,0)</f>
        <v>0</v>
      </c>
      <c r="BJ132" s="18" t="s">
        <v>15</v>
      </c>
      <c r="BK132" s="167">
        <f>ROUND(I132*H132,2)</f>
        <v>0</v>
      </c>
      <c r="BL132" s="18" t="s">
        <v>85</v>
      </c>
      <c r="BM132" s="166" t="s">
        <v>563</v>
      </c>
    </row>
    <row r="133" spans="1:65" s="12" customFormat="1" ht="25.9" customHeight="1" x14ac:dyDescent="0.2">
      <c r="B133" s="141"/>
      <c r="D133" s="347" t="s">
        <v>70</v>
      </c>
      <c r="E133" s="143" t="s">
        <v>219</v>
      </c>
      <c r="F133" s="143" t="s">
        <v>220</v>
      </c>
      <c r="I133" s="144"/>
      <c r="J133" s="145">
        <f>BK133</f>
        <v>0</v>
      </c>
      <c r="L133" s="141"/>
      <c r="M133" s="146"/>
      <c r="N133" s="147"/>
      <c r="O133" s="147"/>
      <c r="P133" s="148">
        <f>P134+P141+P146+P150+P164+P167+P185+P200+P217+P222</f>
        <v>0</v>
      </c>
      <c r="Q133" s="147"/>
      <c r="R133" s="148">
        <f>R134+R141+R146+R150+R164+R167+R185+R200+R217+R222</f>
        <v>1.4077714000000001</v>
      </c>
      <c r="S133" s="147"/>
      <c r="T133" s="149">
        <f>T134+T141+T146+T150+T164+T167+T185+T200+T217+T222</f>
        <v>0.6752906500000001</v>
      </c>
      <c r="AR133" s="142" t="s">
        <v>79</v>
      </c>
      <c r="AT133" s="150" t="s">
        <v>70</v>
      </c>
      <c r="AU133" s="150" t="s">
        <v>71</v>
      </c>
      <c r="AY133" s="142" t="s">
        <v>137</v>
      </c>
      <c r="BK133" s="151">
        <f>BK134+BK141+BK146+BK150+BK164+BK167+BK185+BK200+BK217+BK222</f>
        <v>0</v>
      </c>
    </row>
    <row r="134" spans="1:65" s="12" customFormat="1" ht="22.9" customHeight="1" x14ac:dyDescent="0.2">
      <c r="B134" s="141"/>
      <c r="D134" s="347" t="s">
        <v>70</v>
      </c>
      <c r="E134" s="152" t="s">
        <v>221</v>
      </c>
      <c r="F134" s="152" t="s">
        <v>222</v>
      </c>
      <c r="I134" s="144"/>
      <c r="J134" s="153">
        <f>BK134</f>
        <v>0</v>
      </c>
      <c r="L134" s="141"/>
      <c r="M134" s="146"/>
      <c r="N134" s="147"/>
      <c r="O134" s="147"/>
      <c r="P134" s="148">
        <f>SUM(P135:P140)</f>
        <v>0</v>
      </c>
      <c r="Q134" s="147"/>
      <c r="R134" s="148">
        <f>SUM(R135:R140)</f>
        <v>1.5567500000000001E-2</v>
      </c>
      <c r="S134" s="147"/>
      <c r="T134" s="149">
        <f>SUM(T135:T140)</f>
        <v>0</v>
      </c>
      <c r="AR134" s="142" t="s">
        <v>79</v>
      </c>
      <c r="AT134" s="150" t="s">
        <v>70</v>
      </c>
      <c r="AU134" s="150" t="s">
        <v>15</v>
      </c>
      <c r="AY134" s="142" t="s">
        <v>137</v>
      </c>
      <c r="BK134" s="151">
        <f>SUM(BK135:BK140)</f>
        <v>0</v>
      </c>
    </row>
    <row r="135" spans="1:65" s="2" customFormat="1" ht="32.450000000000003" customHeight="1" x14ac:dyDescent="0.2">
      <c r="A135" s="33"/>
      <c r="B135" s="154"/>
      <c r="C135" s="155" t="s">
        <v>223</v>
      </c>
      <c r="D135" s="345" t="s">
        <v>141</v>
      </c>
      <c r="E135" s="156" t="s">
        <v>224</v>
      </c>
      <c r="F135" s="157" t="s">
        <v>225</v>
      </c>
      <c r="G135" s="158" t="s">
        <v>144</v>
      </c>
      <c r="H135" s="159">
        <v>12.21</v>
      </c>
      <c r="I135" s="160"/>
      <c r="J135" s="161">
        <f>ROUND(I135*H135,2)</f>
        <v>0</v>
      </c>
      <c r="K135" s="157" t="s">
        <v>145</v>
      </c>
      <c r="L135" s="34"/>
      <c r="M135" s="162" t="s">
        <v>3</v>
      </c>
      <c r="N135" s="163" t="s">
        <v>42</v>
      </c>
      <c r="O135" s="54"/>
      <c r="P135" s="164">
        <f>O135*H135</f>
        <v>0</v>
      </c>
      <c r="Q135" s="164">
        <v>0</v>
      </c>
      <c r="R135" s="164">
        <f>Q135*H135</f>
        <v>0</v>
      </c>
      <c r="S135" s="164">
        <v>0</v>
      </c>
      <c r="T135" s="165">
        <f>S135*H135</f>
        <v>0</v>
      </c>
      <c r="U135" s="33"/>
      <c r="V135" s="33"/>
      <c r="W135" s="33"/>
      <c r="X135" s="33"/>
      <c r="Y135" s="33"/>
      <c r="Z135" s="33"/>
      <c r="AA135" s="33"/>
      <c r="AB135" s="33"/>
      <c r="AC135" s="33"/>
      <c r="AD135" s="33"/>
      <c r="AE135" s="33"/>
      <c r="AR135" s="166" t="s">
        <v>223</v>
      </c>
      <c r="AT135" s="166" t="s">
        <v>141</v>
      </c>
      <c r="AU135" s="166" t="s">
        <v>79</v>
      </c>
      <c r="AY135" s="18" t="s">
        <v>137</v>
      </c>
      <c r="BE135" s="167">
        <f>IF(N135="základní",J135,0)</f>
        <v>0</v>
      </c>
      <c r="BF135" s="167">
        <f>IF(N135="snížená",J135,0)</f>
        <v>0</v>
      </c>
      <c r="BG135" s="167">
        <f>IF(N135="zákl. přenesená",J135,0)</f>
        <v>0</v>
      </c>
      <c r="BH135" s="167">
        <f>IF(N135="sníž. přenesená",J135,0)</f>
        <v>0</v>
      </c>
      <c r="BI135" s="167">
        <f>IF(N135="nulová",J135,0)</f>
        <v>0</v>
      </c>
      <c r="BJ135" s="18" t="s">
        <v>15</v>
      </c>
      <c r="BK135" s="167">
        <f>ROUND(I135*H135,2)</f>
        <v>0</v>
      </c>
      <c r="BL135" s="18" t="s">
        <v>223</v>
      </c>
      <c r="BM135" s="166" t="s">
        <v>564</v>
      </c>
    </row>
    <row r="136" spans="1:65" s="14" customFormat="1" x14ac:dyDescent="0.2">
      <c r="B136" s="176"/>
      <c r="D136" s="346" t="s">
        <v>147</v>
      </c>
      <c r="E136" s="177" t="s">
        <v>3</v>
      </c>
      <c r="F136" s="178" t="s">
        <v>168</v>
      </c>
      <c r="H136" s="177" t="s">
        <v>3</v>
      </c>
      <c r="I136" s="179"/>
      <c r="L136" s="176"/>
      <c r="M136" s="180"/>
      <c r="N136" s="181"/>
      <c r="O136" s="181"/>
      <c r="P136" s="181"/>
      <c r="Q136" s="181"/>
      <c r="R136" s="181"/>
      <c r="S136" s="181"/>
      <c r="T136" s="182"/>
      <c r="AT136" s="177" t="s">
        <v>147</v>
      </c>
      <c r="AU136" s="177" t="s">
        <v>79</v>
      </c>
      <c r="AV136" s="14" t="s">
        <v>15</v>
      </c>
      <c r="AW136" s="14" t="s">
        <v>33</v>
      </c>
      <c r="AX136" s="14" t="s">
        <v>71</v>
      </c>
      <c r="AY136" s="177" t="s">
        <v>137</v>
      </c>
    </row>
    <row r="137" spans="1:65" s="13" customFormat="1" x14ac:dyDescent="0.2">
      <c r="B137" s="168"/>
      <c r="D137" s="346" t="s">
        <v>147</v>
      </c>
      <c r="E137" s="169" t="s">
        <v>3</v>
      </c>
      <c r="F137" s="170" t="s">
        <v>227</v>
      </c>
      <c r="H137" s="171">
        <v>12.21</v>
      </c>
      <c r="I137" s="172"/>
      <c r="L137" s="168"/>
      <c r="M137" s="173"/>
      <c r="N137" s="174"/>
      <c r="O137" s="174"/>
      <c r="P137" s="174"/>
      <c r="Q137" s="174"/>
      <c r="R137" s="174"/>
      <c r="S137" s="174"/>
      <c r="T137" s="175"/>
      <c r="AT137" s="169" t="s">
        <v>147</v>
      </c>
      <c r="AU137" s="169" t="s">
        <v>79</v>
      </c>
      <c r="AV137" s="13" t="s">
        <v>79</v>
      </c>
      <c r="AW137" s="13" t="s">
        <v>33</v>
      </c>
      <c r="AX137" s="13" t="s">
        <v>15</v>
      </c>
      <c r="AY137" s="169" t="s">
        <v>137</v>
      </c>
    </row>
    <row r="138" spans="1:65" s="2" customFormat="1" ht="21.6" customHeight="1" x14ac:dyDescent="0.2">
      <c r="A138" s="33"/>
      <c r="B138" s="154"/>
      <c r="C138" s="183" t="s">
        <v>228</v>
      </c>
      <c r="D138" s="348" t="s">
        <v>229</v>
      </c>
      <c r="E138" s="184" t="s">
        <v>230</v>
      </c>
      <c r="F138" s="185" t="s">
        <v>231</v>
      </c>
      <c r="G138" s="186" t="s">
        <v>144</v>
      </c>
      <c r="H138" s="187">
        <v>12.454000000000001</v>
      </c>
      <c r="I138" s="188"/>
      <c r="J138" s="189">
        <f>ROUND(I138*H138,2)</f>
        <v>0</v>
      </c>
      <c r="K138" s="185" t="s">
        <v>145</v>
      </c>
      <c r="L138" s="190"/>
      <c r="M138" s="191" t="s">
        <v>3</v>
      </c>
      <c r="N138" s="192" t="s">
        <v>42</v>
      </c>
      <c r="O138" s="54"/>
      <c r="P138" s="164">
        <f>O138*H138</f>
        <v>0</v>
      </c>
      <c r="Q138" s="164">
        <v>1.25E-3</v>
      </c>
      <c r="R138" s="164">
        <f>Q138*H138</f>
        <v>1.5567500000000001E-2</v>
      </c>
      <c r="S138" s="164">
        <v>0</v>
      </c>
      <c r="T138" s="165">
        <f>S138*H138</f>
        <v>0</v>
      </c>
      <c r="U138" s="33"/>
      <c r="V138" s="33"/>
      <c r="W138" s="33"/>
      <c r="X138" s="33"/>
      <c r="Y138" s="33"/>
      <c r="Z138" s="33"/>
      <c r="AA138" s="33"/>
      <c r="AB138" s="33"/>
      <c r="AC138" s="33"/>
      <c r="AD138" s="33"/>
      <c r="AE138" s="33"/>
      <c r="AR138" s="166" t="s">
        <v>232</v>
      </c>
      <c r="AT138" s="166" t="s">
        <v>229</v>
      </c>
      <c r="AU138" s="166" t="s">
        <v>79</v>
      </c>
      <c r="AY138" s="18" t="s">
        <v>137</v>
      </c>
      <c r="BE138" s="167">
        <f>IF(N138="základní",J138,0)</f>
        <v>0</v>
      </c>
      <c r="BF138" s="167">
        <f>IF(N138="snížená",J138,0)</f>
        <v>0</v>
      </c>
      <c r="BG138" s="167">
        <f>IF(N138="zákl. přenesená",J138,0)</f>
        <v>0</v>
      </c>
      <c r="BH138" s="167">
        <f>IF(N138="sníž. přenesená",J138,0)</f>
        <v>0</v>
      </c>
      <c r="BI138" s="167">
        <f>IF(N138="nulová",J138,0)</f>
        <v>0</v>
      </c>
      <c r="BJ138" s="18" t="s">
        <v>15</v>
      </c>
      <c r="BK138" s="167">
        <f>ROUND(I138*H138,2)</f>
        <v>0</v>
      </c>
      <c r="BL138" s="18" t="s">
        <v>223</v>
      </c>
      <c r="BM138" s="166" t="s">
        <v>565</v>
      </c>
    </row>
    <row r="139" spans="1:65" s="13" customFormat="1" x14ac:dyDescent="0.2">
      <c r="B139" s="168"/>
      <c r="D139" s="346" t="s">
        <v>147</v>
      </c>
      <c r="F139" s="170" t="s">
        <v>234</v>
      </c>
      <c r="H139" s="171">
        <v>12.454000000000001</v>
      </c>
      <c r="I139" s="172"/>
      <c r="L139" s="168"/>
      <c r="M139" s="173"/>
      <c r="N139" s="174"/>
      <c r="O139" s="174"/>
      <c r="P139" s="174"/>
      <c r="Q139" s="174"/>
      <c r="R139" s="174"/>
      <c r="S139" s="174"/>
      <c r="T139" s="175"/>
      <c r="AT139" s="169" t="s">
        <v>147</v>
      </c>
      <c r="AU139" s="169" t="s">
        <v>79</v>
      </c>
      <c r="AV139" s="13" t="s">
        <v>79</v>
      </c>
      <c r="AW139" s="13" t="s">
        <v>4</v>
      </c>
      <c r="AX139" s="13" t="s">
        <v>15</v>
      </c>
      <c r="AY139" s="169" t="s">
        <v>137</v>
      </c>
    </row>
    <row r="140" spans="1:65" s="2" customFormat="1" ht="43.15" customHeight="1" x14ac:dyDescent="0.2">
      <c r="A140" s="33"/>
      <c r="B140" s="154"/>
      <c r="C140" s="155" t="s">
        <v>235</v>
      </c>
      <c r="D140" s="345" t="s">
        <v>141</v>
      </c>
      <c r="E140" s="156" t="s">
        <v>236</v>
      </c>
      <c r="F140" s="157" t="s">
        <v>237</v>
      </c>
      <c r="G140" s="158" t="s">
        <v>238</v>
      </c>
      <c r="H140" s="193"/>
      <c r="I140" s="160"/>
      <c r="J140" s="161">
        <f>ROUND(I140*H140,2)</f>
        <v>0</v>
      </c>
      <c r="K140" s="157" t="s">
        <v>145</v>
      </c>
      <c r="L140" s="34"/>
      <c r="M140" s="162" t="s">
        <v>3</v>
      </c>
      <c r="N140" s="163" t="s">
        <v>42</v>
      </c>
      <c r="O140" s="54"/>
      <c r="P140" s="164">
        <f>O140*H140</f>
        <v>0</v>
      </c>
      <c r="Q140" s="164">
        <v>0</v>
      </c>
      <c r="R140" s="164">
        <f>Q140*H140</f>
        <v>0</v>
      </c>
      <c r="S140" s="164">
        <v>0</v>
      </c>
      <c r="T140" s="165">
        <f>S140*H140</f>
        <v>0</v>
      </c>
      <c r="U140" s="33"/>
      <c r="V140" s="33"/>
      <c r="W140" s="33"/>
      <c r="X140" s="33"/>
      <c r="Y140" s="33"/>
      <c r="Z140" s="33"/>
      <c r="AA140" s="33"/>
      <c r="AB140" s="33"/>
      <c r="AC140" s="33"/>
      <c r="AD140" s="33"/>
      <c r="AE140" s="33"/>
      <c r="AR140" s="166" t="s">
        <v>223</v>
      </c>
      <c r="AT140" s="166" t="s">
        <v>141</v>
      </c>
      <c r="AU140" s="166" t="s">
        <v>79</v>
      </c>
      <c r="AY140" s="18" t="s">
        <v>137</v>
      </c>
      <c r="BE140" s="167">
        <f>IF(N140="základní",J140,0)</f>
        <v>0</v>
      </c>
      <c r="BF140" s="167">
        <f>IF(N140="snížená",J140,0)</f>
        <v>0</v>
      </c>
      <c r="BG140" s="167">
        <f>IF(N140="zákl. přenesená",J140,0)</f>
        <v>0</v>
      </c>
      <c r="BH140" s="167">
        <f>IF(N140="sníž. přenesená",J140,0)</f>
        <v>0</v>
      </c>
      <c r="BI140" s="167">
        <f>IF(N140="nulová",J140,0)</f>
        <v>0</v>
      </c>
      <c r="BJ140" s="18" t="s">
        <v>15</v>
      </c>
      <c r="BK140" s="167">
        <f>ROUND(I140*H140,2)</f>
        <v>0</v>
      </c>
      <c r="BL140" s="18" t="s">
        <v>223</v>
      </c>
      <c r="BM140" s="166" t="s">
        <v>566</v>
      </c>
    </row>
    <row r="141" spans="1:65" s="12" customFormat="1" ht="22.9" customHeight="1" x14ac:dyDescent="0.2">
      <c r="B141" s="141"/>
      <c r="D141" s="347" t="s">
        <v>70</v>
      </c>
      <c r="E141" s="152" t="s">
        <v>240</v>
      </c>
      <c r="F141" s="152" t="s">
        <v>241</v>
      </c>
      <c r="I141" s="144"/>
      <c r="J141" s="153">
        <f>BK141</f>
        <v>0</v>
      </c>
      <c r="L141" s="141"/>
      <c r="M141" s="146"/>
      <c r="N141" s="147"/>
      <c r="O141" s="147"/>
      <c r="P141" s="148">
        <f>SUM(P142:P145)</f>
        <v>0</v>
      </c>
      <c r="Q141" s="147"/>
      <c r="R141" s="148">
        <f>SUM(R142:R145)</f>
        <v>0</v>
      </c>
      <c r="S141" s="147"/>
      <c r="T141" s="149">
        <f>SUM(T142:T145)</f>
        <v>0</v>
      </c>
      <c r="AR141" s="142" t="s">
        <v>79</v>
      </c>
      <c r="AT141" s="150" t="s">
        <v>70</v>
      </c>
      <c r="AU141" s="150" t="s">
        <v>15</v>
      </c>
      <c r="AY141" s="142" t="s">
        <v>137</v>
      </c>
      <c r="BK141" s="151">
        <f>SUM(BK142:BK145)</f>
        <v>0</v>
      </c>
    </row>
    <row r="142" spans="1:65" s="2" customFormat="1" ht="14.45" customHeight="1" x14ac:dyDescent="0.2">
      <c r="A142" s="33"/>
      <c r="B142" s="154"/>
      <c r="C142" s="155" t="s">
        <v>242</v>
      </c>
      <c r="D142" s="345" t="s">
        <v>141</v>
      </c>
      <c r="E142" s="156" t="s">
        <v>243</v>
      </c>
      <c r="F142" s="157" t="s">
        <v>244</v>
      </c>
      <c r="G142" s="158" t="s">
        <v>245</v>
      </c>
      <c r="H142" s="159">
        <v>7</v>
      </c>
      <c r="I142" s="160"/>
      <c r="J142" s="161">
        <f>ROUND(I142*H142,2)</f>
        <v>0</v>
      </c>
      <c r="K142" s="157" t="s">
        <v>3</v>
      </c>
      <c r="L142" s="34"/>
      <c r="M142" s="162" t="s">
        <v>3</v>
      </c>
      <c r="N142" s="163" t="s">
        <v>42</v>
      </c>
      <c r="O142" s="54"/>
      <c r="P142" s="164">
        <f>O142*H142</f>
        <v>0</v>
      </c>
      <c r="Q142" s="164">
        <v>0</v>
      </c>
      <c r="R142" s="164">
        <f>Q142*H142</f>
        <v>0</v>
      </c>
      <c r="S142" s="164">
        <v>0</v>
      </c>
      <c r="T142" s="165">
        <f>S142*H142</f>
        <v>0</v>
      </c>
      <c r="U142" s="33"/>
      <c r="V142" s="33"/>
      <c r="W142" s="33"/>
      <c r="X142" s="33"/>
      <c r="Y142" s="33"/>
      <c r="Z142" s="33"/>
      <c r="AA142" s="33"/>
      <c r="AB142" s="33"/>
      <c r="AC142" s="33"/>
      <c r="AD142" s="33"/>
      <c r="AE142" s="33"/>
      <c r="AR142" s="166" t="s">
        <v>223</v>
      </c>
      <c r="AT142" s="166" t="s">
        <v>141</v>
      </c>
      <c r="AU142" s="166" t="s">
        <v>79</v>
      </c>
      <c r="AY142" s="18" t="s">
        <v>137</v>
      </c>
      <c r="BE142" s="167">
        <f>IF(N142="základní",J142,0)</f>
        <v>0</v>
      </c>
      <c r="BF142" s="167">
        <f>IF(N142="snížená",J142,0)</f>
        <v>0</v>
      </c>
      <c r="BG142" s="167">
        <f>IF(N142="zákl. přenesená",J142,0)</f>
        <v>0</v>
      </c>
      <c r="BH142" s="167">
        <f>IF(N142="sníž. přenesená",J142,0)</f>
        <v>0</v>
      </c>
      <c r="BI142" s="167">
        <f>IF(N142="nulová",J142,0)</f>
        <v>0</v>
      </c>
      <c r="BJ142" s="18" t="s">
        <v>15</v>
      </c>
      <c r="BK142" s="167">
        <f>ROUND(I142*H142,2)</f>
        <v>0</v>
      </c>
      <c r="BL142" s="18" t="s">
        <v>223</v>
      </c>
      <c r="BM142" s="166" t="s">
        <v>567</v>
      </c>
    </row>
    <row r="143" spans="1:65" s="2" customFormat="1" ht="14.45" customHeight="1" x14ac:dyDescent="0.2">
      <c r="A143" s="33"/>
      <c r="B143" s="154"/>
      <c r="C143" s="155" t="s">
        <v>247</v>
      </c>
      <c r="D143" s="345" t="s">
        <v>141</v>
      </c>
      <c r="E143" s="156" t="s">
        <v>248</v>
      </c>
      <c r="F143" s="157" t="s">
        <v>249</v>
      </c>
      <c r="G143" s="158" t="s">
        <v>245</v>
      </c>
      <c r="H143" s="159">
        <v>6</v>
      </c>
      <c r="I143" s="160"/>
      <c r="J143" s="161">
        <f>ROUND(I143*H143,2)</f>
        <v>0</v>
      </c>
      <c r="K143" s="157" t="s">
        <v>3</v>
      </c>
      <c r="L143" s="34"/>
      <c r="M143" s="162" t="s">
        <v>3</v>
      </c>
      <c r="N143" s="163" t="s">
        <v>42</v>
      </c>
      <c r="O143" s="54"/>
      <c r="P143" s="164">
        <f>O143*H143</f>
        <v>0</v>
      </c>
      <c r="Q143" s="164">
        <v>0</v>
      </c>
      <c r="R143" s="164">
        <f>Q143*H143</f>
        <v>0</v>
      </c>
      <c r="S143" s="164">
        <v>0</v>
      </c>
      <c r="T143" s="165">
        <f>S143*H143</f>
        <v>0</v>
      </c>
      <c r="U143" s="33"/>
      <c r="V143" s="33"/>
      <c r="W143" s="33"/>
      <c r="X143" s="33"/>
      <c r="Y143" s="33"/>
      <c r="Z143" s="33"/>
      <c r="AA143" s="33"/>
      <c r="AB143" s="33"/>
      <c r="AC143" s="33"/>
      <c r="AD143" s="33"/>
      <c r="AE143" s="33"/>
      <c r="AR143" s="166" t="s">
        <v>223</v>
      </c>
      <c r="AT143" s="166" t="s">
        <v>141</v>
      </c>
      <c r="AU143" s="166" t="s">
        <v>79</v>
      </c>
      <c r="AY143" s="18" t="s">
        <v>137</v>
      </c>
      <c r="BE143" s="167">
        <f>IF(N143="základní",J143,0)</f>
        <v>0</v>
      </c>
      <c r="BF143" s="167">
        <f>IF(N143="snížená",J143,0)</f>
        <v>0</v>
      </c>
      <c r="BG143" s="167">
        <f>IF(N143="zákl. přenesená",J143,0)</f>
        <v>0</v>
      </c>
      <c r="BH143" s="167">
        <f>IF(N143="sníž. přenesená",J143,0)</f>
        <v>0</v>
      </c>
      <c r="BI143" s="167">
        <f>IF(N143="nulová",J143,0)</f>
        <v>0</v>
      </c>
      <c r="BJ143" s="18" t="s">
        <v>15</v>
      </c>
      <c r="BK143" s="167">
        <f>ROUND(I143*H143,2)</f>
        <v>0</v>
      </c>
      <c r="BL143" s="18" t="s">
        <v>223</v>
      </c>
      <c r="BM143" s="166" t="s">
        <v>568</v>
      </c>
    </row>
    <row r="144" spans="1:65" s="2" customFormat="1" ht="14.45" customHeight="1" x14ac:dyDescent="0.2">
      <c r="A144" s="33"/>
      <c r="B144" s="154"/>
      <c r="C144" s="155" t="s">
        <v>8</v>
      </c>
      <c r="D144" s="345" t="s">
        <v>141</v>
      </c>
      <c r="E144" s="156" t="s">
        <v>251</v>
      </c>
      <c r="F144" s="157" t="s">
        <v>252</v>
      </c>
      <c r="G144" s="158" t="s">
        <v>245</v>
      </c>
      <c r="H144" s="159">
        <v>6</v>
      </c>
      <c r="I144" s="160"/>
      <c r="J144" s="161">
        <f>ROUND(I144*H144,2)</f>
        <v>0</v>
      </c>
      <c r="K144" s="157" t="s">
        <v>3</v>
      </c>
      <c r="L144" s="34"/>
      <c r="M144" s="162" t="s">
        <v>3</v>
      </c>
      <c r="N144" s="163" t="s">
        <v>42</v>
      </c>
      <c r="O144" s="54"/>
      <c r="P144" s="164">
        <f>O144*H144</f>
        <v>0</v>
      </c>
      <c r="Q144" s="164">
        <v>0</v>
      </c>
      <c r="R144" s="164">
        <f>Q144*H144</f>
        <v>0</v>
      </c>
      <c r="S144" s="164">
        <v>0</v>
      </c>
      <c r="T144" s="165">
        <f>S144*H144</f>
        <v>0</v>
      </c>
      <c r="U144" s="33"/>
      <c r="V144" s="33"/>
      <c r="W144" s="33"/>
      <c r="X144" s="33"/>
      <c r="Y144" s="33"/>
      <c r="Z144" s="33"/>
      <c r="AA144" s="33"/>
      <c r="AB144" s="33"/>
      <c r="AC144" s="33"/>
      <c r="AD144" s="33"/>
      <c r="AE144" s="33"/>
      <c r="AR144" s="166" t="s">
        <v>223</v>
      </c>
      <c r="AT144" s="166" t="s">
        <v>141</v>
      </c>
      <c r="AU144" s="166" t="s">
        <v>79</v>
      </c>
      <c r="AY144" s="18" t="s">
        <v>137</v>
      </c>
      <c r="BE144" s="167">
        <f>IF(N144="základní",J144,0)</f>
        <v>0</v>
      </c>
      <c r="BF144" s="167">
        <f>IF(N144="snížená",J144,0)</f>
        <v>0</v>
      </c>
      <c r="BG144" s="167">
        <f>IF(N144="zákl. přenesená",J144,0)</f>
        <v>0</v>
      </c>
      <c r="BH144" s="167">
        <f>IF(N144="sníž. přenesená",J144,0)</f>
        <v>0</v>
      </c>
      <c r="BI144" s="167">
        <f>IF(N144="nulová",J144,0)</f>
        <v>0</v>
      </c>
      <c r="BJ144" s="18" t="s">
        <v>15</v>
      </c>
      <c r="BK144" s="167">
        <f>ROUND(I144*H144,2)</f>
        <v>0</v>
      </c>
      <c r="BL144" s="18" t="s">
        <v>223</v>
      </c>
      <c r="BM144" s="166" t="s">
        <v>569</v>
      </c>
    </row>
    <row r="145" spans="1:65" s="2" customFormat="1" ht="14.45" customHeight="1" x14ac:dyDescent="0.2">
      <c r="A145" s="33"/>
      <c r="B145" s="154"/>
      <c r="C145" s="155" t="s">
        <v>254</v>
      </c>
      <c r="D145" s="345" t="s">
        <v>141</v>
      </c>
      <c r="E145" s="156" t="s">
        <v>255</v>
      </c>
      <c r="F145" s="157" t="s">
        <v>256</v>
      </c>
      <c r="G145" s="158" t="s">
        <v>245</v>
      </c>
      <c r="H145" s="159">
        <v>2</v>
      </c>
      <c r="I145" s="160"/>
      <c r="J145" s="161">
        <f>ROUND(I145*H145,2)</f>
        <v>0</v>
      </c>
      <c r="K145" s="157" t="s">
        <v>3</v>
      </c>
      <c r="L145" s="34"/>
      <c r="M145" s="162" t="s">
        <v>3</v>
      </c>
      <c r="N145" s="163" t="s">
        <v>42</v>
      </c>
      <c r="O145" s="54"/>
      <c r="P145" s="164">
        <f>O145*H145</f>
        <v>0</v>
      </c>
      <c r="Q145" s="164">
        <v>0</v>
      </c>
      <c r="R145" s="164">
        <f>Q145*H145</f>
        <v>0</v>
      </c>
      <c r="S145" s="164">
        <v>0</v>
      </c>
      <c r="T145" s="165">
        <f>S145*H145</f>
        <v>0</v>
      </c>
      <c r="U145" s="33"/>
      <c r="V145" s="33"/>
      <c r="W145" s="33"/>
      <c r="X145" s="33"/>
      <c r="Y145" s="33"/>
      <c r="Z145" s="33"/>
      <c r="AA145" s="33"/>
      <c r="AB145" s="33"/>
      <c r="AC145" s="33"/>
      <c r="AD145" s="33"/>
      <c r="AE145" s="33"/>
      <c r="AR145" s="166" t="s">
        <v>223</v>
      </c>
      <c r="AT145" s="166" t="s">
        <v>141</v>
      </c>
      <c r="AU145" s="166" t="s">
        <v>79</v>
      </c>
      <c r="AY145" s="18" t="s">
        <v>137</v>
      </c>
      <c r="BE145" s="167">
        <f>IF(N145="základní",J145,0)</f>
        <v>0</v>
      </c>
      <c r="BF145" s="167">
        <f>IF(N145="snížená",J145,0)</f>
        <v>0</v>
      </c>
      <c r="BG145" s="167">
        <f>IF(N145="zákl. přenesená",J145,0)</f>
        <v>0</v>
      </c>
      <c r="BH145" s="167">
        <f>IF(N145="sníž. přenesená",J145,0)</f>
        <v>0</v>
      </c>
      <c r="BI145" s="167">
        <f>IF(N145="nulová",J145,0)</f>
        <v>0</v>
      </c>
      <c r="BJ145" s="18" t="s">
        <v>15</v>
      </c>
      <c r="BK145" s="167">
        <f>ROUND(I145*H145,2)</f>
        <v>0</v>
      </c>
      <c r="BL145" s="18" t="s">
        <v>223</v>
      </c>
      <c r="BM145" s="166" t="s">
        <v>570</v>
      </c>
    </row>
    <row r="146" spans="1:65" s="12" customFormat="1" ht="22.9" customHeight="1" x14ac:dyDescent="0.2">
      <c r="B146" s="141"/>
      <c r="D146" s="347" t="s">
        <v>70</v>
      </c>
      <c r="E146" s="152" t="s">
        <v>258</v>
      </c>
      <c r="F146" s="152" t="s">
        <v>259</v>
      </c>
      <c r="I146" s="144"/>
      <c r="J146" s="153">
        <f>BK146</f>
        <v>0</v>
      </c>
      <c r="L146" s="141"/>
      <c r="M146" s="146"/>
      <c r="N146" s="147"/>
      <c r="O146" s="147"/>
      <c r="P146" s="148">
        <f>SUM(P147:P149)</f>
        <v>0</v>
      </c>
      <c r="Q146" s="147"/>
      <c r="R146" s="148">
        <f>SUM(R147:R149)</f>
        <v>0</v>
      </c>
      <c r="S146" s="147"/>
      <c r="T146" s="149">
        <f>SUM(T147:T149)</f>
        <v>0.36630000000000001</v>
      </c>
      <c r="AR146" s="142" t="s">
        <v>79</v>
      </c>
      <c r="AT146" s="150" t="s">
        <v>70</v>
      </c>
      <c r="AU146" s="150" t="s">
        <v>15</v>
      </c>
      <c r="AY146" s="142" t="s">
        <v>137</v>
      </c>
      <c r="BK146" s="151">
        <f>SUM(BK147:BK149)</f>
        <v>0</v>
      </c>
    </row>
    <row r="147" spans="1:65" s="2" customFormat="1" ht="32.450000000000003" customHeight="1" x14ac:dyDescent="0.2">
      <c r="A147" s="33"/>
      <c r="B147" s="154"/>
      <c r="C147" s="155" t="s">
        <v>260</v>
      </c>
      <c r="D147" s="345" t="s">
        <v>141</v>
      </c>
      <c r="E147" s="156" t="s">
        <v>261</v>
      </c>
      <c r="F147" s="157" t="s">
        <v>262</v>
      </c>
      <c r="G147" s="158" t="s">
        <v>144</v>
      </c>
      <c r="H147" s="159">
        <v>12.21</v>
      </c>
      <c r="I147" s="160"/>
      <c r="J147" s="161">
        <f>ROUND(I147*H147,2)</f>
        <v>0</v>
      </c>
      <c r="K147" s="157" t="s">
        <v>145</v>
      </c>
      <c r="L147" s="34"/>
      <c r="M147" s="162" t="s">
        <v>3</v>
      </c>
      <c r="N147" s="163" t="s">
        <v>42</v>
      </c>
      <c r="O147" s="54"/>
      <c r="P147" s="164">
        <f>O147*H147</f>
        <v>0</v>
      </c>
      <c r="Q147" s="164">
        <v>0</v>
      </c>
      <c r="R147" s="164">
        <f>Q147*H147</f>
        <v>0</v>
      </c>
      <c r="S147" s="164">
        <v>0.03</v>
      </c>
      <c r="T147" s="165">
        <f>S147*H147</f>
        <v>0.36630000000000001</v>
      </c>
      <c r="U147" s="33"/>
      <c r="V147" s="33"/>
      <c r="W147" s="33"/>
      <c r="X147" s="33"/>
      <c r="Y147" s="33"/>
      <c r="Z147" s="33"/>
      <c r="AA147" s="33"/>
      <c r="AB147" s="33"/>
      <c r="AC147" s="33"/>
      <c r="AD147" s="33"/>
      <c r="AE147" s="33"/>
      <c r="AR147" s="166" t="s">
        <v>223</v>
      </c>
      <c r="AT147" s="166" t="s">
        <v>141</v>
      </c>
      <c r="AU147" s="166" t="s">
        <v>79</v>
      </c>
      <c r="AY147" s="18" t="s">
        <v>137</v>
      </c>
      <c r="BE147" s="167">
        <f>IF(N147="základní",J147,0)</f>
        <v>0</v>
      </c>
      <c r="BF147" s="167">
        <f>IF(N147="snížená",J147,0)</f>
        <v>0</v>
      </c>
      <c r="BG147" s="167">
        <f>IF(N147="zákl. přenesená",J147,0)</f>
        <v>0</v>
      </c>
      <c r="BH147" s="167">
        <f>IF(N147="sníž. přenesená",J147,0)</f>
        <v>0</v>
      </c>
      <c r="BI147" s="167">
        <f>IF(N147="nulová",J147,0)</f>
        <v>0</v>
      </c>
      <c r="BJ147" s="18" t="s">
        <v>15</v>
      </c>
      <c r="BK147" s="167">
        <f>ROUND(I147*H147,2)</f>
        <v>0</v>
      </c>
      <c r="BL147" s="18" t="s">
        <v>223</v>
      </c>
      <c r="BM147" s="166" t="s">
        <v>571</v>
      </c>
    </row>
    <row r="148" spans="1:65" s="14" customFormat="1" x14ac:dyDescent="0.2">
      <c r="B148" s="176"/>
      <c r="D148" s="346" t="s">
        <v>147</v>
      </c>
      <c r="E148" s="177" t="s">
        <v>3</v>
      </c>
      <c r="F148" s="178" t="s">
        <v>168</v>
      </c>
      <c r="H148" s="177" t="s">
        <v>3</v>
      </c>
      <c r="I148" s="179"/>
      <c r="L148" s="176"/>
      <c r="M148" s="180"/>
      <c r="N148" s="181"/>
      <c r="O148" s="181"/>
      <c r="P148" s="181"/>
      <c r="Q148" s="181"/>
      <c r="R148" s="181"/>
      <c r="S148" s="181"/>
      <c r="T148" s="182"/>
      <c r="AT148" s="177" t="s">
        <v>147</v>
      </c>
      <c r="AU148" s="177" t="s">
        <v>79</v>
      </c>
      <c r="AV148" s="14" t="s">
        <v>15</v>
      </c>
      <c r="AW148" s="14" t="s">
        <v>33</v>
      </c>
      <c r="AX148" s="14" t="s">
        <v>71</v>
      </c>
      <c r="AY148" s="177" t="s">
        <v>137</v>
      </c>
    </row>
    <row r="149" spans="1:65" s="13" customFormat="1" x14ac:dyDescent="0.2">
      <c r="B149" s="168"/>
      <c r="D149" s="346" t="s">
        <v>147</v>
      </c>
      <c r="E149" s="169" t="s">
        <v>3</v>
      </c>
      <c r="F149" s="170" t="s">
        <v>227</v>
      </c>
      <c r="H149" s="171">
        <v>12.21</v>
      </c>
      <c r="I149" s="172"/>
      <c r="L149" s="168"/>
      <c r="M149" s="173"/>
      <c r="N149" s="174"/>
      <c r="O149" s="174"/>
      <c r="P149" s="174"/>
      <c r="Q149" s="174"/>
      <c r="R149" s="174"/>
      <c r="S149" s="174"/>
      <c r="T149" s="175"/>
      <c r="AT149" s="169" t="s">
        <v>147</v>
      </c>
      <c r="AU149" s="169" t="s">
        <v>79</v>
      </c>
      <c r="AV149" s="13" t="s">
        <v>79</v>
      </c>
      <c r="AW149" s="13" t="s">
        <v>33</v>
      </c>
      <c r="AX149" s="13" t="s">
        <v>15</v>
      </c>
      <c r="AY149" s="169" t="s">
        <v>137</v>
      </c>
    </row>
    <row r="150" spans="1:65" s="12" customFormat="1" ht="22.9" customHeight="1" x14ac:dyDescent="0.2">
      <c r="B150" s="141"/>
      <c r="D150" s="347" t="s">
        <v>70</v>
      </c>
      <c r="E150" s="152" t="s">
        <v>264</v>
      </c>
      <c r="F150" s="152" t="s">
        <v>265</v>
      </c>
      <c r="I150" s="144"/>
      <c r="J150" s="153">
        <f>BK150</f>
        <v>0</v>
      </c>
      <c r="L150" s="141"/>
      <c r="M150" s="146"/>
      <c r="N150" s="147"/>
      <c r="O150" s="147"/>
      <c r="P150" s="148">
        <f>SUM(P151:P163)</f>
        <v>0</v>
      </c>
      <c r="Q150" s="147"/>
      <c r="R150" s="148">
        <f>SUM(R151:R163)</f>
        <v>8.6150000000000004E-2</v>
      </c>
      <c r="S150" s="147"/>
      <c r="T150" s="149">
        <f>SUM(T151:T163)</f>
        <v>0.129</v>
      </c>
      <c r="AR150" s="142" t="s">
        <v>79</v>
      </c>
      <c r="AT150" s="150" t="s">
        <v>70</v>
      </c>
      <c r="AU150" s="150" t="s">
        <v>15</v>
      </c>
      <c r="AY150" s="142" t="s">
        <v>137</v>
      </c>
      <c r="BK150" s="151">
        <f>SUM(BK151:BK163)</f>
        <v>0</v>
      </c>
    </row>
    <row r="151" spans="1:65" s="2" customFormat="1" ht="43.15" customHeight="1" x14ac:dyDescent="0.2">
      <c r="A151" s="33"/>
      <c r="B151" s="154"/>
      <c r="C151" s="155" t="s">
        <v>266</v>
      </c>
      <c r="D151" s="345" t="s">
        <v>141</v>
      </c>
      <c r="E151" s="156" t="s">
        <v>271</v>
      </c>
      <c r="F151" s="157" t="s">
        <v>272</v>
      </c>
      <c r="G151" s="158" t="s">
        <v>245</v>
      </c>
      <c r="H151" s="159">
        <v>5</v>
      </c>
      <c r="I151" s="160"/>
      <c r="J151" s="161">
        <f t="shared" ref="J151:J163" si="0">ROUND(I151*H151,2)</f>
        <v>0</v>
      </c>
      <c r="K151" s="157" t="s">
        <v>145</v>
      </c>
      <c r="L151" s="34"/>
      <c r="M151" s="162" t="s">
        <v>3</v>
      </c>
      <c r="N151" s="163" t="s">
        <v>42</v>
      </c>
      <c r="O151" s="54"/>
      <c r="P151" s="164">
        <f t="shared" ref="P151:P163" si="1">O151*H151</f>
        <v>0</v>
      </c>
      <c r="Q151" s="164">
        <v>0</v>
      </c>
      <c r="R151" s="164">
        <f t="shared" ref="R151:R163" si="2">Q151*H151</f>
        <v>0</v>
      </c>
      <c r="S151" s="164">
        <v>0</v>
      </c>
      <c r="T151" s="165">
        <f t="shared" ref="T151:T163" si="3">S151*H151</f>
        <v>0</v>
      </c>
      <c r="U151" s="33"/>
      <c r="V151" s="33"/>
      <c r="W151" s="33"/>
      <c r="X151" s="33"/>
      <c r="Y151" s="33"/>
      <c r="Z151" s="33"/>
      <c r="AA151" s="33"/>
      <c r="AB151" s="33"/>
      <c r="AC151" s="33"/>
      <c r="AD151" s="33"/>
      <c r="AE151" s="33"/>
      <c r="AR151" s="166" t="s">
        <v>223</v>
      </c>
      <c r="AT151" s="166" t="s">
        <v>141</v>
      </c>
      <c r="AU151" s="166" t="s">
        <v>79</v>
      </c>
      <c r="AY151" s="18" t="s">
        <v>137</v>
      </c>
      <c r="BE151" s="167">
        <f t="shared" ref="BE151:BE163" si="4">IF(N151="základní",J151,0)</f>
        <v>0</v>
      </c>
      <c r="BF151" s="167">
        <f t="shared" ref="BF151:BF163" si="5">IF(N151="snížená",J151,0)</f>
        <v>0</v>
      </c>
      <c r="BG151" s="167">
        <f t="shared" ref="BG151:BG163" si="6">IF(N151="zákl. přenesená",J151,0)</f>
        <v>0</v>
      </c>
      <c r="BH151" s="167">
        <f t="shared" ref="BH151:BH163" si="7">IF(N151="sníž. přenesená",J151,0)</f>
        <v>0</v>
      </c>
      <c r="BI151" s="167">
        <f t="shared" ref="BI151:BI163" si="8">IF(N151="nulová",J151,0)</f>
        <v>0</v>
      </c>
      <c r="BJ151" s="18" t="s">
        <v>15</v>
      </c>
      <c r="BK151" s="167">
        <f t="shared" ref="BK151:BK163" si="9">ROUND(I151*H151,2)</f>
        <v>0</v>
      </c>
      <c r="BL151" s="18" t="s">
        <v>223</v>
      </c>
      <c r="BM151" s="166" t="s">
        <v>572</v>
      </c>
    </row>
    <row r="152" spans="1:65" s="2" customFormat="1" ht="32.450000000000003" customHeight="1" x14ac:dyDescent="0.2">
      <c r="A152" s="33"/>
      <c r="B152" s="154"/>
      <c r="C152" s="183" t="s">
        <v>270</v>
      </c>
      <c r="D152" s="348" t="s">
        <v>229</v>
      </c>
      <c r="E152" s="184" t="s">
        <v>275</v>
      </c>
      <c r="F152" s="185" t="s">
        <v>276</v>
      </c>
      <c r="G152" s="186" t="s">
        <v>245</v>
      </c>
      <c r="H152" s="187">
        <v>3</v>
      </c>
      <c r="I152" s="188"/>
      <c r="J152" s="189">
        <f t="shared" si="0"/>
        <v>0</v>
      </c>
      <c r="K152" s="185" t="s">
        <v>3</v>
      </c>
      <c r="L152" s="190"/>
      <c r="M152" s="191" t="s">
        <v>3</v>
      </c>
      <c r="N152" s="192" t="s">
        <v>42</v>
      </c>
      <c r="O152" s="54"/>
      <c r="P152" s="164">
        <f t="shared" si="1"/>
        <v>0</v>
      </c>
      <c r="Q152" s="164">
        <v>1.6E-2</v>
      </c>
      <c r="R152" s="164">
        <f t="shared" si="2"/>
        <v>4.8000000000000001E-2</v>
      </c>
      <c r="S152" s="164">
        <v>0</v>
      </c>
      <c r="T152" s="165">
        <f t="shared" si="3"/>
        <v>0</v>
      </c>
      <c r="U152" s="33"/>
      <c r="V152" s="33"/>
      <c r="W152" s="33"/>
      <c r="X152" s="33"/>
      <c r="Y152" s="33"/>
      <c r="Z152" s="33"/>
      <c r="AA152" s="33"/>
      <c r="AB152" s="33"/>
      <c r="AC152" s="33"/>
      <c r="AD152" s="33"/>
      <c r="AE152" s="33"/>
      <c r="AR152" s="166" t="s">
        <v>232</v>
      </c>
      <c r="AT152" s="166" t="s">
        <v>229</v>
      </c>
      <c r="AU152" s="166" t="s">
        <v>79</v>
      </c>
      <c r="AY152" s="18" t="s">
        <v>137</v>
      </c>
      <c r="BE152" s="167">
        <f t="shared" si="4"/>
        <v>0</v>
      </c>
      <c r="BF152" s="167">
        <f t="shared" si="5"/>
        <v>0</v>
      </c>
      <c r="BG152" s="167">
        <f t="shared" si="6"/>
        <v>0</v>
      </c>
      <c r="BH152" s="167">
        <f t="shared" si="7"/>
        <v>0</v>
      </c>
      <c r="BI152" s="167">
        <f t="shared" si="8"/>
        <v>0</v>
      </c>
      <c r="BJ152" s="18" t="s">
        <v>15</v>
      </c>
      <c r="BK152" s="167">
        <f t="shared" si="9"/>
        <v>0</v>
      </c>
      <c r="BL152" s="18" t="s">
        <v>223</v>
      </c>
      <c r="BM152" s="166" t="s">
        <v>573</v>
      </c>
    </row>
    <row r="153" spans="1:65" s="2" customFormat="1" ht="32.450000000000003" customHeight="1" x14ac:dyDescent="0.2">
      <c r="A153" s="33"/>
      <c r="B153" s="154"/>
      <c r="C153" s="183" t="s">
        <v>274</v>
      </c>
      <c r="D153" s="348" t="s">
        <v>229</v>
      </c>
      <c r="E153" s="184" t="s">
        <v>279</v>
      </c>
      <c r="F153" s="185" t="s">
        <v>280</v>
      </c>
      <c r="G153" s="186" t="s">
        <v>245</v>
      </c>
      <c r="H153" s="187">
        <v>2</v>
      </c>
      <c r="I153" s="188"/>
      <c r="J153" s="189">
        <f t="shared" si="0"/>
        <v>0</v>
      </c>
      <c r="K153" s="185" t="s">
        <v>3</v>
      </c>
      <c r="L153" s="190"/>
      <c r="M153" s="191" t="s">
        <v>3</v>
      </c>
      <c r="N153" s="192" t="s">
        <v>42</v>
      </c>
      <c r="O153" s="54"/>
      <c r="P153" s="164">
        <f t="shared" si="1"/>
        <v>0</v>
      </c>
      <c r="Q153" s="164">
        <v>1.6E-2</v>
      </c>
      <c r="R153" s="164">
        <f t="shared" si="2"/>
        <v>3.2000000000000001E-2</v>
      </c>
      <c r="S153" s="164">
        <v>0</v>
      </c>
      <c r="T153" s="165">
        <f t="shared" si="3"/>
        <v>0</v>
      </c>
      <c r="U153" s="33"/>
      <c r="V153" s="33"/>
      <c r="W153" s="33"/>
      <c r="X153" s="33"/>
      <c r="Y153" s="33"/>
      <c r="Z153" s="33"/>
      <c r="AA153" s="33"/>
      <c r="AB153" s="33"/>
      <c r="AC153" s="33"/>
      <c r="AD153" s="33"/>
      <c r="AE153" s="33"/>
      <c r="AR153" s="166" t="s">
        <v>232</v>
      </c>
      <c r="AT153" s="166" t="s">
        <v>229</v>
      </c>
      <c r="AU153" s="166" t="s">
        <v>79</v>
      </c>
      <c r="AY153" s="18" t="s">
        <v>137</v>
      </c>
      <c r="BE153" s="167">
        <f t="shared" si="4"/>
        <v>0</v>
      </c>
      <c r="BF153" s="167">
        <f t="shared" si="5"/>
        <v>0</v>
      </c>
      <c r="BG153" s="167">
        <f t="shared" si="6"/>
        <v>0</v>
      </c>
      <c r="BH153" s="167">
        <f t="shared" si="7"/>
        <v>0</v>
      </c>
      <c r="BI153" s="167">
        <f t="shared" si="8"/>
        <v>0</v>
      </c>
      <c r="BJ153" s="18" t="s">
        <v>15</v>
      </c>
      <c r="BK153" s="167">
        <f t="shared" si="9"/>
        <v>0</v>
      </c>
      <c r="BL153" s="18" t="s">
        <v>223</v>
      </c>
      <c r="BM153" s="166" t="s">
        <v>574</v>
      </c>
    </row>
    <row r="154" spans="1:65" s="2" customFormat="1" ht="21.6" customHeight="1" x14ac:dyDescent="0.2">
      <c r="A154" s="33"/>
      <c r="B154" s="154"/>
      <c r="C154" s="155" t="s">
        <v>278</v>
      </c>
      <c r="D154" s="345" t="s">
        <v>141</v>
      </c>
      <c r="E154" s="156" t="s">
        <v>283</v>
      </c>
      <c r="F154" s="157" t="s">
        <v>284</v>
      </c>
      <c r="G154" s="158" t="s">
        <v>245</v>
      </c>
      <c r="H154" s="159">
        <v>3</v>
      </c>
      <c r="I154" s="160"/>
      <c r="J154" s="161">
        <f t="shared" si="0"/>
        <v>0</v>
      </c>
      <c r="K154" s="157" t="s">
        <v>145</v>
      </c>
      <c r="L154" s="34"/>
      <c r="M154" s="162" t="s">
        <v>3</v>
      </c>
      <c r="N154" s="163" t="s">
        <v>42</v>
      </c>
      <c r="O154" s="54"/>
      <c r="P154" s="164">
        <f t="shared" si="1"/>
        <v>0</v>
      </c>
      <c r="Q154" s="164">
        <v>0</v>
      </c>
      <c r="R154" s="164">
        <f t="shared" si="2"/>
        <v>0</v>
      </c>
      <c r="S154" s="164">
        <v>0</v>
      </c>
      <c r="T154" s="165">
        <f t="shared" si="3"/>
        <v>0</v>
      </c>
      <c r="U154" s="33"/>
      <c r="V154" s="33"/>
      <c r="W154" s="33"/>
      <c r="X154" s="33"/>
      <c r="Y154" s="33"/>
      <c r="Z154" s="33"/>
      <c r="AA154" s="33"/>
      <c r="AB154" s="33"/>
      <c r="AC154" s="33"/>
      <c r="AD154" s="33"/>
      <c r="AE154" s="33"/>
      <c r="AR154" s="166" t="s">
        <v>223</v>
      </c>
      <c r="AT154" s="166" t="s">
        <v>141</v>
      </c>
      <c r="AU154" s="166" t="s">
        <v>79</v>
      </c>
      <c r="AY154" s="18" t="s">
        <v>137</v>
      </c>
      <c r="BE154" s="167">
        <f t="shared" si="4"/>
        <v>0</v>
      </c>
      <c r="BF154" s="167">
        <f t="shared" si="5"/>
        <v>0</v>
      </c>
      <c r="BG154" s="167">
        <f t="shared" si="6"/>
        <v>0</v>
      </c>
      <c r="BH154" s="167">
        <f t="shared" si="7"/>
        <v>0</v>
      </c>
      <c r="BI154" s="167">
        <f t="shared" si="8"/>
        <v>0</v>
      </c>
      <c r="BJ154" s="18" t="s">
        <v>15</v>
      </c>
      <c r="BK154" s="167">
        <f t="shared" si="9"/>
        <v>0</v>
      </c>
      <c r="BL154" s="18" t="s">
        <v>223</v>
      </c>
      <c r="BM154" s="166" t="s">
        <v>575</v>
      </c>
    </row>
    <row r="155" spans="1:65" s="2" customFormat="1" ht="14.45" customHeight="1" x14ac:dyDescent="0.2">
      <c r="A155" s="33"/>
      <c r="B155" s="154"/>
      <c r="C155" s="183" t="s">
        <v>282</v>
      </c>
      <c r="D155" s="348" t="s">
        <v>229</v>
      </c>
      <c r="E155" s="184" t="s">
        <v>287</v>
      </c>
      <c r="F155" s="185" t="s">
        <v>288</v>
      </c>
      <c r="G155" s="186" t="s">
        <v>245</v>
      </c>
      <c r="H155" s="187">
        <v>3</v>
      </c>
      <c r="I155" s="188"/>
      <c r="J155" s="189">
        <f t="shared" si="0"/>
        <v>0</v>
      </c>
      <c r="K155" s="185" t="s">
        <v>3</v>
      </c>
      <c r="L155" s="190"/>
      <c r="M155" s="191" t="s">
        <v>3</v>
      </c>
      <c r="N155" s="192" t="s">
        <v>42</v>
      </c>
      <c r="O155" s="54"/>
      <c r="P155" s="164">
        <f t="shared" si="1"/>
        <v>0</v>
      </c>
      <c r="Q155" s="164">
        <v>0</v>
      </c>
      <c r="R155" s="164">
        <f t="shared" si="2"/>
        <v>0</v>
      </c>
      <c r="S155" s="164">
        <v>0</v>
      </c>
      <c r="T155" s="165">
        <f t="shared" si="3"/>
        <v>0</v>
      </c>
      <c r="U155" s="33"/>
      <c r="V155" s="33"/>
      <c r="W155" s="33"/>
      <c r="X155" s="33"/>
      <c r="Y155" s="33"/>
      <c r="Z155" s="33"/>
      <c r="AA155" s="33"/>
      <c r="AB155" s="33"/>
      <c r="AC155" s="33"/>
      <c r="AD155" s="33"/>
      <c r="AE155" s="33"/>
      <c r="AR155" s="166" t="s">
        <v>232</v>
      </c>
      <c r="AT155" s="166" t="s">
        <v>229</v>
      </c>
      <c r="AU155" s="166" t="s">
        <v>79</v>
      </c>
      <c r="AY155" s="18" t="s">
        <v>137</v>
      </c>
      <c r="BE155" s="167">
        <f t="shared" si="4"/>
        <v>0</v>
      </c>
      <c r="BF155" s="167">
        <f t="shared" si="5"/>
        <v>0</v>
      </c>
      <c r="BG155" s="167">
        <f t="shared" si="6"/>
        <v>0</v>
      </c>
      <c r="BH155" s="167">
        <f t="shared" si="7"/>
        <v>0</v>
      </c>
      <c r="BI155" s="167">
        <f t="shared" si="8"/>
        <v>0</v>
      </c>
      <c r="BJ155" s="18" t="s">
        <v>15</v>
      </c>
      <c r="BK155" s="167">
        <f t="shared" si="9"/>
        <v>0</v>
      </c>
      <c r="BL155" s="18" t="s">
        <v>223</v>
      </c>
      <c r="BM155" s="166" t="s">
        <v>576</v>
      </c>
    </row>
    <row r="156" spans="1:65" s="2" customFormat="1" ht="21.6" customHeight="1" x14ac:dyDescent="0.2">
      <c r="A156" s="33"/>
      <c r="B156" s="154"/>
      <c r="C156" s="155" t="s">
        <v>286</v>
      </c>
      <c r="D156" s="345" t="s">
        <v>141</v>
      </c>
      <c r="E156" s="156" t="s">
        <v>291</v>
      </c>
      <c r="F156" s="157" t="s">
        <v>292</v>
      </c>
      <c r="G156" s="158" t="s">
        <v>245</v>
      </c>
      <c r="H156" s="159">
        <v>5</v>
      </c>
      <c r="I156" s="160"/>
      <c r="J156" s="161">
        <f t="shared" si="0"/>
        <v>0</v>
      </c>
      <c r="K156" s="157" t="s">
        <v>145</v>
      </c>
      <c r="L156" s="34"/>
      <c r="M156" s="162" t="s">
        <v>3</v>
      </c>
      <c r="N156" s="163" t="s">
        <v>42</v>
      </c>
      <c r="O156" s="54"/>
      <c r="P156" s="164">
        <f t="shared" si="1"/>
        <v>0</v>
      </c>
      <c r="Q156" s="164">
        <v>0</v>
      </c>
      <c r="R156" s="164">
        <f t="shared" si="2"/>
        <v>0</v>
      </c>
      <c r="S156" s="164">
        <v>0</v>
      </c>
      <c r="T156" s="165">
        <f t="shared" si="3"/>
        <v>0</v>
      </c>
      <c r="U156" s="33"/>
      <c r="V156" s="33"/>
      <c r="W156" s="33"/>
      <c r="X156" s="33"/>
      <c r="Y156" s="33"/>
      <c r="Z156" s="33"/>
      <c r="AA156" s="33"/>
      <c r="AB156" s="33"/>
      <c r="AC156" s="33"/>
      <c r="AD156" s="33"/>
      <c r="AE156" s="33"/>
      <c r="AR156" s="166" t="s">
        <v>223</v>
      </c>
      <c r="AT156" s="166" t="s">
        <v>141</v>
      </c>
      <c r="AU156" s="166" t="s">
        <v>79</v>
      </c>
      <c r="AY156" s="18" t="s">
        <v>137</v>
      </c>
      <c r="BE156" s="167">
        <f t="shared" si="4"/>
        <v>0</v>
      </c>
      <c r="BF156" s="167">
        <f t="shared" si="5"/>
        <v>0</v>
      </c>
      <c r="BG156" s="167">
        <f t="shared" si="6"/>
        <v>0</v>
      </c>
      <c r="BH156" s="167">
        <f t="shared" si="7"/>
        <v>0</v>
      </c>
      <c r="BI156" s="167">
        <f t="shared" si="8"/>
        <v>0</v>
      </c>
      <c r="BJ156" s="18" t="s">
        <v>15</v>
      </c>
      <c r="BK156" s="167">
        <f t="shared" si="9"/>
        <v>0</v>
      </c>
      <c r="BL156" s="18" t="s">
        <v>223</v>
      </c>
      <c r="BM156" s="166" t="s">
        <v>577</v>
      </c>
    </row>
    <row r="157" spans="1:65" s="2" customFormat="1" ht="14.45" customHeight="1" x14ac:dyDescent="0.2">
      <c r="A157" s="33"/>
      <c r="B157" s="154"/>
      <c r="C157" s="183" t="s">
        <v>290</v>
      </c>
      <c r="D157" s="348" t="s">
        <v>229</v>
      </c>
      <c r="E157" s="184" t="s">
        <v>295</v>
      </c>
      <c r="F157" s="185" t="s">
        <v>296</v>
      </c>
      <c r="G157" s="186" t="s">
        <v>245</v>
      </c>
      <c r="H157" s="187">
        <v>3</v>
      </c>
      <c r="I157" s="188"/>
      <c r="J157" s="189">
        <f t="shared" si="0"/>
        <v>0</v>
      </c>
      <c r="K157" s="185" t="s">
        <v>3</v>
      </c>
      <c r="L157" s="190"/>
      <c r="M157" s="191" t="s">
        <v>3</v>
      </c>
      <c r="N157" s="192" t="s">
        <v>42</v>
      </c>
      <c r="O157" s="54"/>
      <c r="P157" s="164">
        <f t="shared" si="1"/>
        <v>0</v>
      </c>
      <c r="Q157" s="164">
        <v>0</v>
      </c>
      <c r="R157" s="164">
        <f t="shared" si="2"/>
        <v>0</v>
      </c>
      <c r="S157" s="164">
        <v>0</v>
      </c>
      <c r="T157" s="165">
        <f t="shared" si="3"/>
        <v>0</v>
      </c>
      <c r="U157" s="33"/>
      <c r="V157" s="33"/>
      <c r="W157" s="33"/>
      <c r="X157" s="33"/>
      <c r="Y157" s="33"/>
      <c r="Z157" s="33"/>
      <c r="AA157" s="33"/>
      <c r="AB157" s="33"/>
      <c r="AC157" s="33"/>
      <c r="AD157" s="33"/>
      <c r="AE157" s="33"/>
      <c r="AR157" s="166" t="s">
        <v>232</v>
      </c>
      <c r="AT157" s="166" t="s">
        <v>229</v>
      </c>
      <c r="AU157" s="166" t="s">
        <v>79</v>
      </c>
      <c r="AY157" s="18" t="s">
        <v>137</v>
      </c>
      <c r="BE157" s="167">
        <f t="shared" si="4"/>
        <v>0</v>
      </c>
      <c r="BF157" s="167">
        <f t="shared" si="5"/>
        <v>0</v>
      </c>
      <c r="BG157" s="167">
        <f t="shared" si="6"/>
        <v>0</v>
      </c>
      <c r="BH157" s="167">
        <f t="shared" si="7"/>
        <v>0</v>
      </c>
      <c r="BI157" s="167">
        <f t="shared" si="8"/>
        <v>0</v>
      </c>
      <c r="BJ157" s="18" t="s">
        <v>15</v>
      </c>
      <c r="BK157" s="167">
        <f t="shared" si="9"/>
        <v>0</v>
      </c>
      <c r="BL157" s="18" t="s">
        <v>223</v>
      </c>
      <c r="BM157" s="166" t="s">
        <v>578</v>
      </c>
    </row>
    <row r="158" spans="1:65" s="2" customFormat="1" ht="14.45" customHeight="1" x14ac:dyDescent="0.2">
      <c r="A158" s="33"/>
      <c r="B158" s="154"/>
      <c r="C158" s="183" t="s">
        <v>294</v>
      </c>
      <c r="D158" s="348" t="s">
        <v>229</v>
      </c>
      <c r="E158" s="184" t="s">
        <v>298</v>
      </c>
      <c r="F158" s="185" t="s">
        <v>299</v>
      </c>
      <c r="G158" s="186" t="s">
        <v>245</v>
      </c>
      <c r="H158" s="187">
        <v>2</v>
      </c>
      <c r="I158" s="188"/>
      <c r="J158" s="189">
        <f t="shared" si="0"/>
        <v>0</v>
      </c>
      <c r="K158" s="185" t="s">
        <v>3</v>
      </c>
      <c r="L158" s="190"/>
      <c r="M158" s="191" t="s">
        <v>3</v>
      </c>
      <c r="N158" s="192" t="s">
        <v>42</v>
      </c>
      <c r="O158" s="54"/>
      <c r="P158" s="164">
        <f t="shared" si="1"/>
        <v>0</v>
      </c>
      <c r="Q158" s="164">
        <v>0</v>
      </c>
      <c r="R158" s="164">
        <f t="shared" si="2"/>
        <v>0</v>
      </c>
      <c r="S158" s="164">
        <v>0</v>
      </c>
      <c r="T158" s="165">
        <f t="shared" si="3"/>
        <v>0</v>
      </c>
      <c r="U158" s="33"/>
      <c r="V158" s="33"/>
      <c r="W158" s="33"/>
      <c r="X158" s="33"/>
      <c r="Y158" s="33"/>
      <c r="Z158" s="33"/>
      <c r="AA158" s="33"/>
      <c r="AB158" s="33"/>
      <c r="AC158" s="33"/>
      <c r="AD158" s="33"/>
      <c r="AE158" s="33"/>
      <c r="AR158" s="166" t="s">
        <v>232</v>
      </c>
      <c r="AT158" s="166" t="s">
        <v>229</v>
      </c>
      <c r="AU158" s="166" t="s">
        <v>79</v>
      </c>
      <c r="AY158" s="18" t="s">
        <v>137</v>
      </c>
      <c r="BE158" s="167">
        <f t="shared" si="4"/>
        <v>0</v>
      </c>
      <c r="BF158" s="167">
        <f t="shared" si="5"/>
        <v>0</v>
      </c>
      <c r="BG158" s="167">
        <f t="shared" si="6"/>
        <v>0</v>
      </c>
      <c r="BH158" s="167">
        <f t="shared" si="7"/>
        <v>0</v>
      </c>
      <c r="BI158" s="167">
        <f t="shared" si="8"/>
        <v>0</v>
      </c>
      <c r="BJ158" s="18" t="s">
        <v>15</v>
      </c>
      <c r="BK158" s="167">
        <f t="shared" si="9"/>
        <v>0</v>
      </c>
      <c r="BL158" s="18" t="s">
        <v>223</v>
      </c>
      <c r="BM158" s="166" t="s">
        <v>579</v>
      </c>
    </row>
    <row r="159" spans="1:65" s="2" customFormat="1" ht="14.45" customHeight="1" x14ac:dyDescent="0.2">
      <c r="A159" s="33"/>
      <c r="B159" s="154"/>
      <c r="C159" s="155" t="s">
        <v>232</v>
      </c>
      <c r="D159" s="345" t="s">
        <v>141</v>
      </c>
      <c r="E159" s="156" t="s">
        <v>302</v>
      </c>
      <c r="F159" s="157" t="s">
        <v>303</v>
      </c>
      <c r="G159" s="158" t="s">
        <v>245</v>
      </c>
      <c r="H159" s="159">
        <v>5</v>
      </c>
      <c r="I159" s="160"/>
      <c r="J159" s="161">
        <f t="shared" si="0"/>
        <v>0</v>
      </c>
      <c r="K159" s="157" t="s">
        <v>145</v>
      </c>
      <c r="L159" s="34"/>
      <c r="M159" s="162" t="s">
        <v>3</v>
      </c>
      <c r="N159" s="163" t="s">
        <v>42</v>
      </c>
      <c r="O159" s="54"/>
      <c r="P159" s="164">
        <f t="shared" si="1"/>
        <v>0</v>
      </c>
      <c r="Q159" s="164">
        <v>0</v>
      </c>
      <c r="R159" s="164">
        <f t="shared" si="2"/>
        <v>0</v>
      </c>
      <c r="S159" s="164">
        <v>1.8E-3</v>
      </c>
      <c r="T159" s="165">
        <f t="shared" si="3"/>
        <v>8.9999999999999993E-3</v>
      </c>
      <c r="U159" s="33"/>
      <c r="V159" s="33"/>
      <c r="W159" s="33"/>
      <c r="X159" s="33"/>
      <c r="Y159" s="33"/>
      <c r="Z159" s="33"/>
      <c r="AA159" s="33"/>
      <c r="AB159" s="33"/>
      <c r="AC159" s="33"/>
      <c r="AD159" s="33"/>
      <c r="AE159" s="33"/>
      <c r="AR159" s="166" t="s">
        <v>223</v>
      </c>
      <c r="AT159" s="166" t="s">
        <v>141</v>
      </c>
      <c r="AU159" s="166" t="s">
        <v>79</v>
      </c>
      <c r="AY159" s="18" t="s">
        <v>137</v>
      </c>
      <c r="BE159" s="167">
        <f t="shared" si="4"/>
        <v>0</v>
      </c>
      <c r="BF159" s="167">
        <f t="shared" si="5"/>
        <v>0</v>
      </c>
      <c r="BG159" s="167">
        <f t="shared" si="6"/>
        <v>0</v>
      </c>
      <c r="BH159" s="167">
        <f t="shared" si="7"/>
        <v>0</v>
      </c>
      <c r="BI159" s="167">
        <f t="shared" si="8"/>
        <v>0</v>
      </c>
      <c r="BJ159" s="18" t="s">
        <v>15</v>
      </c>
      <c r="BK159" s="167">
        <f t="shared" si="9"/>
        <v>0</v>
      </c>
      <c r="BL159" s="18" t="s">
        <v>223</v>
      </c>
      <c r="BM159" s="166" t="s">
        <v>580</v>
      </c>
    </row>
    <row r="160" spans="1:65" s="2" customFormat="1" ht="14.45" customHeight="1" x14ac:dyDescent="0.2">
      <c r="A160" s="33"/>
      <c r="B160" s="154"/>
      <c r="C160" s="155" t="s">
        <v>301</v>
      </c>
      <c r="D160" s="345" t="s">
        <v>141</v>
      </c>
      <c r="E160" s="156" t="s">
        <v>267</v>
      </c>
      <c r="F160" s="157" t="s">
        <v>268</v>
      </c>
      <c r="G160" s="158" t="s">
        <v>245</v>
      </c>
      <c r="H160" s="159">
        <v>5</v>
      </c>
      <c r="I160" s="160"/>
      <c r="J160" s="161">
        <f t="shared" si="0"/>
        <v>0</v>
      </c>
      <c r="K160" s="157" t="s">
        <v>3</v>
      </c>
      <c r="L160" s="34"/>
      <c r="M160" s="162" t="s">
        <v>3</v>
      </c>
      <c r="N160" s="163" t="s">
        <v>42</v>
      </c>
      <c r="O160" s="54"/>
      <c r="P160" s="164">
        <f t="shared" si="1"/>
        <v>0</v>
      </c>
      <c r="Q160" s="164">
        <v>0</v>
      </c>
      <c r="R160" s="164">
        <f t="shared" si="2"/>
        <v>0</v>
      </c>
      <c r="S160" s="164">
        <v>2.4E-2</v>
      </c>
      <c r="T160" s="165">
        <f t="shared" si="3"/>
        <v>0.12</v>
      </c>
      <c r="U160" s="33"/>
      <c r="V160" s="33"/>
      <c r="W160" s="33"/>
      <c r="X160" s="33"/>
      <c r="Y160" s="33"/>
      <c r="Z160" s="33"/>
      <c r="AA160" s="33"/>
      <c r="AB160" s="33"/>
      <c r="AC160" s="33"/>
      <c r="AD160" s="33"/>
      <c r="AE160" s="33"/>
      <c r="AR160" s="166" t="s">
        <v>223</v>
      </c>
      <c r="AT160" s="166" t="s">
        <v>141</v>
      </c>
      <c r="AU160" s="166" t="s">
        <v>79</v>
      </c>
      <c r="AY160" s="18" t="s">
        <v>137</v>
      </c>
      <c r="BE160" s="167">
        <f t="shared" si="4"/>
        <v>0</v>
      </c>
      <c r="BF160" s="167">
        <f t="shared" si="5"/>
        <v>0</v>
      </c>
      <c r="BG160" s="167">
        <f t="shared" si="6"/>
        <v>0</v>
      </c>
      <c r="BH160" s="167">
        <f t="shared" si="7"/>
        <v>0</v>
      </c>
      <c r="BI160" s="167">
        <f t="shared" si="8"/>
        <v>0</v>
      </c>
      <c r="BJ160" s="18" t="s">
        <v>15</v>
      </c>
      <c r="BK160" s="167">
        <f t="shared" si="9"/>
        <v>0</v>
      </c>
      <c r="BL160" s="18" t="s">
        <v>223</v>
      </c>
      <c r="BM160" s="166" t="s">
        <v>581</v>
      </c>
    </row>
    <row r="161" spans="1:65" s="2" customFormat="1" ht="21.6" customHeight="1" x14ac:dyDescent="0.2">
      <c r="A161" s="33"/>
      <c r="B161" s="154"/>
      <c r="C161" s="155" t="s">
        <v>305</v>
      </c>
      <c r="D161" s="345" t="s">
        <v>141</v>
      </c>
      <c r="E161" s="156" t="s">
        <v>306</v>
      </c>
      <c r="F161" s="157" t="s">
        <v>307</v>
      </c>
      <c r="G161" s="158" t="s">
        <v>245</v>
      </c>
      <c r="H161" s="159">
        <v>5</v>
      </c>
      <c r="I161" s="160"/>
      <c r="J161" s="161">
        <f t="shared" si="0"/>
        <v>0</v>
      </c>
      <c r="K161" s="157" t="s">
        <v>145</v>
      </c>
      <c r="L161" s="34"/>
      <c r="M161" s="162" t="s">
        <v>3</v>
      </c>
      <c r="N161" s="163" t="s">
        <v>42</v>
      </c>
      <c r="O161" s="54"/>
      <c r="P161" s="164">
        <f t="shared" si="1"/>
        <v>0</v>
      </c>
      <c r="Q161" s="164">
        <v>0</v>
      </c>
      <c r="R161" s="164">
        <f t="shared" si="2"/>
        <v>0</v>
      </c>
      <c r="S161" s="164">
        <v>0</v>
      </c>
      <c r="T161" s="165">
        <f t="shared" si="3"/>
        <v>0</v>
      </c>
      <c r="U161" s="33"/>
      <c r="V161" s="33"/>
      <c r="W161" s="33"/>
      <c r="X161" s="33"/>
      <c r="Y161" s="33"/>
      <c r="Z161" s="33"/>
      <c r="AA161" s="33"/>
      <c r="AB161" s="33"/>
      <c r="AC161" s="33"/>
      <c r="AD161" s="33"/>
      <c r="AE161" s="33"/>
      <c r="AR161" s="166" t="s">
        <v>223</v>
      </c>
      <c r="AT161" s="166" t="s">
        <v>141</v>
      </c>
      <c r="AU161" s="166" t="s">
        <v>79</v>
      </c>
      <c r="AY161" s="18" t="s">
        <v>137</v>
      </c>
      <c r="BE161" s="167">
        <f t="shared" si="4"/>
        <v>0</v>
      </c>
      <c r="BF161" s="167">
        <f t="shared" si="5"/>
        <v>0</v>
      </c>
      <c r="BG161" s="167">
        <f t="shared" si="6"/>
        <v>0</v>
      </c>
      <c r="BH161" s="167">
        <f t="shared" si="7"/>
        <v>0</v>
      </c>
      <c r="BI161" s="167">
        <f t="shared" si="8"/>
        <v>0</v>
      </c>
      <c r="BJ161" s="18" t="s">
        <v>15</v>
      </c>
      <c r="BK161" s="167">
        <f t="shared" si="9"/>
        <v>0</v>
      </c>
      <c r="BL161" s="18" t="s">
        <v>223</v>
      </c>
      <c r="BM161" s="166" t="s">
        <v>582</v>
      </c>
    </row>
    <row r="162" spans="1:65" s="2" customFormat="1" ht="14.45" customHeight="1" x14ac:dyDescent="0.2">
      <c r="A162" s="33"/>
      <c r="B162" s="154"/>
      <c r="C162" s="183" t="s">
        <v>309</v>
      </c>
      <c r="D162" s="348" t="s">
        <v>229</v>
      </c>
      <c r="E162" s="184" t="s">
        <v>310</v>
      </c>
      <c r="F162" s="185" t="s">
        <v>311</v>
      </c>
      <c r="G162" s="186" t="s">
        <v>245</v>
      </c>
      <c r="H162" s="187">
        <v>5</v>
      </c>
      <c r="I162" s="188"/>
      <c r="J162" s="189">
        <f t="shared" si="0"/>
        <v>0</v>
      </c>
      <c r="K162" s="185" t="s">
        <v>3</v>
      </c>
      <c r="L162" s="190"/>
      <c r="M162" s="191" t="s">
        <v>3</v>
      </c>
      <c r="N162" s="192" t="s">
        <v>42</v>
      </c>
      <c r="O162" s="54"/>
      <c r="P162" s="164">
        <f t="shared" si="1"/>
        <v>0</v>
      </c>
      <c r="Q162" s="164">
        <v>1.23E-3</v>
      </c>
      <c r="R162" s="164">
        <f t="shared" si="2"/>
        <v>6.1500000000000001E-3</v>
      </c>
      <c r="S162" s="164">
        <v>0</v>
      </c>
      <c r="T162" s="165">
        <f t="shared" si="3"/>
        <v>0</v>
      </c>
      <c r="U162" s="33"/>
      <c r="V162" s="33"/>
      <c r="W162" s="33"/>
      <c r="X162" s="33"/>
      <c r="Y162" s="33"/>
      <c r="Z162" s="33"/>
      <c r="AA162" s="33"/>
      <c r="AB162" s="33"/>
      <c r="AC162" s="33"/>
      <c r="AD162" s="33"/>
      <c r="AE162" s="33"/>
      <c r="AR162" s="166" t="s">
        <v>232</v>
      </c>
      <c r="AT162" s="166" t="s">
        <v>229</v>
      </c>
      <c r="AU162" s="166" t="s">
        <v>79</v>
      </c>
      <c r="AY162" s="18" t="s">
        <v>137</v>
      </c>
      <c r="BE162" s="167">
        <f t="shared" si="4"/>
        <v>0</v>
      </c>
      <c r="BF162" s="167">
        <f t="shared" si="5"/>
        <v>0</v>
      </c>
      <c r="BG162" s="167">
        <f t="shared" si="6"/>
        <v>0</v>
      </c>
      <c r="BH162" s="167">
        <f t="shared" si="7"/>
        <v>0</v>
      </c>
      <c r="BI162" s="167">
        <f t="shared" si="8"/>
        <v>0</v>
      </c>
      <c r="BJ162" s="18" t="s">
        <v>15</v>
      </c>
      <c r="BK162" s="167">
        <f t="shared" si="9"/>
        <v>0</v>
      </c>
      <c r="BL162" s="18" t="s">
        <v>223</v>
      </c>
      <c r="BM162" s="166" t="s">
        <v>583</v>
      </c>
    </row>
    <row r="163" spans="1:65" s="2" customFormat="1" ht="43.15" customHeight="1" x14ac:dyDescent="0.2">
      <c r="A163" s="33"/>
      <c r="B163" s="154"/>
      <c r="C163" s="155" t="s">
        <v>313</v>
      </c>
      <c r="D163" s="345" t="s">
        <v>141</v>
      </c>
      <c r="E163" s="156" t="s">
        <v>314</v>
      </c>
      <c r="F163" s="157" t="s">
        <v>315</v>
      </c>
      <c r="G163" s="158" t="s">
        <v>238</v>
      </c>
      <c r="H163" s="193"/>
      <c r="I163" s="160"/>
      <c r="J163" s="161">
        <f t="shared" si="0"/>
        <v>0</v>
      </c>
      <c r="K163" s="157" t="s">
        <v>145</v>
      </c>
      <c r="L163" s="34"/>
      <c r="M163" s="162" t="s">
        <v>3</v>
      </c>
      <c r="N163" s="163" t="s">
        <v>42</v>
      </c>
      <c r="O163" s="54"/>
      <c r="P163" s="164">
        <f t="shared" si="1"/>
        <v>0</v>
      </c>
      <c r="Q163" s="164">
        <v>0</v>
      </c>
      <c r="R163" s="164">
        <f t="shared" si="2"/>
        <v>0</v>
      </c>
      <c r="S163" s="164">
        <v>0</v>
      </c>
      <c r="T163" s="165">
        <f t="shared" si="3"/>
        <v>0</v>
      </c>
      <c r="U163" s="33"/>
      <c r="V163" s="33"/>
      <c r="W163" s="33"/>
      <c r="X163" s="33"/>
      <c r="Y163" s="33"/>
      <c r="Z163" s="33"/>
      <c r="AA163" s="33"/>
      <c r="AB163" s="33"/>
      <c r="AC163" s="33"/>
      <c r="AD163" s="33"/>
      <c r="AE163" s="33"/>
      <c r="AR163" s="166" t="s">
        <v>223</v>
      </c>
      <c r="AT163" s="166" t="s">
        <v>141</v>
      </c>
      <c r="AU163" s="166" t="s">
        <v>79</v>
      </c>
      <c r="AY163" s="18" t="s">
        <v>137</v>
      </c>
      <c r="BE163" s="167">
        <f t="shared" si="4"/>
        <v>0</v>
      </c>
      <c r="BF163" s="167">
        <f t="shared" si="5"/>
        <v>0</v>
      </c>
      <c r="BG163" s="167">
        <f t="shared" si="6"/>
        <v>0</v>
      </c>
      <c r="BH163" s="167">
        <f t="shared" si="7"/>
        <v>0</v>
      </c>
      <c r="BI163" s="167">
        <f t="shared" si="8"/>
        <v>0</v>
      </c>
      <c r="BJ163" s="18" t="s">
        <v>15</v>
      </c>
      <c r="BK163" s="167">
        <f t="shared" si="9"/>
        <v>0</v>
      </c>
      <c r="BL163" s="18" t="s">
        <v>223</v>
      </c>
      <c r="BM163" s="166" t="s">
        <v>584</v>
      </c>
    </row>
    <row r="164" spans="1:65" s="12" customFormat="1" ht="22.9" customHeight="1" x14ac:dyDescent="0.2">
      <c r="B164" s="141"/>
      <c r="D164" s="347" t="s">
        <v>70</v>
      </c>
      <c r="E164" s="152" t="s">
        <v>317</v>
      </c>
      <c r="F164" s="152" t="s">
        <v>318</v>
      </c>
      <c r="I164" s="144"/>
      <c r="J164" s="153">
        <f>BK164</f>
        <v>0</v>
      </c>
      <c r="L164" s="141"/>
      <c r="M164" s="146"/>
      <c r="N164" s="147"/>
      <c r="O164" s="147"/>
      <c r="P164" s="148">
        <f>SUM(P165:P166)</f>
        <v>0</v>
      </c>
      <c r="Q164" s="147"/>
      <c r="R164" s="148">
        <f>SUM(R165:R166)</f>
        <v>0</v>
      </c>
      <c r="S164" s="147"/>
      <c r="T164" s="149">
        <f>SUM(T165:T166)</f>
        <v>0</v>
      </c>
      <c r="AR164" s="142" t="s">
        <v>79</v>
      </c>
      <c r="AT164" s="150" t="s">
        <v>70</v>
      </c>
      <c r="AU164" s="150" t="s">
        <v>15</v>
      </c>
      <c r="AY164" s="142" t="s">
        <v>137</v>
      </c>
      <c r="BK164" s="151">
        <f>SUM(BK165:BK166)</f>
        <v>0</v>
      </c>
    </row>
    <row r="165" spans="1:65" s="2" customFormat="1" ht="32.450000000000003" customHeight="1" x14ac:dyDescent="0.2">
      <c r="A165" s="33"/>
      <c r="B165" s="154"/>
      <c r="C165" s="155" t="s">
        <v>319</v>
      </c>
      <c r="D165" s="345" t="s">
        <v>141</v>
      </c>
      <c r="E165" s="156" t="s">
        <v>320</v>
      </c>
      <c r="F165" s="157" t="s">
        <v>321</v>
      </c>
      <c r="G165" s="158" t="s">
        <v>238</v>
      </c>
      <c r="H165" s="193"/>
      <c r="I165" s="160"/>
      <c r="J165" s="161">
        <f>ROUND(I165*H165,2)</f>
        <v>0</v>
      </c>
      <c r="K165" s="157" t="s">
        <v>3</v>
      </c>
      <c r="L165" s="34"/>
      <c r="M165" s="162" t="s">
        <v>3</v>
      </c>
      <c r="N165" s="163" t="s">
        <v>42</v>
      </c>
      <c r="O165" s="54"/>
      <c r="P165" s="164">
        <f>O165*H165</f>
        <v>0</v>
      </c>
      <c r="Q165" s="164">
        <v>0</v>
      </c>
      <c r="R165" s="164">
        <f>Q165*H165</f>
        <v>0</v>
      </c>
      <c r="S165" s="164">
        <v>0</v>
      </c>
      <c r="T165" s="165">
        <f>S165*H165</f>
        <v>0</v>
      </c>
      <c r="U165" s="33"/>
      <c r="V165" s="33"/>
      <c r="W165" s="33"/>
      <c r="X165" s="33"/>
      <c r="Y165" s="33"/>
      <c r="Z165" s="33"/>
      <c r="AA165" s="33"/>
      <c r="AB165" s="33"/>
      <c r="AC165" s="33"/>
      <c r="AD165" s="33"/>
      <c r="AE165" s="33"/>
      <c r="AR165" s="166" t="s">
        <v>223</v>
      </c>
      <c r="AT165" s="166" t="s">
        <v>141</v>
      </c>
      <c r="AU165" s="166" t="s">
        <v>79</v>
      </c>
      <c r="AY165" s="18" t="s">
        <v>137</v>
      </c>
      <c r="BE165" s="167">
        <f>IF(N165="základní",J165,0)</f>
        <v>0</v>
      </c>
      <c r="BF165" s="167">
        <f>IF(N165="snížená",J165,0)</f>
        <v>0</v>
      </c>
      <c r="BG165" s="167">
        <f>IF(N165="zákl. přenesená",J165,0)</f>
        <v>0</v>
      </c>
      <c r="BH165" s="167">
        <f>IF(N165="sníž. přenesená",J165,0)</f>
        <v>0</v>
      </c>
      <c r="BI165" s="167">
        <f>IF(N165="nulová",J165,0)</f>
        <v>0</v>
      </c>
      <c r="BJ165" s="18" t="s">
        <v>15</v>
      </c>
      <c r="BK165" s="167">
        <f>ROUND(I165*H165,2)</f>
        <v>0</v>
      </c>
      <c r="BL165" s="18" t="s">
        <v>223</v>
      </c>
      <c r="BM165" s="166" t="s">
        <v>585</v>
      </c>
    </row>
    <row r="166" spans="1:65" s="2" customFormat="1" ht="21.6" customHeight="1" x14ac:dyDescent="0.2">
      <c r="A166" s="33"/>
      <c r="B166" s="154"/>
      <c r="C166" s="155" t="s">
        <v>323</v>
      </c>
      <c r="D166" s="345" t="s">
        <v>141</v>
      </c>
      <c r="E166" s="156" t="s">
        <v>324</v>
      </c>
      <c r="F166" s="157" t="s">
        <v>325</v>
      </c>
      <c r="G166" s="158" t="s">
        <v>326</v>
      </c>
      <c r="H166" s="159">
        <v>1</v>
      </c>
      <c r="I166" s="160"/>
      <c r="J166" s="161">
        <f>ROUND(I166*H166,2)</f>
        <v>0</v>
      </c>
      <c r="K166" s="157" t="s">
        <v>3</v>
      </c>
      <c r="L166" s="34"/>
      <c r="M166" s="162" t="s">
        <v>3</v>
      </c>
      <c r="N166" s="163" t="s">
        <v>42</v>
      </c>
      <c r="O166" s="54"/>
      <c r="P166" s="164">
        <f>O166*H166</f>
        <v>0</v>
      </c>
      <c r="Q166" s="164">
        <v>0</v>
      </c>
      <c r="R166" s="164">
        <f>Q166*H166</f>
        <v>0</v>
      </c>
      <c r="S166" s="164">
        <v>0</v>
      </c>
      <c r="T166" s="165">
        <f>S166*H166</f>
        <v>0</v>
      </c>
      <c r="U166" s="33"/>
      <c r="V166" s="33"/>
      <c r="W166" s="33"/>
      <c r="X166" s="33"/>
      <c r="Y166" s="33"/>
      <c r="Z166" s="33"/>
      <c r="AA166" s="33"/>
      <c r="AB166" s="33"/>
      <c r="AC166" s="33"/>
      <c r="AD166" s="33"/>
      <c r="AE166" s="33"/>
      <c r="AR166" s="166" t="s">
        <v>223</v>
      </c>
      <c r="AT166" s="166" t="s">
        <v>141</v>
      </c>
      <c r="AU166" s="166" t="s">
        <v>79</v>
      </c>
      <c r="AY166" s="18" t="s">
        <v>137</v>
      </c>
      <c r="BE166" s="167">
        <f>IF(N166="základní",J166,0)</f>
        <v>0</v>
      </c>
      <c r="BF166" s="167">
        <f>IF(N166="snížená",J166,0)</f>
        <v>0</v>
      </c>
      <c r="BG166" s="167">
        <f>IF(N166="zákl. přenesená",J166,0)</f>
        <v>0</v>
      </c>
      <c r="BH166" s="167">
        <f>IF(N166="sníž. přenesená",J166,0)</f>
        <v>0</v>
      </c>
      <c r="BI166" s="167">
        <f>IF(N166="nulová",J166,0)</f>
        <v>0</v>
      </c>
      <c r="BJ166" s="18" t="s">
        <v>15</v>
      </c>
      <c r="BK166" s="167">
        <f>ROUND(I166*H166,2)</f>
        <v>0</v>
      </c>
      <c r="BL166" s="18" t="s">
        <v>223</v>
      </c>
      <c r="BM166" s="166" t="s">
        <v>586</v>
      </c>
    </row>
    <row r="167" spans="1:65" s="12" customFormat="1" ht="22.9" customHeight="1" x14ac:dyDescent="0.2">
      <c r="B167" s="141"/>
      <c r="D167" s="347" t="s">
        <v>70</v>
      </c>
      <c r="E167" s="152" t="s">
        <v>328</v>
      </c>
      <c r="F167" s="152" t="s">
        <v>329</v>
      </c>
      <c r="I167" s="144"/>
      <c r="J167" s="153">
        <f>BK167</f>
        <v>0</v>
      </c>
      <c r="L167" s="141"/>
      <c r="M167" s="146"/>
      <c r="N167" s="147"/>
      <c r="O167" s="147"/>
      <c r="P167" s="148">
        <f>SUM(P168:P184)</f>
        <v>0</v>
      </c>
      <c r="Q167" s="147"/>
      <c r="R167" s="148">
        <f>SUM(R168:R184)</f>
        <v>0.69914699999999996</v>
      </c>
      <c r="S167" s="147"/>
      <c r="T167" s="149">
        <f>SUM(T168:T184)</f>
        <v>0</v>
      </c>
      <c r="AR167" s="142" t="s">
        <v>79</v>
      </c>
      <c r="AT167" s="150" t="s">
        <v>70</v>
      </c>
      <c r="AU167" s="150" t="s">
        <v>15</v>
      </c>
      <c r="AY167" s="142" t="s">
        <v>137</v>
      </c>
      <c r="BK167" s="151">
        <f>SUM(BK168:BK184)</f>
        <v>0</v>
      </c>
    </row>
    <row r="168" spans="1:65" s="2" customFormat="1" ht="21.6" customHeight="1" x14ac:dyDescent="0.2">
      <c r="A168" s="33"/>
      <c r="B168" s="154"/>
      <c r="C168" s="155" t="s">
        <v>330</v>
      </c>
      <c r="D168" s="345" t="s">
        <v>141</v>
      </c>
      <c r="E168" s="156" t="s">
        <v>331</v>
      </c>
      <c r="F168" s="157" t="s">
        <v>332</v>
      </c>
      <c r="G168" s="158" t="s">
        <v>144</v>
      </c>
      <c r="H168" s="159">
        <v>12.21</v>
      </c>
      <c r="I168" s="160"/>
      <c r="J168" s="161">
        <f>ROUND(I168*H168,2)</f>
        <v>0</v>
      </c>
      <c r="K168" s="157" t="s">
        <v>145</v>
      </c>
      <c r="L168" s="34"/>
      <c r="M168" s="162" t="s">
        <v>3</v>
      </c>
      <c r="N168" s="163" t="s">
        <v>42</v>
      </c>
      <c r="O168" s="54"/>
      <c r="P168" s="164">
        <f>O168*H168</f>
        <v>0</v>
      </c>
      <c r="Q168" s="164">
        <v>0</v>
      </c>
      <c r="R168" s="164">
        <f>Q168*H168</f>
        <v>0</v>
      </c>
      <c r="S168" s="164">
        <v>0</v>
      </c>
      <c r="T168" s="165">
        <f>S168*H168</f>
        <v>0</v>
      </c>
      <c r="U168" s="33"/>
      <c r="V168" s="33"/>
      <c r="W168" s="33"/>
      <c r="X168" s="33"/>
      <c r="Y168" s="33"/>
      <c r="Z168" s="33"/>
      <c r="AA168" s="33"/>
      <c r="AB168" s="33"/>
      <c r="AC168" s="33"/>
      <c r="AD168" s="33"/>
      <c r="AE168" s="33"/>
      <c r="AR168" s="166" t="s">
        <v>223</v>
      </c>
      <c r="AT168" s="166" t="s">
        <v>141</v>
      </c>
      <c r="AU168" s="166" t="s">
        <v>79</v>
      </c>
      <c r="AY168" s="18" t="s">
        <v>137</v>
      </c>
      <c r="BE168" s="167">
        <f>IF(N168="základní",J168,0)</f>
        <v>0</v>
      </c>
      <c r="BF168" s="167">
        <f>IF(N168="snížená",J168,0)</f>
        <v>0</v>
      </c>
      <c r="BG168" s="167">
        <f>IF(N168="zákl. přenesená",J168,0)</f>
        <v>0</v>
      </c>
      <c r="BH168" s="167">
        <f>IF(N168="sníž. přenesená",J168,0)</f>
        <v>0</v>
      </c>
      <c r="BI168" s="167">
        <f>IF(N168="nulová",J168,0)</f>
        <v>0</v>
      </c>
      <c r="BJ168" s="18" t="s">
        <v>15</v>
      </c>
      <c r="BK168" s="167">
        <f>ROUND(I168*H168,2)</f>
        <v>0</v>
      </c>
      <c r="BL168" s="18" t="s">
        <v>223</v>
      </c>
      <c r="BM168" s="166" t="s">
        <v>587</v>
      </c>
    </row>
    <row r="169" spans="1:65" s="14" customFormat="1" x14ac:dyDescent="0.2">
      <c r="B169" s="176"/>
      <c r="D169" s="346" t="s">
        <v>147</v>
      </c>
      <c r="E169" s="177" t="s">
        <v>3</v>
      </c>
      <c r="F169" s="178" t="s">
        <v>168</v>
      </c>
      <c r="H169" s="177" t="s">
        <v>3</v>
      </c>
      <c r="I169" s="179"/>
      <c r="L169" s="176"/>
      <c r="M169" s="180"/>
      <c r="N169" s="181"/>
      <c r="O169" s="181"/>
      <c r="P169" s="181"/>
      <c r="Q169" s="181"/>
      <c r="R169" s="181"/>
      <c r="S169" s="181"/>
      <c r="T169" s="182"/>
      <c r="AT169" s="177" t="s">
        <v>147</v>
      </c>
      <c r="AU169" s="177" t="s">
        <v>79</v>
      </c>
      <c r="AV169" s="14" t="s">
        <v>15</v>
      </c>
      <c r="AW169" s="14" t="s">
        <v>33</v>
      </c>
      <c r="AX169" s="14" t="s">
        <v>71</v>
      </c>
      <c r="AY169" s="177" t="s">
        <v>137</v>
      </c>
    </row>
    <row r="170" spans="1:65" s="13" customFormat="1" x14ac:dyDescent="0.2">
      <c r="B170" s="168"/>
      <c r="D170" s="346" t="s">
        <v>147</v>
      </c>
      <c r="E170" s="169" t="s">
        <v>3</v>
      </c>
      <c r="F170" s="170" t="s">
        <v>227</v>
      </c>
      <c r="H170" s="171">
        <v>12.21</v>
      </c>
      <c r="I170" s="172"/>
      <c r="L170" s="168"/>
      <c r="M170" s="173"/>
      <c r="N170" s="174"/>
      <c r="O170" s="174"/>
      <c r="P170" s="174"/>
      <c r="Q170" s="174"/>
      <c r="R170" s="174"/>
      <c r="S170" s="174"/>
      <c r="T170" s="175"/>
      <c r="AT170" s="169" t="s">
        <v>147</v>
      </c>
      <c r="AU170" s="169" t="s">
        <v>79</v>
      </c>
      <c r="AV170" s="13" t="s">
        <v>79</v>
      </c>
      <c r="AW170" s="13" t="s">
        <v>33</v>
      </c>
      <c r="AX170" s="13" t="s">
        <v>15</v>
      </c>
      <c r="AY170" s="169" t="s">
        <v>137</v>
      </c>
    </row>
    <row r="171" spans="1:65" s="2" customFormat="1" ht="21.6" customHeight="1" x14ac:dyDescent="0.2">
      <c r="A171" s="33"/>
      <c r="B171" s="154"/>
      <c r="C171" s="155" t="s">
        <v>334</v>
      </c>
      <c r="D171" s="345" t="s">
        <v>141</v>
      </c>
      <c r="E171" s="156" t="s">
        <v>335</v>
      </c>
      <c r="F171" s="157" t="s">
        <v>336</v>
      </c>
      <c r="G171" s="158" t="s">
        <v>144</v>
      </c>
      <c r="H171" s="159">
        <v>12.21</v>
      </c>
      <c r="I171" s="160"/>
      <c r="J171" s="161">
        <f>ROUND(I171*H171,2)</f>
        <v>0</v>
      </c>
      <c r="K171" s="157" t="s">
        <v>145</v>
      </c>
      <c r="L171" s="34"/>
      <c r="M171" s="162" t="s">
        <v>3</v>
      </c>
      <c r="N171" s="163" t="s">
        <v>42</v>
      </c>
      <c r="O171" s="54"/>
      <c r="P171" s="164">
        <f>O171*H171</f>
        <v>0</v>
      </c>
      <c r="Q171" s="164">
        <v>2.9999999999999997E-4</v>
      </c>
      <c r="R171" s="164">
        <f>Q171*H171</f>
        <v>3.663E-3</v>
      </c>
      <c r="S171" s="164">
        <v>0</v>
      </c>
      <c r="T171" s="165">
        <f>S171*H171</f>
        <v>0</v>
      </c>
      <c r="U171" s="33"/>
      <c r="V171" s="33"/>
      <c r="W171" s="33"/>
      <c r="X171" s="33"/>
      <c r="Y171" s="33"/>
      <c r="Z171" s="33"/>
      <c r="AA171" s="33"/>
      <c r="AB171" s="33"/>
      <c r="AC171" s="33"/>
      <c r="AD171" s="33"/>
      <c r="AE171" s="33"/>
      <c r="AR171" s="166" t="s">
        <v>223</v>
      </c>
      <c r="AT171" s="166" t="s">
        <v>141</v>
      </c>
      <c r="AU171" s="166" t="s">
        <v>79</v>
      </c>
      <c r="AY171" s="18" t="s">
        <v>137</v>
      </c>
      <c r="BE171" s="167">
        <f>IF(N171="základní",J171,0)</f>
        <v>0</v>
      </c>
      <c r="BF171" s="167">
        <f>IF(N171="snížená",J171,0)</f>
        <v>0</v>
      </c>
      <c r="BG171" s="167">
        <f>IF(N171="zákl. přenesená",J171,0)</f>
        <v>0</v>
      </c>
      <c r="BH171" s="167">
        <f>IF(N171="sníž. přenesená",J171,0)</f>
        <v>0</v>
      </c>
      <c r="BI171" s="167">
        <f>IF(N171="nulová",J171,0)</f>
        <v>0</v>
      </c>
      <c r="BJ171" s="18" t="s">
        <v>15</v>
      </c>
      <c r="BK171" s="167">
        <f>ROUND(I171*H171,2)</f>
        <v>0</v>
      </c>
      <c r="BL171" s="18" t="s">
        <v>223</v>
      </c>
      <c r="BM171" s="166" t="s">
        <v>588</v>
      </c>
    </row>
    <row r="172" spans="1:65" s="2" customFormat="1" ht="32.450000000000003" customHeight="1" x14ac:dyDescent="0.2">
      <c r="A172" s="33"/>
      <c r="B172" s="154"/>
      <c r="C172" s="155" t="s">
        <v>338</v>
      </c>
      <c r="D172" s="345" t="s">
        <v>141</v>
      </c>
      <c r="E172" s="156" t="s">
        <v>339</v>
      </c>
      <c r="F172" s="157" t="s">
        <v>340</v>
      </c>
      <c r="G172" s="158" t="s">
        <v>144</v>
      </c>
      <c r="H172" s="159">
        <v>12.21</v>
      </c>
      <c r="I172" s="160"/>
      <c r="J172" s="161">
        <f>ROUND(I172*H172,2)</f>
        <v>0</v>
      </c>
      <c r="K172" s="157" t="s">
        <v>145</v>
      </c>
      <c r="L172" s="34"/>
      <c r="M172" s="162" t="s">
        <v>3</v>
      </c>
      <c r="N172" s="163" t="s">
        <v>42</v>
      </c>
      <c r="O172" s="54"/>
      <c r="P172" s="164">
        <f>O172*H172</f>
        <v>0</v>
      </c>
      <c r="Q172" s="164">
        <v>7.4999999999999997E-3</v>
      </c>
      <c r="R172" s="164">
        <f>Q172*H172</f>
        <v>9.1575000000000004E-2</v>
      </c>
      <c r="S172" s="164">
        <v>0</v>
      </c>
      <c r="T172" s="165">
        <f>S172*H172</f>
        <v>0</v>
      </c>
      <c r="U172" s="33"/>
      <c r="V172" s="33"/>
      <c r="W172" s="33"/>
      <c r="X172" s="33"/>
      <c r="Y172" s="33"/>
      <c r="Z172" s="33"/>
      <c r="AA172" s="33"/>
      <c r="AB172" s="33"/>
      <c r="AC172" s="33"/>
      <c r="AD172" s="33"/>
      <c r="AE172" s="33"/>
      <c r="AR172" s="166" t="s">
        <v>223</v>
      </c>
      <c r="AT172" s="166" t="s">
        <v>141</v>
      </c>
      <c r="AU172" s="166" t="s">
        <v>79</v>
      </c>
      <c r="AY172" s="18" t="s">
        <v>137</v>
      </c>
      <c r="BE172" s="167">
        <f>IF(N172="základní",J172,0)</f>
        <v>0</v>
      </c>
      <c r="BF172" s="167">
        <f>IF(N172="snížená",J172,0)</f>
        <v>0</v>
      </c>
      <c r="BG172" s="167">
        <f>IF(N172="zákl. přenesená",J172,0)</f>
        <v>0</v>
      </c>
      <c r="BH172" s="167">
        <f>IF(N172="sníž. přenesená",J172,0)</f>
        <v>0</v>
      </c>
      <c r="BI172" s="167">
        <f>IF(N172="nulová",J172,0)</f>
        <v>0</v>
      </c>
      <c r="BJ172" s="18" t="s">
        <v>15</v>
      </c>
      <c r="BK172" s="167">
        <f>ROUND(I172*H172,2)</f>
        <v>0</v>
      </c>
      <c r="BL172" s="18" t="s">
        <v>223</v>
      </c>
      <c r="BM172" s="166" t="s">
        <v>589</v>
      </c>
    </row>
    <row r="173" spans="1:65" s="2" customFormat="1" ht="32.450000000000003" customHeight="1" x14ac:dyDescent="0.2">
      <c r="A173" s="33"/>
      <c r="B173" s="154"/>
      <c r="C173" s="155" t="s">
        <v>342</v>
      </c>
      <c r="D173" s="345" t="s">
        <v>141</v>
      </c>
      <c r="E173" s="156" t="s">
        <v>343</v>
      </c>
      <c r="F173" s="157" t="s">
        <v>344</v>
      </c>
      <c r="G173" s="158" t="s">
        <v>186</v>
      </c>
      <c r="H173" s="159">
        <v>13.9</v>
      </c>
      <c r="I173" s="160"/>
      <c r="J173" s="161">
        <f>ROUND(I173*H173,2)</f>
        <v>0</v>
      </c>
      <c r="K173" s="157" t="s">
        <v>145</v>
      </c>
      <c r="L173" s="34"/>
      <c r="M173" s="162" t="s">
        <v>3</v>
      </c>
      <c r="N173" s="163" t="s">
        <v>42</v>
      </c>
      <c r="O173" s="54"/>
      <c r="P173" s="164">
        <f>O173*H173</f>
        <v>0</v>
      </c>
      <c r="Q173" s="164">
        <v>4.2999999999999999E-4</v>
      </c>
      <c r="R173" s="164">
        <f>Q173*H173</f>
        <v>5.9769999999999997E-3</v>
      </c>
      <c r="S173" s="164">
        <v>0</v>
      </c>
      <c r="T173" s="165">
        <f>S173*H173</f>
        <v>0</v>
      </c>
      <c r="U173" s="33"/>
      <c r="V173" s="33"/>
      <c r="W173" s="33"/>
      <c r="X173" s="33"/>
      <c r="Y173" s="33"/>
      <c r="Z173" s="33"/>
      <c r="AA173" s="33"/>
      <c r="AB173" s="33"/>
      <c r="AC173" s="33"/>
      <c r="AD173" s="33"/>
      <c r="AE173" s="33"/>
      <c r="AR173" s="166" t="s">
        <v>223</v>
      </c>
      <c r="AT173" s="166" t="s">
        <v>141</v>
      </c>
      <c r="AU173" s="166" t="s">
        <v>79</v>
      </c>
      <c r="AY173" s="18" t="s">
        <v>137</v>
      </c>
      <c r="BE173" s="167">
        <f>IF(N173="základní",J173,0)</f>
        <v>0</v>
      </c>
      <c r="BF173" s="167">
        <f>IF(N173="snížená",J173,0)</f>
        <v>0</v>
      </c>
      <c r="BG173" s="167">
        <f>IF(N173="zákl. přenesená",J173,0)</f>
        <v>0</v>
      </c>
      <c r="BH173" s="167">
        <f>IF(N173="sníž. přenesená",J173,0)</f>
        <v>0</v>
      </c>
      <c r="BI173" s="167">
        <f>IF(N173="nulová",J173,0)</f>
        <v>0</v>
      </c>
      <c r="BJ173" s="18" t="s">
        <v>15</v>
      </c>
      <c r="BK173" s="167">
        <f>ROUND(I173*H173,2)</f>
        <v>0</v>
      </c>
      <c r="BL173" s="18" t="s">
        <v>223</v>
      </c>
      <c r="BM173" s="166" t="s">
        <v>590</v>
      </c>
    </row>
    <row r="174" spans="1:65" s="14" customFormat="1" x14ac:dyDescent="0.2">
      <c r="B174" s="176"/>
      <c r="D174" s="346" t="s">
        <v>147</v>
      </c>
      <c r="E174" s="177" t="s">
        <v>3</v>
      </c>
      <c r="F174" s="178" t="s">
        <v>168</v>
      </c>
      <c r="H174" s="177" t="s">
        <v>3</v>
      </c>
      <c r="I174" s="179"/>
      <c r="L174" s="176"/>
      <c r="M174" s="180"/>
      <c r="N174" s="181"/>
      <c r="O174" s="181"/>
      <c r="P174" s="181"/>
      <c r="Q174" s="181"/>
      <c r="R174" s="181"/>
      <c r="S174" s="181"/>
      <c r="T174" s="182"/>
      <c r="AT174" s="177" t="s">
        <v>147</v>
      </c>
      <c r="AU174" s="177" t="s">
        <v>79</v>
      </c>
      <c r="AV174" s="14" t="s">
        <v>15</v>
      </c>
      <c r="AW174" s="14" t="s">
        <v>33</v>
      </c>
      <c r="AX174" s="14" t="s">
        <v>71</v>
      </c>
      <c r="AY174" s="177" t="s">
        <v>137</v>
      </c>
    </row>
    <row r="175" spans="1:65" s="13" customFormat="1" x14ac:dyDescent="0.2">
      <c r="B175" s="168"/>
      <c r="D175" s="346" t="s">
        <v>147</v>
      </c>
      <c r="E175" s="169" t="s">
        <v>3</v>
      </c>
      <c r="F175" s="170" t="s">
        <v>346</v>
      </c>
      <c r="H175" s="171">
        <v>13.9</v>
      </c>
      <c r="I175" s="172"/>
      <c r="L175" s="168"/>
      <c r="M175" s="173"/>
      <c r="N175" s="174"/>
      <c r="O175" s="174"/>
      <c r="P175" s="174"/>
      <c r="Q175" s="174"/>
      <c r="R175" s="174"/>
      <c r="S175" s="174"/>
      <c r="T175" s="175"/>
      <c r="AT175" s="169" t="s">
        <v>147</v>
      </c>
      <c r="AU175" s="169" t="s">
        <v>79</v>
      </c>
      <c r="AV175" s="13" t="s">
        <v>79</v>
      </c>
      <c r="AW175" s="13" t="s">
        <v>33</v>
      </c>
      <c r="AX175" s="13" t="s">
        <v>71</v>
      </c>
      <c r="AY175" s="169" t="s">
        <v>137</v>
      </c>
    </row>
    <row r="176" spans="1:65" s="15" customFormat="1" x14ac:dyDescent="0.2">
      <c r="B176" s="194"/>
      <c r="D176" s="346" t="s">
        <v>147</v>
      </c>
      <c r="E176" s="195" t="s">
        <v>3</v>
      </c>
      <c r="F176" s="196" t="s">
        <v>347</v>
      </c>
      <c r="H176" s="197">
        <v>13.9</v>
      </c>
      <c r="I176" s="198"/>
      <c r="L176" s="194"/>
      <c r="M176" s="199"/>
      <c r="N176" s="200"/>
      <c r="O176" s="200"/>
      <c r="P176" s="200"/>
      <c r="Q176" s="200"/>
      <c r="R176" s="200"/>
      <c r="S176" s="200"/>
      <c r="T176" s="201"/>
      <c r="AT176" s="195" t="s">
        <v>147</v>
      </c>
      <c r="AU176" s="195" t="s">
        <v>79</v>
      </c>
      <c r="AV176" s="15" t="s">
        <v>85</v>
      </c>
      <c r="AW176" s="15" t="s">
        <v>33</v>
      </c>
      <c r="AX176" s="15" t="s">
        <v>15</v>
      </c>
      <c r="AY176" s="195" t="s">
        <v>137</v>
      </c>
    </row>
    <row r="177" spans="1:65" s="2" customFormat="1" ht="14.45" customHeight="1" x14ac:dyDescent="0.2">
      <c r="A177" s="33"/>
      <c r="B177" s="154"/>
      <c r="C177" s="183" t="s">
        <v>348</v>
      </c>
      <c r="D177" s="348" t="s">
        <v>229</v>
      </c>
      <c r="E177" s="184" t="s">
        <v>349</v>
      </c>
      <c r="F177" s="185" t="s">
        <v>350</v>
      </c>
      <c r="G177" s="186" t="s">
        <v>186</v>
      </c>
      <c r="H177" s="187">
        <v>15.29</v>
      </c>
      <c r="I177" s="188"/>
      <c r="J177" s="189">
        <f>ROUND(I177*H177,2)</f>
        <v>0</v>
      </c>
      <c r="K177" s="185" t="s">
        <v>3</v>
      </c>
      <c r="L177" s="190"/>
      <c r="M177" s="191" t="s">
        <v>3</v>
      </c>
      <c r="N177" s="192" t="s">
        <v>42</v>
      </c>
      <c r="O177" s="54"/>
      <c r="P177" s="164">
        <f>O177*H177</f>
        <v>0</v>
      </c>
      <c r="Q177" s="164">
        <v>1.7999999999999999E-2</v>
      </c>
      <c r="R177" s="164">
        <f>Q177*H177</f>
        <v>0.27521999999999996</v>
      </c>
      <c r="S177" s="164">
        <v>0</v>
      </c>
      <c r="T177" s="165">
        <f>S177*H177</f>
        <v>0</v>
      </c>
      <c r="U177" s="33"/>
      <c r="V177" s="33"/>
      <c r="W177" s="33"/>
      <c r="X177" s="33"/>
      <c r="Y177" s="33"/>
      <c r="Z177" s="33"/>
      <c r="AA177" s="33"/>
      <c r="AB177" s="33"/>
      <c r="AC177" s="33"/>
      <c r="AD177" s="33"/>
      <c r="AE177" s="33"/>
      <c r="AR177" s="166" t="s">
        <v>232</v>
      </c>
      <c r="AT177" s="166" t="s">
        <v>229</v>
      </c>
      <c r="AU177" s="166" t="s">
        <v>79</v>
      </c>
      <c r="AY177" s="18" t="s">
        <v>137</v>
      </c>
      <c r="BE177" s="167">
        <f>IF(N177="základní",J177,0)</f>
        <v>0</v>
      </c>
      <c r="BF177" s="167">
        <f>IF(N177="snížená",J177,0)</f>
        <v>0</v>
      </c>
      <c r="BG177" s="167">
        <f>IF(N177="zákl. přenesená",J177,0)</f>
        <v>0</v>
      </c>
      <c r="BH177" s="167">
        <f>IF(N177="sníž. přenesená",J177,0)</f>
        <v>0</v>
      </c>
      <c r="BI177" s="167">
        <f>IF(N177="nulová",J177,0)</f>
        <v>0</v>
      </c>
      <c r="BJ177" s="18" t="s">
        <v>15</v>
      </c>
      <c r="BK177" s="167">
        <f>ROUND(I177*H177,2)</f>
        <v>0</v>
      </c>
      <c r="BL177" s="18" t="s">
        <v>223</v>
      </c>
      <c r="BM177" s="166" t="s">
        <v>591</v>
      </c>
    </row>
    <row r="178" spans="1:65" s="13" customFormat="1" x14ac:dyDescent="0.2">
      <c r="B178" s="168"/>
      <c r="D178" s="346" t="s">
        <v>147</v>
      </c>
      <c r="F178" s="170" t="s">
        <v>352</v>
      </c>
      <c r="H178" s="171">
        <v>15.29</v>
      </c>
      <c r="I178" s="172"/>
      <c r="L178" s="168"/>
      <c r="M178" s="173"/>
      <c r="N178" s="174"/>
      <c r="O178" s="174"/>
      <c r="P178" s="174"/>
      <c r="Q178" s="174"/>
      <c r="R178" s="174"/>
      <c r="S178" s="174"/>
      <c r="T178" s="175"/>
      <c r="AT178" s="169" t="s">
        <v>147</v>
      </c>
      <c r="AU178" s="169" t="s">
        <v>79</v>
      </c>
      <c r="AV178" s="13" t="s">
        <v>79</v>
      </c>
      <c r="AW178" s="13" t="s">
        <v>4</v>
      </c>
      <c r="AX178" s="13" t="s">
        <v>15</v>
      </c>
      <c r="AY178" s="169" t="s">
        <v>137</v>
      </c>
    </row>
    <row r="179" spans="1:65" s="2" customFormat="1" ht="32.450000000000003" customHeight="1" x14ac:dyDescent="0.2">
      <c r="A179" s="33"/>
      <c r="B179" s="154"/>
      <c r="C179" s="155" t="s">
        <v>353</v>
      </c>
      <c r="D179" s="345" t="s">
        <v>141</v>
      </c>
      <c r="E179" s="156" t="s">
        <v>362</v>
      </c>
      <c r="F179" s="157" t="s">
        <v>363</v>
      </c>
      <c r="G179" s="158" t="s">
        <v>144</v>
      </c>
      <c r="H179" s="159">
        <v>12.21</v>
      </c>
      <c r="I179" s="160"/>
      <c r="J179" s="161">
        <f>ROUND(I179*H179,2)</f>
        <v>0</v>
      </c>
      <c r="K179" s="157" t="s">
        <v>145</v>
      </c>
      <c r="L179" s="34"/>
      <c r="M179" s="162" t="s">
        <v>3</v>
      </c>
      <c r="N179" s="163" t="s">
        <v>42</v>
      </c>
      <c r="O179" s="54"/>
      <c r="P179" s="164">
        <f>O179*H179</f>
        <v>0</v>
      </c>
      <c r="Q179" s="164">
        <v>6.3E-3</v>
      </c>
      <c r="R179" s="164">
        <f>Q179*H179</f>
        <v>7.6923000000000005E-2</v>
      </c>
      <c r="S179" s="164">
        <v>0</v>
      </c>
      <c r="T179" s="165">
        <f>S179*H179</f>
        <v>0</v>
      </c>
      <c r="U179" s="33"/>
      <c r="V179" s="33"/>
      <c r="W179" s="33"/>
      <c r="X179" s="33"/>
      <c r="Y179" s="33"/>
      <c r="Z179" s="33"/>
      <c r="AA179" s="33"/>
      <c r="AB179" s="33"/>
      <c r="AC179" s="33"/>
      <c r="AD179" s="33"/>
      <c r="AE179" s="33"/>
      <c r="AR179" s="166" t="s">
        <v>223</v>
      </c>
      <c r="AT179" s="166" t="s">
        <v>141</v>
      </c>
      <c r="AU179" s="166" t="s">
        <v>79</v>
      </c>
      <c r="AY179" s="18" t="s">
        <v>137</v>
      </c>
      <c r="BE179" s="167">
        <f>IF(N179="základní",J179,0)</f>
        <v>0</v>
      </c>
      <c r="BF179" s="167">
        <f>IF(N179="snížená",J179,0)</f>
        <v>0</v>
      </c>
      <c r="BG179" s="167">
        <f>IF(N179="zákl. přenesená",J179,0)</f>
        <v>0</v>
      </c>
      <c r="BH179" s="167">
        <f>IF(N179="sníž. přenesená",J179,0)</f>
        <v>0</v>
      </c>
      <c r="BI179" s="167">
        <f>IF(N179="nulová",J179,0)</f>
        <v>0</v>
      </c>
      <c r="BJ179" s="18" t="s">
        <v>15</v>
      </c>
      <c r="BK179" s="167">
        <f>ROUND(I179*H179,2)</f>
        <v>0</v>
      </c>
      <c r="BL179" s="18" t="s">
        <v>223</v>
      </c>
      <c r="BM179" s="166" t="s">
        <v>592</v>
      </c>
    </row>
    <row r="180" spans="1:65" s="2" customFormat="1" ht="36" x14ac:dyDescent="0.2">
      <c r="A180" s="33"/>
      <c r="B180" s="154"/>
      <c r="C180" s="183" t="s">
        <v>357</v>
      </c>
      <c r="D180" s="348" t="s">
        <v>229</v>
      </c>
      <c r="E180" s="184" t="s">
        <v>366</v>
      </c>
      <c r="F180" s="185" t="s">
        <v>1050</v>
      </c>
      <c r="G180" s="186" t="s">
        <v>144</v>
      </c>
      <c r="H180" s="187">
        <v>13.430999999999999</v>
      </c>
      <c r="I180" s="188"/>
      <c r="J180" s="189">
        <f>ROUND(I180*H180,2)</f>
        <v>0</v>
      </c>
      <c r="K180" s="185" t="s">
        <v>3</v>
      </c>
      <c r="L180" s="190"/>
      <c r="M180" s="191" t="s">
        <v>3</v>
      </c>
      <c r="N180" s="192" t="s">
        <v>42</v>
      </c>
      <c r="O180" s="54"/>
      <c r="P180" s="164">
        <f>O180*H180</f>
        <v>0</v>
      </c>
      <c r="Q180" s="164">
        <v>1.7999999999999999E-2</v>
      </c>
      <c r="R180" s="164">
        <f>Q180*H180</f>
        <v>0.24175799999999997</v>
      </c>
      <c r="S180" s="164">
        <v>0</v>
      </c>
      <c r="T180" s="165">
        <f>S180*H180</f>
        <v>0</v>
      </c>
      <c r="U180" s="33"/>
      <c r="V180" s="33"/>
      <c r="W180" s="33"/>
      <c r="X180" s="33"/>
      <c r="Y180" s="33"/>
      <c r="Z180" s="33"/>
      <c r="AA180" s="33"/>
      <c r="AB180" s="33"/>
      <c r="AC180" s="33"/>
      <c r="AD180" s="33"/>
      <c r="AE180" s="33"/>
      <c r="AR180" s="166" t="s">
        <v>232</v>
      </c>
      <c r="AT180" s="166" t="s">
        <v>229</v>
      </c>
      <c r="AU180" s="166" t="s">
        <v>79</v>
      </c>
      <c r="AY180" s="18" t="s">
        <v>137</v>
      </c>
      <c r="BE180" s="167">
        <f>IF(N180="základní",J180,0)</f>
        <v>0</v>
      </c>
      <c r="BF180" s="167">
        <f>IF(N180="snížená",J180,0)</f>
        <v>0</v>
      </c>
      <c r="BG180" s="167">
        <f>IF(N180="zákl. přenesená",J180,0)</f>
        <v>0</v>
      </c>
      <c r="BH180" s="167">
        <f>IF(N180="sníž. přenesená",J180,0)</f>
        <v>0</v>
      </c>
      <c r="BI180" s="167">
        <f>IF(N180="nulová",J180,0)</f>
        <v>0</v>
      </c>
      <c r="BJ180" s="18" t="s">
        <v>15</v>
      </c>
      <c r="BK180" s="167">
        <f>ROUND(I180*H180,2)</f>
        <v>0</v>
      </c>
      <c r="BL180" s="18" t="s">
        <v>223</v>
      </c>
      <c r="BM180" s="166" t="s">
        <v>593</v>
      </c>
    </row>
    <row r="181" spans="1:65" s="13" customFormat="1" x14ac:dyDescent="0.2">
      <c r="B181" s="168"/>
      <c r="D181" s="346" t="s">
        <v>147</v>
      </c>
      <c r="F181" s="170" t="s">
        <v>368</v>
      </c>
      <c r="H181" s="171">
        <v>13.430999999999999</v>
      </c>
      <c r="I181" s="172"/>
      <c r="L181" s="168"/>
      <c r="M181" s="173"/>
      <c r="N181" s="174"/>
      <c r="O181" s="174"/>
      <c r="P181" s="174"/>
      <c r="Q181" s="174"/>
      <c r="R181" s="174"/>
      <c r="S181" s="174"/>
      <c r="T181" s="175"/>
      <c r="AT181" s="169" t="s">
        <v>147</v>
      </c>
      <c r="AU181" s="169" t="s">
        <v>79</v>
      </c>
      <c r="AV181" s="13" t="s">
        <v>79</v>
      </c>
      <c r="AW181" s="13" t="s">
        <v>4</v>
      </c>
      <c r="AX181" s="13" t="s">
        <v>15</v>
      </c>
      <c r="AY181" s="169" t="s">
        <v>137</v>
      </c>
    </row>
    <row r="182" spans="1:65" s="2" customFormat="1" ht="21.6" customHeight="1" x14ac:dyDescent="0.2">
      <c r="A182" s="33"/>
      <c r="B182" s="154"/>
      <c r="C182" s="155" t="s">
        <v>361</v>
      </c>
      <c r="D182" s="345" t="s">
        <v>141</v>
      </c>
      <c r="E182" s="156" t="s">
        <v>358</v>
      </c>
      <c r="F182" s="157" t="s">
        <v>359</v>
      </c>
      <c r="G182" s="158" t="s">
        <v>186</v>
      </c>
      <c r="H182" s="159">
        <v>13.9</v>
      </c>
      <c r="I182" s="160"/>
      <c r="J182" s="161">
        <f>ROUND(I182*H182,2)</f>
        <v>0</v>
      </c>
      <c r="K182" s="157" t="s">
        <v>145</v>
      </c>
      <c r="L182" s="34"/>
      <c r="M182" s="162" t="s">
        <v>3</v>
      </c>
      <c r="N182" s="163" t="s">
        <v>42</v>
      </c>
      <c r="O182" s="54"/>
      <c r="P182" s="164">
        <f>O182*H182</f>
        <v>0</v>
      </c>
      <c r="Q182" s="164">
        <v>3.0000000000000001E-5</v>
      </c>
      <c r="R182" s="164">
        <f>Q182*H182</f>
        <v>4.17E-4</v>
      </c>
      <c r="S182" s="164">
        <v>0</v>
      </c>
      <c r="T182" s="165">
        <f>S182*H182</f>
        <v>0</v>
      </c>
      <c r="U182" s="33"/>
      <c r="V182" s="33"/>
      <c r="W182" s="33"/>
      <c r="X182" s="33"/>
      <c r="Y182" s="33"/>
      <c r="Z182" s="33"/>
      <c r="AA182" s="33"/>
      <c r="AB182" s="33"/>
      <c r="AC182" s="33"/>
      <c r="AD182" s="33"/>
      <c r="AE182" s="33"/>
      <c r="AR182" s="166" t="s">
        <v>223</v>
      </c>
      <c r="AT182" s="166" t="s">
        <v>141</v>
      </c>
      <c r="AU182" s="166" t="s">
        <v>79</v>
      </c>
      <c r="AY182" s="18" t="s">
        <v>137</v>
      </c>
      <c r="BE182" s="167">
        <f>IF(N182="základní",J182,0)</f>
        <v>0</v>
      </c>
      <c r="BF182" s="167">
        <f>IF(N182="snížená",J182,0)</f>
        <v>0</v>
      </c>
      <c r="BG182" s="167">
        <f>IF(N182="zákl. přenesená",J182,0)</f>
        <v>0</v>
      </c>
      <c r="BH182" s="167">
        <f>IF(N182="sníž. přenesená",J182,0)</f>
        <v>0</v>
      </c>
      <c r="BI182" s="167">
        <f>IF(N182="nulová",J182,0)</f>
        <v>0</v>
      </c>
      <c r="BJ182" s="18" t="s">
        <v>15</v>
      </c>
      <c r="BK182" s="167">
        <f>ROUND(I182*H182,2)</f>
        <v>0</v>
      </c>
      <c r="BL182" s="18" t="s">
        <v>223</v>
      </c>
      <c r="BM182" s="166" t="s">
        <v>594</v>
      </c>
    </row>
    <row r="183" spans="1:65" s="2" customFormat="1" ht="21.6" customHeight="1" x14ac:dyDescent="0.2">
      <c r="A183" s="33"/>
      <c r="B183" s="154"/>
      <c r="C183" s="155" t="s">
        <v>365</v>
      </c>
      <c r="D183" s="345" t="s">
        <v>141</v>
      </c>
      <c r="E183" s="156" t="s">
        <v>354</v>
      </c>
      <c r="F183" s="157" t="s">
        <v>355</v>
      </c>
      <c r="G183" s="158" t="s">
        <v>186</v>
      </c>
      <c r="H183" s="159">
        <v>13.9</v>
      </c>
      <c r="I183" s="160"/>
      <c r="J183" s="161">
        <f>ROUND(I183*H183,2)</f>
        <v>0</v>
      </c>
      <c r="K183" s="157" t="s">
        <v>3</v>
      </c>
      <c r="L183" s="34"/>
      <c r="M183" s="162" t="s">
        <v>3</v>
      </c>
      <c r="N183" s="163" t="s">
        <v>42</v>
      </c>
      <c r="O183" s="54"/>
      <c r="P183" s="164">
        <f>O183*H183</f>
        <v>0</v>
      </c>
      <c r="Q183" s="164">
        <v>2.5999999999999998E-4</v>
      </c>
      <c r="R183" s="164">
        <f>Q183*H183</f>
        <v>3.6139999999999996E-3</v>
      </c>
      <c r="S183" s="164">
        <v>0</v>
      </c>
      <c r="T183" s="165">
        <f>S183*H183</f>
        <v>0</v>
      </c>
      <c r="U183" s="33"/>
      <c r="V183" s="33"/>
      <c r="W183" s="33"/>
      <c r="X183" s="33"/>
      <c r="Y183" s="33"/>
      <c r="Z183" s="33"/>
      <c r="AA183" s="33"/>
      <c r="AB183" s="33"/>
      <c r="AC183" s="33"/>
      <c r="AD183" s="33"/>
      <c r="AE183" s="33"/>
      <c r="AR183" s="166" t="s">
        <v>223</v>
      </c>
      <c r="AT183" s="166" t="s">
        <v>141</v>
      </c>
      <c r="AU183" s="166" t="s">
        <v>79</v>
      </c>
      <c r="AY183" s="18" t="s">
        <v>137</v>
      </c>
      <c r="BE183" s="167">
        <f>IF(N183="základní",J183,0)</f>
        <v>0</v>
      </c>
      <c r="BF183" s="167">
        <f>IF(N183="snížená",J183,0)</f>
        <v>0</v>
      </c>
      <c r="BG183" s="167">
        <f>IF(N183="zákl. přenesená",J183,0)</f>
        <v>0</v>
      </c>
      <c r="BH183" s="167">
        <f>IF(N183="sníž. přenesená",J183,0)</f>
        <v>0</v>
      </c>
      <c r="BI183" s="167">
        <f>IF(N183="nulová",J183,0)</f>
        <v>0</v>
      </c>
      <c r="BJ183" s="18" t="s">
        <v>15</v>
      </c>
      <c r="BK183" s="167">
        <f>ROUND(I183*H183,2)</f>
        <v>0</v>
      </c>
      <c r="BL183" s="18" t="s">
        <v>223</v>
      </c>
      <c r="BM183" s="166" t="s">
        <v>595</v>
      </c>
    </row>
    <row r="184" spans="1:65" s="2" customFormat="1" ht="43.15" customHeight="1" x14ac:dyDescent="0.2">
      <c r="A184" s="33"/>
      <c r="B184" s="154"/>
      <c r="C184" s="155" t="s">
        <v>369</v>
      </c>
      <c r="D184" s="345" t="s">
        <v>141</v>
      </c>
      <c r="E184" s="156" t="s">
        <v>370</v>
      </c>
      <c r="F184" s="157" t="s">
        <v>371</v>
      </c>
      <c r="G184" s="158" t="s">
        <v>238</v>
      </c>
      <c r="H184" s="193"/>
      <c r="I184" s="160"/>
      <c r="J184" s="161">
        <f>ROUND(I184*H184,2)</f>
        <v>0</v>
      </c>
      <c r="K184" s="157" t="s">
        <v>145</v>
      </c>
      <c r="L184" s="34"/>
      <c r="M184" s="162" t="s">
        <v>3</v>
      </c>
      <c r="N184" s="163" t="s">
        <v>42</v>
      </c>
      <c r="O184" s="54"/>
      <c r="P184" s="164">
        <f>O184*H184</f>
        <v>0</v>
      </c>
      <c r="Q184" s="164">
        <v>0</v>
      </c>
      <c r="R184" s="164">
        <f>Q184*H184</f>
        <v>0</v>
      </c>
      <c r="S184" s="164">
        <v>0</v>
      </c>
      <c r="T184" s="165">
        <f>S184*H184</f>
        <v>0</v>
      </c>
      <c r="U184" s="33"/>
      <c r="V184" s="33"/>
      <c r="W184" s="33"/>
      <c r="X184" s="33"/>
      <c r="Y184" s="33"/>
      <c r="Z184" s="33"/>
      <c r="AA184" s="33"/>
      <c r="AB184" s="33"/>
      <c r="AC184" s="33"/>
      <c r="AD184" s="33"/>
      <c r="AE184" s="33"/>
      <c r="AR184" s="166" t="s">
        <v>223</v>
      </c>
      <c r="AT184" s="166" t="s">
        <v>141</v>
      </c>
      <c r="AU184" s="166" t="s">
        <v>79</v>
      </c>
      <c r="AY184" s="18" t="s">
        <v>137</v>
      </c>
      <c r="BE184" s="167">
        <f>IF(N184="základní",J184,0)</f>
        <v>0</v>
      </c>
      <c r="BF184" s="167">
        <f>IF(N184="snížená",J184,0)</f>
        <v>0</v>
      </c>
      <c r="BG184" s="167">
        <f>IF(N184="zákl. přenesená",J184,0)</f>
        <v>0</v>
      </c>
      <c r="BH184" s="167">
        <f>IF(N184="sníž. přenesená",J184,0)</f>
        <v>0</v>
      </c>
      <c r="BI184" s="167">
        <f>IF(N184="nulová",J184,0)</f>
        <v>0</v>
      </c>
      <c r="BJ184" s="18" t="s">
        <v>15</v>
      </c>
      <c r="BK184" s="167">
        <f>ROUND(I184*H184,2)</f>
        <v>0</v>
      </c>
      <c r="BL184" s="18" t="s">
        <v>223</v>
      </c>
      <c r="BM184" s="166" t="s">
        <v>596</v>
      </c>
    </row>
    <row r="185" spans="1:65" s="12" customFormat="1" ht="22.9" customHeight="1" x14ac:dyDescent="0.2">
      <c r="B185" s="141"/>
      <c r="D185" s="347" t="s">
        <v>70</v>
      </c>
      <c r="E185" s="152" t="s">
        <v>373</v>
      </c>
      <c r="F185" s="152" t="s">
        <v>374</v>
      </c>
      <c r="I185" s="144"/>
      <c r="J185" s="153">
        <f>BK185</f>
        <v>0</v>
      </c>
      <c r="L185" s="141"/>
      <c r="M185" s="146"/>
      <c r="N185" s="147"/>
      <c r="O185" s="147"/>
      <c r="P185" s="148">
        <f>SUM(P186:P199)</f>
        <v>0</v>
      </c>
      <c r="Q185" s="147"/>
      <c r="R185" s="148">
        <f>SUM(R186:R199)</f>
        <v>0.26707020000000004</v>
      </c>
      <c r="S185" s="147"/>
      <c r="T185" s="149">
        <f>SUM(T186:T199)</f>
        <v>0</v>
      </c>
      <c r="AR185" s="142" t="s">
        <v>79</v>
      </c>
      <c r="AT185" s="150" t="s">
        <v>70</v>
      </c>
      <c r="AU185" s="150" t="s">
        <v>15</v>
      </c>
      <c r="AY185" s="142" t="s">
        <v>137</v>
      </c>
      <c r="BK185" s="151">
        <f>SUM(BK186:BK199)</f>
        <v>0</v>
      </c>
    </row>
    <row r="186" spans="1:65" s="2" customFormat="1" ht="14.45" customHeight="1" x14ac:dyDescent="0.2">
      <c r="A186" s="33"/>
      <c r="B186" s="154"/>
      <c r="C186" s="155" t="s">
        <v>375</v>
      </c>
      <c r="D186" s="345" t="s">
        <v>141</v>
      </c>
      <c r="E186" s="156" t="s">
        <v>376</v>
      </c>
      <c r="F186" s="157" t="s">
        <v>377</v>
      </c>
      <c r="G186" s="158" t="s">
        <v>186</v>
      </c>
      <c r="H186" s="159">
        <v>27</v>
      </c>
      <c r="I186" s="160"/>
      <c r="J186" s="161">
        <f>ROUND(I186*H186,2)</f>
        <v>0</v>
      </c>
      <c r="K186" s="157" t="s">
        <v>145</v>
      </c>
      <c r="L186" s="34"/>
      <c r="M186" s="162" t="s">
        <v>3</v>
      </c>
      <c r="N186" s="163" t="s">
        <v>42</v>
      </c>
      <c r="O186" s="54"/>
      <c r="P186" s="164">
        <f>O186*H186</f>
        <v>0</v>
      </c>
      <c r="Q186" s="164">
        <v>4.0000000000000003E-5</v>
      </c>
      <c r="R186" s="164">
        <f>Q186*H186</f>
        <v>1.08E-3</v>
      </c>
      <c r="S186" s="164">
        <v>0</v>
      </c>
      <c r="T186" s="165">
        <f>S186*H186</f>
        <v>0</v>
      </c>
      <c r="U186" s="33"/>
      <c r="V186" s="33"/>
      <c r="W186" s="33"/>
      <c r="X186" s="33"/>
      <c r="Y186" s="33"/>
      <c r="Z186" s="33"/>
      <c r="AA186" s="33"/>
      <c r="AB186" s="33"/>
      <c r="AC186" s="33"/>
      <c r="AD186" s="33"/>
      <c r="AE186" s="33"/>
      <c r="AR186" s="166" t="s">
        <v>223</v>
      </c>
      <c r="AT186" s="166" t="s">
        <v>141</v>
      </c>
      <c r="AU186" s="166" t="s">
        <v>79</v>
      </c>
      <c r="AY186" s="18" t="s">
        <v>137</v>
      </c>
      <c r="BE186" s="167">
        <f>IF(N186="základní",J186,0)</f>
        <v>0</v>
      </c>
      <c r="BF186" s="167">
        <f>IF(N186="snížená",J186,0)</f>
        <v>0</v>
      </c>
      <c r="BG186" s="167">
        <f>IF(N186="zákl. přenesená",J186,0)</f>
        <v>0</v>
      </c>
      <c r="BH186" s="167">
        <f>IF(N186="sníž. přenesená",J186,0)</f>
        <v>0</v>
      </c>
      <c r="BI186" s="167">
        <f>IF(N186="nulová",J186,0)</f>
        <v>0</v>
      </c>
      <c r="BJ186" s="18" t="s">
        <v>15</v>
      </c>
      <c r="BK186" s="167">
        <f>ROUND(I186*H186,2)</f>
        <v>0</v>
      </c>
      <c r="BL186" s="18" t="s">
        <v>223</v>
      </c>
      <c r="BM186" s="166" t="s">
        <v>597</v>
      </c>
    </row>
    <row r="187" spans="1:65" s="14" customFormat="1" x14ac:dyDescent="0.2">
      <c r="B187" s="176"/>
      <c r="D187" s="346" t="s">
        <v>147</v>
      </c>
      <c r="E187" s="177" t="s">
        <v>3</v>
      </c>
      <c r="F187" s="178" t="s">
        <v>379</v>
      </c>
      <c r="H187" s="177" t="s">
        <v>3</v>
      </c>
      <c r="I187" s="179"/>
      <c r="L187" s="176"/>
      <c r="M187" s="180"/>
      <c r="N187" s="181"/>
      <c r="O187" s="181"/>
      <c r="P187" s="181"/>
      <c r="Q187" s="181"/>
      <c r="R187" s="181"/>
      <c r="S187" s="181"/>
      <c r="T187" s="182"/>
      <c r="AT187" s="177" t="s">
        <v>147</v>
      </c>
      <c r="AU187" s="177" t="s">
        <v>79</v>
      </c>
      <c r="AV187" s="14" t="s">
        <v>15</v>
      </c>
      <c r="AW187" s="14" t="s">
        <v>33</v>
      </c>
      <c r="AX187" s="14" t="s">
        <v>71</v>
      </c>
      <c r="AY187" s="177" t="s">
        <v>137</v>
      </c>
    </row>
    <row r="188" spans="1:65" s="13" customFormat="1" x14ac:dyDescent="0.2">
      <c r="B188" s="168"/>
      <c r="D188" s="346" t="s">
        <v>147</v>
      </c>
      <c r="E188" s="169" t="s">
        <v>3</v>
      </c>
      <c r="F188" s="170" t="s">
        <v>380</v>
      </c>
      <c r="H188" s="171">
        <v>30.2</v>
      </c>
      <c r="I188" s="172"/>
      <c r="L188" s="168"/>
      <c r="M188" s="173"/>
      <c r="N188" s="174"/>
      <c r="O188" s="174"/>
      <c r="P188" s="174"/>
      <c r="Q188" s="174"/>
      <c r="R188" s="174"/>
      <c r="S188" s="174"/>
      <c r="T188" s="175"/>
      <c r="AT188" s="169" t="s">
        <v>147</v>
      </c>
      <c r="AU188" s="169" t="s">
        <v>79</v>
      </c>
      <c r="AV188" s="13" t="s">
        <v>79</v>
      </c>
      <c r="AW188" s="13" t="s">
        <v>33</v>
      </c>
      <c r="AX188" s="13" t="s">
        <v>71</v>
      </c>
      <c r="AY188" s="169" t="s">
        <v>137</v>
      </c>
    </row>
    <row r="189" spans="1:65" s="13" customFormat="1" x14ac:dyDescent="0.2">
      <c r="B189" s="168"/>
      <c r="D189" s="346" t="s">
        <v>147</v>
      </c>
      <c r="E189" s="169" t="s">
        <v>3</v>
      </c>
      <c r="F189" s="170" t="s">
        <v>381</v>
      </c>
      <c r="H189" s="171">
        <v>-3.2</v>
      </c>
      <c r="I189" s="172"/>
      <c r="L189" s="168"/>
      <c r="M189" s="173"/>
      <c r="N189" s="174"/>
      <c r="O189" s="174"/>
      <c r="P189" s="174"/>
      <c r="Q189" s="174"/>
      <c r="R189" s="174"/>
      <c r="S189" s="174"/>
      <c r="T189" s="175"/>
      <c r="AT189" s="169" t="s">
        <v>147</v>
      </c>
      <c r="AU189" s="169" t="s">
        <v>79</v>
      </c>
      <c r="AV189" s="13" t="s">
        <v>79</v>
      </c>
      <c r="AW189" s="13" t="s">
        <v>33</v>
      </c>
      <c r="AX189" s="13" t="s">
        <v>71</v>
      </c>
      <c r="AY189" s="169" t="s">
        <v>137</v>
      </c>
    </row>
    <row r="190" spans="1:65" s="15" customFormat="1" x14ac:dyDescent="0.2">
      <c r="B190" s="194"/>
      <c r="D190" s="346" t="s">
        <v>147</v>
      </c>
      <c r="E190" s="195" t="s">
        <v>3</v>
      </c>
      <c r="F190" s="196" t="s">
        <v>347</v>
      </c>
      <c r="H190" s="197">
        <v>27</v>
      </c>
      <c r="I190" s="198"/>
      <c r="L190" s="194"/>
      <c r="M190" s="199"/>
      <c r="N190" s="200"/>
      <c r="O190" s="200"/>
      <c r="P190" s="200"/>
      <c r="Q190" s="200"/>
      <c r="R190" s="200"/>
      <c r="S190" s="200"/>
      <c r="T190" s="201"/>
      <c r="AT190" s="195" t="s">
        <v>147</v>
      </c>
      <c r="AU190" s="195" t="s">
        <v>79</v>
      </c>
      <c r="AV190" s="15" t="s">
        <v>85</v>
      </c>
      <c r="AW190" s="15" t="s">
        <v>33</v>
      </c>
      <c r="AX190" s="15" t="s">
        <v>15</v>
      </c>
      <c r="AY190" s="195" t="s">
        <v>137</v>
      </c>
    </row>
    <row r="191" spans="1:65" s="2" customFormat="1" ht="14.45" customHeight="1" x14ac:dyDescent="0.2">
      <c r="A191" s="33"/>
      <c r="B191" s="154"/>
      <c r="C191" s="183" t="s">
        <v>382</v>
      </c>
      <c r="D191" s="348" t="s">
        <v>229</v>
      </c>
      <c r="E191" s="184" t="s">
        <v>383</v>
      </c>
      <c r="F191" s="185" t="s">
        <v>384</v>
      </c>
      <c r="G191" s="186" t="s">
        <v>186</v>
      </c>
      <c r="H191" s="187">
        <v>28.35</v>
      </c>
      <c r="I191" s="188"/>
      <c r="J191" s="189">
        <f>ROUND(I191*H191,2)</f>
        <v>0</v>
      </c>
      <c r="K191" s="185" t="s">
        <v>3</v>
      </c>
      <c r="L191" s="190"/>
      <c r="M191" s="191" t="s">
        <v>3</v>
      </c>
      <c r="N191" s="192" t="s">
        <v>42</v>
      </c>
      <c r="O191" s="54"/>
      <c r="P191" s="164">
        <f>O191*H191</f>
        <v>0</v>
      </c>
      <c r="Q191" s="164">
        <v>1E-4</v>
      </c>
      <c r="R191" s="164">
        <f>Q191*H191</f>
        <v>2.8350000000000003E-3</v>
      </c>
      <c r="S191" s="164">
        <v>0</v>
      </c>
      <c r="T191" s="165">
        <f>S191*H191</f>
        <v>0</v>
      </c>
      <c r="U191" s="33"/>
      <c r="V191" s="33"/>
      <c r="W191" s="33"/>
      <c r="X191" s="33"/>
      <c r="Y191" s="33"/>
      <c r="Z191" s="33"/>
      <c r="AA191" s="33"/>
      <c r="AB191" s="33"/>
      <c r="AC191" s="33"/>
      <c r="AD191" s="33"/>
      <c r="AE191" s="33"/>
      <c r="AR191" s="166" t="s">
        <v>232</v>
      </c>
      <c r="AT191" s="166" t="s">
        <v>229</v>
      </c>
      <c r="AU191" s="166" t="s">
        <v>79</v>
      </c>
      <c r="AY191" s="18" t="s">
        <v>137</v>
      </c>
      <c r="BE191" s="167">
        <f>IF(N191="základní",J191,0)</f>
        <v>0</v>
      </c>
      <c r="BF191" s="167">
        <f>IF(N191="snížená",J191,0)</f>
        <v>0</v>
      </c>
      <c r="BG191" s="167">
        <f>IF(N191="zákl. přenesená",J191,0)</f>
        <v>0</v>
      </c>
      <c r="BH191" s="167">
        <f>IF(N191="sníž. přenesená",J191,0)</f>
        <v>0</v>
      </c>
      <c r="BI191" s="167">
        <f>IF(N191="nulová",J191,0)</f>
        <v>0</v>
      </c>
      <c r="BJ191" s="18" t="s">
        <v>15</v>
      </c>
      <c r="BK191" s="167">
        <f>ROUND(I191*H191,2)</f>
        <v>0</v>
      </c>
      <c r="BL191" s="18" t="s">
        <v>223</v>
      </c>
      <c r="BM191" s="166" t="s">
        <v>598</v>
      </c>
    </row>
    <row r="192" spans="1:65" s="13" customFormat="1" x14ac:dyDescent="0.2">
      <c r="B192" s="168"/>
      <c r="D192" s="346" t="s">
        <v>147</v>
      </c>
      <c r="F192" s="170" t="s">
        <v>386</v>
      </c>
      <c r="H192" s="171">
        <v>28.35</v>
      </c>
      <c r="I192" s="172"/>
      <c r="L192" s="168"/>
      <c r="M192" s="173"/>
      <c r="N192" s="174"/>
      <c r="O192" s="174"/>
      <c r="P192" s="174"/>
      <c r="Q192" s="174"/>
      <c r="R192" s="174"/>
      <c r="S192" s="174"/>
      <c r="T192" s="175"/>
      <c r="AT192" s="169" t="s">
        <v>147</v>
      </c>
      <c r="AU192" s="169" t="s">
        <v>79</v>
      </c>
      <c r="AV192" s="13" t="s">
        <v>79</v>
      </c>
      <c r="AW192" s="13" t="s">
        <v>4</v>
      </c>
      <c r="AX192" s="13" t="s">
        <v>15</v>
      </c>
      <c r="AY192" s="169" t="s">
        <v>137</v>
      </c>
    </row>
    <row r="193" spans="1:65" s="2" customFormat="1" ht="32.450000000000003" customHeight="1" x14ac:dyDescent="0.2">
      <c r="A193" s="33"/>
      <c r="B193" s="154"/>
      <c r="C193" s="155" t="s">
        <v>387</v>
      </c>
      <c r="D193" s="345" t="s">
        <v>141</v>
      </c>
      <c r="E193" s="156" t="s">
        <v>388</v>
      </c>
      <c r="F193" s="157" t="s">
        <v>389</v>
      </c>
      <c r="G193" s="158" t="s">
        <v>144</v>
      </c>
      <c r="H193" s="159">
        <v>26.88</v>
      </c>
      <c r="I193" s="160"/>
      <c r="J193" s="161">
        <f>ROUND(I193*H193,2)</f>
        <v>0</v>
      </c>
      <c r="K193" s="157" t="s">
        <v>145</v>
      </c>
      <c r="L193" s="34"/>
      <c r="M193" s="162" t="s">
        <v>3</v>
      </c>
      <c r="N193" s="163" t="s">
        <v>42</v>
      </c>
      <c r="O193" s="54"/>
      <c r="P193" s="164">
        <f>O193*H193</f>
        <v>0</v>
      </c>
      <c r="Q193" s="164">
        <v>0</v>
      </c>
      <c r="R193" s="164">
        <f>Q193*H193</f>
        <v>0</v>
      </c>
      <c r="S193" s="164">
        <v>0</v>
      </c>
      <c r="T193" s="165">
        <f>S193*H193</f>
        <v>0</v>
      </c>
      <c r="U193" s="33"/>
      <c r="V193" s="33"/>
      <c r="W193" s="33"/>
      <c r="X193" s="33"/>
      <c r="Y193" s="33"/>
      <c r="Z193" s="33"/>
      <c r="AA193" s="33"/>
      <c r="AB193" s="33"/>
      <c r="AC193" s="33"/>
      <c r="AD193" s="33"/>
      <c r="AE193" s="33"/>
      <c r="AR193" s="166" t="s">
        <v>223</v>
      </c>
      <c r="AT193" s="166" t="s">
        <v>141</v>
      </c>
      <c r="AU193" s="166" t="s">
        <v>79</v>
      </c>
      <c r="AY193" s="18" t="s">
        <v>137</v>
      </c>
      <c r="BE193" s="167">
        <f>IF(N193="základní",J193,0)</f>
        <v>0</v>
      </c>
      <c r="BF193" s="167">
        <f>IF(N193="snížená",J193,0)</f>
        <v>0</v>
      </c>
      <c r="BG193" s="167">
        <f>IF(N193="zákl. přenesená",J193,0)</f>
        <v>0</v>
      </c>
      <c r="BH193" s="167">
        <f>IF(N193="sníž. přenesená",J193,0)</f>
        <v>0</v>
      </c>
      <c r="BI193" s="167">
        <f>IF(N193="nulová",J193,0)</f>
        <v>0</v>
      </c>
      <c r="BJ193" s="18" t="s">
        <v>15</v>
      </c>
      <c r="BK193" s="167">
        <f>ROUND(I193*H193,2)</f>
        <v>0</v>
      </c>
      <c r="BL193" s="18" t="s">
        <v>223</v>
      </c>
      <c r="BM193" s="166" t="s">
        <v>599</v>
      </c>
    </row>
    <row r="194" spans="1:65" s="2" customFormat="1" ht="21.6" customHeight="1" x14ac:dyDescent="0.2">
      <c r="A194" s="33"/>
      <c r="B194" s="154"/>
      <c r="C194" s="183" t="s">
        <v>391</v>
      </c>
      <c r="D194" s="348" t="s">
        <v>229</v>
      </c>
      <c r="E194" s="184" t="s">
        <v>392</v>
      </c>
      <c r="F194" s="185" t="s">
        <v>393</v>
      </c>
      <c r="G194" s="186" t="s">
        <v>144</v>
      </c>
      <c r="H194" s="187">
        <v>29.568000000000001</v>
      </c>
      <c r="I194" s="188"/>
      <c r="J194" s="189">
        <f>ROUND(I194*H194,2)</f>
        <v>0</v>
      </c>
      <c r="K194" s="185" t="s">
        <v>3</v>
      </c>
      <c r="L194" s="190"/>
      <c r="M194" s="191" t="s">
        <v>3</v>
      </c>
      <c r="N194" s="192" t="s">
        <v>42</v>
      </c>
      <c r="O194" s="54"/>
      <c r="P194" s="164">
        <f>O194*H194</f>
        <v>0</v>
      </c>
      <c r="Q194" s="164">
        <v>8.3000000000000001E-3</v>
      </c>
      <c r="R194" s="164">
        <f>Q194*H194</f>
        <v>0.2454144</v>
      </c>
      <c r="S194" s="164">
        <v>0</v>
      </c>
      <c r="T194" s="165">
        <f>S194*H194</f>
        <v>0</v>
      </c>
      <c r="U194" s="33"/>
      <c r="V194" s="33"/>
      <c r="W194" s="33"/>
      <c r="X194" s="33"/>
      <c r="Y194" s="33"/>
      <c r="Z194" s="33"/>
      <c r="AA194" s="33"/>
      <c r="AB194" s="33"/>
      <c r="AC194" s="33"/>
      <c r="AD194" s="33"/>
      <c r="AE194" s="33"/>
      <c r="AR194" s="166" t="s">
        <v>232</v>
      </c>
      <c r="AT194" s="166" t="s">
        <v>229</v>
      </c>
      <c r="AU194" s="166" t="s">
        <v>79</v>
      </c>
      <c r="AY194" s="18" t="s">
        <v>137</v>
      </c>
      <c r="BE194" s="167">
        <f>IF(N194="základní",J194,0)</f>
        <v>0</v>
      </c>
      <c r="BF194" s="167">
        <f>IF(N194="snížená",J194,0)</f>
        <v>0</v>
      </c>
      <c r="BG194" s="167">
        <f>IF(N194="zákl. přenesená",J194,0)</f>
        <v>0</v>
      </c>
      <c r="BH194" s="167">
        <f>IF(N194="sníž. přenesená",J194,0)</f>
        <v>0</v>
      </c>
      <c r="BI194" s="167">
        <f>IF(N194="nulová",J194,0)</f>
        <v>0</v>
      </c>
      <c r="BJ194" s="18" t="s">
        <v>15</v>
      </c>
      <c r="BK194" s="167">
        <f>ROUND(I194*H194,2)</f>
        <v>0</v>
      </c>
      <c r="BL194" s="18" t="s">
        <v>223</v>
      </c>
      <c r="BM194" s="166" t="s">
        <v>600</v>
      </c>
    </row>
    <row r="195" spans="1:65" s="13" customFormat="1" x14ac:dyDescent="0.2">
      <c r="B195" s="168"/>
      <c r="D195" s="346" t="s">
        <v>147</v>
      </c>
      <c r="F195" s="170" t="s">
        <v>395</v>
      </c>
      <c r="H195" s="171">
        <v>29.568000000000001</v>
      </c>
      <c r="I195" s="172"/>
      <c r="L195" s="168"/>
      <c r="M195" s="173"/>
      <c r="N195" s="174"/>
      <c r="O195" s="174"/>
      <c r="P195" s="174"/>
      <c r="Q195" s="174"/>
      <c r="R195" s="174"/>
      <c r="S195" s="174"/>
      <c r="T195" s="175"/>
      <c r="AT195" s="169" t="s">
        <v>147</v>
      </c>
      <c r="AU195" s="169" t="s">
        <v>79</v>
      </c>
      <c r="AV195" s="13" t="s">
        <v>79</v>
      </c>
      <c r="AW195" s="13" t="s">
        <v>4</v>
      </c>
      <c r="AX195" s="13" t="s">
        <v>15</v>
      </c>
      <c r="AY195" s="169" t="s">
        <v>137</v>
      </c>
    </row>
    <row r="196" spans="1:65" s="2" customFormat="1" ht="21.6" customHeight="1" x14ac:dyDescent="0.2">
      <c r="A196" s="33"/>
      <c r="B196" s="154"/>
      <c r="C196" s="155" t="s">
        <v>396</v>
      </c>
      <c r="D196" s="345" t="s">
        <v>141</v>
      </c>
      <c r="E196" s="156" t="s">
        <v>397</v>
      </c>
      <c r="F196" s="157" t="s">
        <v>398</v>
      </c>
      <c r="G196" s="158" t="s">
        <v>144</v>
      </c>
      <c r="H196" s="159">
        <v>26.88</v>
      </c>
      <c r="I196" s="160"/>
      <c r="J196" s="161">
        <f>ROUND(I196*H196,2)</f>
        <v>0</v>
      </c>
      <c r="K196" s="157" t="s">
        <v>145</v>
      </c>
      <c r="L196" s="34"/>
      <c r="M196" s="162" t="s">
        <v>3</v>
      </c>
      <c r="N196" s="163" t="s">
        <v>42</v>
      </c>
      <c r="O196" s="54"/>
      <c r="P196" s="164">
        <f>O196*H196</f>
        <v>0</v>
      </c>
      <c r="Q196" s="164">
        <v>0</v>
      </c>
      <c r="R196" s="164">
        <f>Q196*H196</f>
        <v>0</v>
      </c>
      <c r="S196" s="164">
        <v>0</v>
      </c>
      <c r="T196" s="165">
        <f>S196*H196</f>
        <v>0</v>
      </c>
      <c r="U196" s="33"/>
      <c r="V196" s="33"/>
      <c r="W196" s="33"/>
      <c r="X196" s="33"/>
      <c r="Y196" s="33"/>
      <c r="Z196" s="33"/>
      <c r="AA196" s="33"/>
      <c r="AB196" s="33"/>
      <c r="AC196" s="33"/>
      <c r="AD196" s="33"/>
      <c r="AE196" s="33"/>
      <c r="AR196" s="166" t="s">
        <v>223</v>
      </c>
      <c r="AT196" s="166" t="s">
        <v>141</v>
      </c>
      <c r="AU196" s="166" t="s">
        <v>79</v>
      </c>
      <c r="AY196" s="18" t="s">
        <v>137</v>
      </c>
      <c r="BE196" s="167">
        <f>IF(N196="základní",J196,0)</f>
        <v>0</v>
      </c>
      <c r="BF196" s="167">
        <f>IF(N196="snížená",J196,0)</f>
        <v>0</v>
      </c>
      <c r="BG196" s="167">
        <f>IF(N196="zákl. přenesená",J196,0)</f>
        <v>0</v>
      </c>
      <c r="BH196" s="167">
        <f>IF(N196="sníž. přenesená",J196,0)</f>
        <v>0</v>
      </c>
      <c r="BI196" s="167">
        <f>IF(N196="nulová",J196,0)</f>
        <v>0</v>
      </c>
      <c r="BJ196" s="18" t="s">
        <v>15</v>
      </c>
      <c r="BK196" s="167">
        <f>ROUND(I196*H196,2)</f>
        <v>0</v>
      </c>
      <c r="BL196" s="18" t="s">
        <v>223</v>
      </c>
      <c r="BM196" s="166" t="s">
        <v>601</v>
      </c>
    </row>
    <row r="197" spans="1:65" s="2" customFormat="1" ht="14.45" customHeight="1" x14ac:dyDescent="0.2">
      <c r="A197" s="33"/>
      <c r="B197" s="154"/>
      <c r="C197" s="183" t="s">
        <v>400</v>
      </c>
      <c r="D197" s="348" t="s">
        <v>229</v>
      </c>
      <c r="E197" s="184" t="s">
        <v>401</v>
      </c>
      <c r="F197" s="185" t="s">
        <v>402</v>
      </c>
      <c r="G197" s="186" t="s">
        <v>144</v>
      </c>
      <c r="H197" s="187">
        <v>29.568000000000001</v>
      </c>
      <c r="I197" s="188"/>
      <c r="J197" s="189">
        <f>ROUND(I197*H197,2)</f>
        <v>0</v>
      </c>
      <c r="K197" s="185" t="s">
        <v>145</v>
      </c>
      <c r="L197" s="190"/>
      <c r="M197" s="191" t="s">
        <v>3</v>
      </c>
      <c r="N197" s="192" t="s">
        <v>42</v>
      </c>
      <c r="O197" s="54"/>
      <c r="P197" s="164">
        <f>O197*H197</f>
        <v>0</v>
      </c>
      <c r="Q197" s="164">
        <v>5.9999999999999995E-4</v>
      </c>
      <c r="R197" s="164">
        <f>Q197*H197</f>
        <v>1.7740800000000001E-2</v>
      </c>
      <c r="S197" s="164">
        <v>0</v>
      </c>
      <c r="T197" s="165">
        <f>S197*H197</f>
        <v>0</v>
      </c>
      <c r="U197" s="33"/>
      <c r="V197" s="33"/>
      <c r="W197" s="33"/>
      <c r="X197" s="33"/>
      <c r="Y197" s="33"/>
      <c r="Z197" s="33"/>
      <c r="AA197" s="33"/>
      <c r="AB197" s="33"/>
      <c r="AC197" s="33"/>
      <c r="AD197" s="33"/>
      <c r="AE197" s="33"/>
      <c r="AR197" s="166" t="s">
        <v>232</v>
      </c>
      <c r="AT197" s="166" t="s">
        <v>229</v>
      </c>
      <c r="AU197" s="166" t="s">
        <v>79</v>
      </c>
      <c r="AY197" s="18" t="s">
        <v>137</v>
      </c>
      <c r="BE197" s="167">
        <f>IF(N197="základní",J197,0)</f>
        <v>0</v>
      </c>
      <c r="BF197" s="167">
        <f>IF(N197="snížená",J197,0)</f>
        <v>0</v>
      </c>
      <c r="BG197" s="167">
        <f>IF(N197="zákl. přenesená",J197,0)</f>
        <v>0</v>
      </c>
      <c r="BH197" s="167">
        <f>IF(N197="sníž. přenesená",J197,0)</f>
        <v>0</v>
      </c>
      <c r="BI197" s="167">
        <f>IF(N197="nulová",J197,0)</f>
        <v>0</v>
      </c>
      <c r="BJ197" s="18" t="s">
        <v>15</v>
      </c>
      <c r="BK197" s="167">
        <f>ROUND(I197*H197,2)</f>
        <v>0</v>
      </c>
      <c r="BL197" s="18" t="s">
        <v>223</v>
      </c>
      <c r="BM197" s="166" t="s">
        <v>602</v>
      </c>
    </row>
    <row r="198" spans="1:65" s="13" customFormat="1" x14ac:dyDescent="0.2">
      <c r="B198" s="168"/>
      <c r="D198" s="346" t="s">
        <v>147</v>
      </c>
      <c r="F198" s="170" t="s">
        <v>395</v>
      </c>
      <c r="H198" s="171">
        <v>29.568000000000001</v>
      </c>
      <c r="I198" s="172"/>
      <c r="L198" s="168"/>
      <c r="M198" s="173"/>
      <c r="N198" s="174"/>
      <c r="O198" s="174"/>
      <c r="P198" s="174"/>
      <c r="Q198" s="174"/>
      <c r="R198" s="174"/>
      <c r="S198" s="174"/>
      <c r="T198" s="175"/>
      <c r="AT198" s="169" t="s">
        <v>147</v>
      </c>
      <c r="AU198" s="169" t="s">
        <v>79</v>
      </c>
      <c r="AV198" s="13" t="s">
        <v>79</v>
      </c>
      <c r="AW198" s="13" t="s">
        <v>4</v>
      </c>
      <c r="AX198" s="13" t="s">
        <v>15</v>
      </c>
      <c r="AY198" s="169" t="s">
        <v>137</v>
      </c>
    </row>
    <row r="199" spans="1:65" s="2" customFormat="1" ht="43.15" customHeight="1" x14ac:dyDescent="0.2">
      <c r="A199" s="33"/>
      <c r="B199" s="154"/>
      <c r="C199" s="155" t="s">
        <v>404</v>
      </c>
      <c r="D199" s="345" t="s">
        <v>141</v>
      </c>
      <c r="E199" s="156" t="s">
        <v>405</v>
      </c>
      <c r="F199" s="157" t="s">
        <v>406</v>
      </c>
      <c r="G199" s="158" t="s">
        <v>238</v>
      </c>
      <c r="H199" s="193"/>
      <c r="I199" s="160"/>
      <c r="J199" s="161">
        <f>ROUND(I199*H199,2)</f>
        <v>0</v>
      </c>
      <c r="K199" s="157" t="s">
        <v>145</v>
      </c>
      <c r="L199" s="34"/>
      <c r="M199" s="162" t="s">
        <v>3</v>
      </c>
      <c r="N199" s="163" t="s">
        <v>42</v>
      </c>
      <c r="O199" s="54"/>
      <c r="P199" s="164">
        <f>O199*H199</f>
        <v>0</v>
      </c>
      <c r="Q199" s="164">
        <v>0</v>
      </c>
      <c r="R199" s="164">
        <f>Q199*H199</f>
        <v>0</v>
      </c>
      <c r="S199" s="164">
        <v>0</v>
      </c>
      <c r="T199" s="165">
        <f>S199*H199</f>
        <v>0</v>
      </c>
      <c r="U199" s="33"/>
      <c r="V199" s="33"/>
      <c r="W199" s="33"/>
      <c r="X199" s="33"/>
      <c r="Y199" s="33"/>
      <c r="Z199" s="33"/>
      <c r="AA199" s="33"/>
      <c r="AB199" s="33"/>
      <c r="AC199" s="33"/>
      <c r="AD199" s="33"/>
      <c r="AE199" s="33"/>
      <c r="AR199" s="166" t="s">
        <v>223</v>
      </c>
      <c r="AT199" s="166" t="s">
        <v>141</v>
      </c>
      <c r="AU199" s="166" t="s">
        <v>79</v>
      </c>
      <c r="AY199" s="18" t="s">
        <v>137</v>
      </c>
      <c r="BE199" s="167">
        <f>IF(N199="základní",J199,0)</f>
        <v>0</v>
      </c>
      <c r="BF199" s="167">
        <f>IF(N199="snížená",J199,0)</f>
        <v>0</v>
      </c>
      <c r="BG199" s="167">
        <f>IF(N199="zákl. přenesená",J199,0)</f>
        <v>0</v>
      </c>
      <c r="BH199" s="167">
        <f>IF(N199="sníž. přenesená",J199,0)</f>
        <v>0</v>
      </c>
      <c r="BI199" s="167">
        <f>IF(N199="nulová",J199,0)</f>
        <v>0</v>
      </c>
      <c r="BJ199" s="18" t="s">
        <v>15</v>
      </c>
      <c r="BK199" s="167">
        <f>ROUND(I199*H199,2)</f>
        <v>0</v>
      </c>
      <c r="BL199" s="18" t="s">
        <v>223</v>
      </c>
      <c r="BM199" s="166" t="s">
        <v>603</v>
      </c>
    </row>
    <row r="200" spans="1:65" s="12" customFormat="1" ht="22.9" customHeight="1" x14ac:dyDescent="0.2">
      <c r="B200" s="141"/>
      <c r="D200" s="347" t="s">
        <v>70</v>
      </c>
      <c r="E200" s="152" t="s">
        <v>408</v>
      </c>
      <c r="F200" s="152" t="s">
        <v>409</v>
      </c>
      <c r="I200" s="144"/>
      <c r="J200" s="153">
        <f>BK200</f>
        <v>0</v>
      </c>
      <c r="L200" s="141"/>
      <c r="M200" s="146"/>
      <c r="N200" s="147"/>
      <c r="O200" s="147"/>
      <c r="P200" s="148">
        <f>SUM(P201:P216)</f>
        <v>0</v>
      </c>
      <c r="Q200" s="147"/>
      <c r="R200" s="148">
        <f>SUM(R201:R216)</f>
        <v>0.20240639999999999</v>
      </c>
      <c r="S200" s="147"/>
      <c r="T200" s="149">
        <f>SUM(T201:T216)</f>
        <v>0.12954000000000002</v>
      </c>
      <c r="AR200" s="142" t="s">
        <v>79</v>
      </c>
      <c r="AT200" s="150" t="s">
        <v>70</v>
      </c>
      <c r="AU200" s="150" t="s">
        <v>15</v>
      </c>
      <c r="AY200" s="142" t="s">
        <v>137</v>
      </c>
      <c r="BK200" s="151">
        <f>SUM(BK201:BK216)</f>
        <v>0</v>
      </c>
    </row>
    <row r="201" spans="1:65" s="2" customFormat="1" ht="32.450000000000003" customHeight="1" x14ac:dyDescent="0.2">
      <c r="A201" s="33"/>
      <c r="B201" s="154"/>
      <c r="C201" s="155" t="s">
        <v>410</v>
      </c>
      <c r="D201" s="345" t="s">
        <v>141</v>
      </c>
      <c r="E201" s="156" t="s">
        <v>411</v>
      </c>
      <c r="F201" s="157" t="s">
        <v>412</v>
      </c>
      <c r="G201" s="158" t="s">
        <v>144</v>
      </c>
      <c r="H201" s="159">
        <v>26.88</v>
      </c>
      <c r="I201" s="160"/>
      <c r="J201" s="161">
        <f>ROUND(I201*H201,2)</f>
        <v>0</v>
      </c>
      <c r="K201" s="157" t="s">
        <v>145</v>
      </c>
      <c r="L201" s="34"/>
      <c r="M201" s="162" t="s">
        <v>3</v>
      </c>
      <c r="N201" s="163" t="s">
        <v>42</v>
      </c>
      <c r="O201" s="54"/>
      <c r="P201" s="164">
        <f>O201*H201</f>
        <v>0</v>
      </c>
      <c r="Q201" s="164">
        <v>0</v>
      </c>
      <c r="R201" s="164">
        <f>Q201*H201</f>
        <v>0</v>
      </c>
      <c r="S201" s="164">
        <v>0</v>
      </c>
      <c r="T201" s="165">
        <f>S201*H201</f>
        <v>0</v>
      </c>
      <c r="U201" s="33"/>
      <c r="V201" s="33"/>
      <c r="W201" s="33"/>
      <c r="X201" s="33"/>
      <c r="Y201" s="33"/>
      <c r="Z201" s="33"/>
      <c r="AA201" s="33"/>
      <c r="AB201" s="33"/>
      <c r="AC201" s="33"/>
      <c r="AD201" s="33"/>
      <c r="AE201" s="33"/>
      <c r="AR201" s="166" t="s">
        <v>223</v>
      </c>
      <c r="AT201" s="166" t="s">
        <v>141</v>
      </c>
      <c r="AU201" s="166" t="s">
        <v>79</v>
      </c>
      <c r="AY201" s="18" t="s">
        <v>137</v>
      </c>
      <c r="BE201" s="167">
        <f>IF(N201="základní",J201,0)</f>
        <v>0</v>
      </c>
      <c r="BF201" s="167">
        <f>IF(N201="snížená",J201,0)</f>
        <v>0</v>
      </c>
      <c r="BG201" s="167">
        <f>IF(N201="zákl. přenesená",J201,0)</f>
        <v>0</v>
      </c>
      <c r="BH201" s="167">
        <f>IF(N201="sníž. přenesená",J201,0)</f>
        <v>0</v>
      </c>
      <c r="BI201" s="167">
        <f>IF(N201="nulová",J201,0)</f>
        <v>0</v>
      </c>
      <c r="BJ201" s="18" t="s">
        <v>15</v>
      </c>
      <c r="BK201" s="167">
        <f>ROUND(I201*H201,2)</f>
        <v>0</v>
      </c>
      <c r="BL201" s="18" t="s">
        <v>223</v>
      </c>
      <c r="BM201" s="166" t="s">
        <v>604</v>
      </c>
    </row>
    <row r="202" spans="1:65" s="14" customFormat="1" x14ac:dyDescent="0.2">
      <c r="B202" s="176"/>
      <c r="D202" s="346" t="s">
        <v>147</v>
      </c>
      <c r="E202" s="177" t="s">
        <v>3</v>
      </c>
      <c r="F202" s="178" t="s">
        <v>379</v>
      </c>
      <c r="H202" s="177" t="s">
        <v>3</v>
      </c>
      <c r="I202" s="179"/>
      <c r="L202" s="176"/>
      <c r="M202" s="180"/>
      <c r="N202" s="181"/>
      <c r="O202" s="181"/>
      <c r="P202" s="181"/>
      <c r="Q202" s="181"/>
      <c r="R202" s="181"/>
      <c r="S202" s="181"/>
      <c r="T202" s="182"/>
      <c r="AT202" s="177" t="s">
        <v>147</v>
      </c>
      <c r="AU202" s="177" t="s">
        <v>79</v>
      </c>
      <c r="AV202" s="14" t="s">
        <v>15</v>
      </c>
      <c r="AW202" s="14" t="s">
        <v>33</v>
      </c>
      <c r="AX202" s="14" t="s">
        <v>71</v>
      </c>
      <c r="AY202" s="177" t="s">
        <v>137</v>
      </c>
    </row>
    <row r="203" spans="1:65" s="13" customFormat="1" x14ac:dyDescent="0.2">
      <c r="B203" s="168"/>
      <c r="D203" s="346" t="s">
        <v>147</v>
      </c>
      <c r="E203" s="169" t="s">
        <v>3</v>
      </c>
      <c r="F203" s="170" t="s">
        <v>414</v>
      </c>
      <c r="H203" s="171">
        <v>26.88</v>
      </c>
      <c r="I203" s="172"/>
      <c r="L203" s="168"/>
      <c r="M203" s="173"/>
      <c r="N203" s="174"/>
      <c r="O203" s="174"/>
      <c r="P203" s="174"/>
      <c r="Q203" s="174"/>
      <c r="R203" s="174"/>
      <c r="S203" s="174"/>
      <c r="T203" s="175"/>
      <c r="AT203" s="169" t="s">
        <v>147</v>
      </c>
      <c r="AU203" s="169" t="s">
        <v>79</v>
      </c>
      <c r="AV203" s="13" t="s">
        <v>79</v>
      </c>
      <c r="AW203" s="13" t="s">
        <v>33</v>
      </c>
      <c r="AX203" s="13" t="s">
        <v>15</v>
      </c>
      <c r="AY203" s="169" t="s">
        <v>137</v>
      </c>
    </row>
    <row r="204" spans="1:65" s="2" customFormat="1" ht="14.45" customHeight="1" x14ac:dyDescent="0.2">
      <c r="A204" s="33"/>
      <c r="B204" s="154"/>
      <c r="C204" s="155" t="s">
        <v>415</v>
      </c>
      <c r="D204" s="345" t="s">
        <v>141</v>
      </c>
      <c r="E204" s="156" t="s">
        <v>416</v>
      </c>
      <c r="F204" s="157" t="s">
        <v>417</v>
      </c>
      <c r="G204" s="158" t="s">
        <v>144</v>
      </c>
      <c r="H204" s="159">
        <v>26.88</v>
      </c>
      <c r="I204" s="160"/>
      <c r="J204" s="161">
        <f>ROUND(I204*H204,2)</f>
        <v>0</v>
      </c>
      <c r="K204" s="157" t="s">
        <v>145</v>
      </c>
      <c r="L204" s="34"/>
      <c r="M204" s="162" t="s">
        <v>3</v>
      </c>
      <c r="N204" s="163" t="s">
        <v>42</v>
      </c>
      <c r="O204" s="54"/>
      <c r="P204" s="164">
        <f>O204*H204</f>
        <v>0</v>
      </c>
      <c r="Q204" s="164">
        <v>0</v>
      </c>
      <c r="R204" s="164">
        <f>Q204*H204</f>
        <v>0</v>
      </c>
      <c r="S204" s="164">
        <v>0</v>
      </c>
      <c r="T204" s="165">
        <f>S204*H204</f>
        <v>0</v>
      </c>
      <c r="U204" s="33"/>
      <c r="V204" s="33"/>
      <c r="W204" s="33"/>
      <c r="X204" s="33"/>
      <c r="Y204" s="33"/>
      <c r="Z204" s="33"/>
      <c r="AA204" s="33"/>
      <c r="AB204" s="33"/>
      <c r="AC204" s="33"/>
      <c r="AD204" s="33"/>
      <c r="AE204" s="33"/>
      <c r="AR204" s="166" t="s">
        <v>223</v>
      </c>
      <c r="AT204" s="166" t="s">
        <v>141</v>
      </c>
      <c r="AU204" s="166" t="s">
        <v>79</v>
      </c>
      <c r="AY204" s="18" t="s">
        <v>137</v>
      </c>
      <c r="BE204" s="167">
        <f>IF(N204="základní",J204,0)</f>
        <v>0</v>
      </c>
      <c r="BF204" s="167">
        <f>IF(N204="snížená",J204,0)</f>
        <v>0</v>
      </c>
      <c r="BG204" s="167">
        <f>IF(N204="zákl. přenesená",J204,0)</f>
        <v>0</v>
      </c>
      <c r="BH204" s="167">
        <f>IF(N204="sníž. přenesená",J204,0)</f>
        <v>0</v>
      </c>
      <c r="BI204" s="167">
        <f>IF(N204="nulová",J204,0)</f>
        <v>0</v>
      </c>
      <c r="BJ204" s="18" t="s">
        <v>15</v>
      </c>
      <c r="BK204" s="167">
        <f>ROUND(I204*H204,2)</f>
        <v>0</v>
      </c>
      <c r="BL204" s="18" t="s">
        <v>223</v>
      </c>
      <c r="BM204" s="166" t="s">
        <v>605</v>
      </c>
    </row>
    <row r="205" spans="1:65" s="2" customFormat="1" ht="32.450000000000003" customHeight="1" x14ac:dyDescent="0.2">
      <c r="A205" s="33"/>
      <c r="B205" s="154"/>
      <c r="C205" s="155" t="s">
        <v>419</v>
      </c>
      <c r="D205" s="345" t="s">
        <v>141</v>
      </c>
      <c r="E205" s="156" t="s">
        <v>420</v>
      </c>
      <c r="F205" s="157" t="s">
        <v>421</v>
      </c>
      <c r="G205" s="158" t="s">
        <v>144</v>
      </c>
      <c r="H205" s="159">
        <v>26.88</v>
      </c>
      <c r="I205" s="160"/>
      <c r="J205" s="161">
        <f>ROUND(I205*H205,2)</f>
        <v>0</v>
      </c>
      <c r="K205" s="157" t="s">
        <v>145</v>
      </c>
      <c r="L205" s="34"/>
      <c r="M205" s="162" t="s">
        <v>3</v>
      </c>
      <c r="N205" s="163" t="s">
        <v>42</v>
      </c>
      <c r="O205" s="54"/>
      <c r="P205" s="164">
        <f>O205*H205</f>
        <v>0</v>
      </c>
      <c r="Q205" s="164">
        <v>3.0000000000000001E-5</v>
      </c>
      <c r="R205" s="164">
        <f>Q205*H205</f>
        <v>8.0639999999999998E-4</v>
      </c>
      <c r="S205" s="164">
        <v>0</v>
      </c>
      <c r="T205" s="165">
        <f>S205*H205</f>
        <v>0</v>
      </c>
      <c r="U205" s="33"/>
      <c r="V205" s="33"/>
      <c r="W205" s="33"/>
      <c r="X205" s="33"/>
      <c r="Y205" s="33"/>
      <c r="Z205" s="33"/>
      <c r="AA205" s="33"/>
      <c r="AB205" s="33"/>
      <c r="AC205" s="33"/>
      <c r="AD205" s="33"/>
      <c r="AE205" s="33"/>
      <c r="AR205" s="166" t="s">
        <v>223</v>
      </c>
      <c r="AT205" s="166" t="s">
        <v>141</v>
      </c>
      <c r="AU205" s="166" t="s">
        <v>79</v>
      </c>
      <c r="AY205" s="18" t="s">
        <v>137</v>
      </c>
      <c r="BE205" s="167">
        <f>IF(N205="základní",J205,0)</f>
        <v>0</v>
      </c>
      <c r="BF205" s="167">
        <f>IF(N205="snížená",J205,0)</f>
        <v>0</v>
      </c>
      <c r="BG205" s="167">
        <f>IF(N205="zákl. přenesená",J205,0)</f>
        <v>0</v>
      </c>
      <c r="BH205" s="167">
        <f>IF(N205="sníž. přenesená",J205,0)</f>
        <v>0</v>
      </c>
      <c r="BI205" s="167">
        <f>IF(N205="nulová",J205,0)</f>
        <v>0</v>
      </c>
      <c r="BJ205" s="18" t="s">
        <v>15</v>
      </c>
      <c r="BK205" s="167">
        <f>ROUND(I205*H205,2)</f>
        <v>0</v>
      </c>
      <c r="BL205" s="18" t="s">
        <v>223</v>
      </c>
      <c r="BM205" s="166" t="s">
        <v>606</v>
      </c>
    </row>
    <row r="206" spans="1:65" s="2" customFormat="1" ht="32.450000000000003" customHeight="1" x14ac:dyDescent="0.2">
      <c r="A206" s="33"/>
      <c r="B206" s="154"/>
      <c r="C206" s="155" t="s">
        <v>423</v>
      </c>
      <c r="D206" s="345" t="s">
        <v>141</v>
      </c>
      <c r="E206" s="156" t="s">
        <v>424</v>
      </c>
      <c r="F206" s="157" t="s">
        <v>425</v>
      </c>
      <c r="G206" s="158" t="s">
        <v>144</v>
      </c>
      <c r="H206" s="159">
        <v>26.88</v>
      </c>
      <c r="I206" s="160"/>
      <c r="J206" s="161">
        <f>ROUND(I206*H206,2)</f>
        <v>0</v>
      </c>
      <c r="K206" s="157" t="s">
        <v>145</v>
      </c>
      <c r="L206" s="34"/>
      <c r="M206" s="162" t="s">
        <v>3</v>
      </c>
      <c r="N206" s="163" t="s">
        <v>42</v>
      </c>
      <c r="O206" s="54"/>
      <c r="P206" s="164">
        <f>O206*H206</f>
        <v>0</v>
      </c>
      <c r="Q206" s="164">
        <v>7.4999999999999997E-3</v>
      </c>
      <c r="R206" s="164">
        <f>Q206*H206</f>
        <v>0.20159999999999997</v>
      </c>
      <c r="S206" s="164">
        <v>0</v>
      </c>
      <c r="T206" s="165">
        <f>S206*H206</f>
        <v>0</v>
      </c>
      <c r="U206" s="33"/>
      <c r="V206" s="33"/>
      <c r="W206" s="33"/>
      <c r="X206" s="33"/>
      <c r="Y206" s="33"/>
      <c r="Z206" s="33"/>
      <c r="AA206" s="33"/>
      <c r="AB206" s="33"/>
      <c r="AC206" s="33"/>
      <c r="AD206" s="33"/>
      <c r="AE206" s="33"/>
      <c r="AR206" s="166" t="s">
        <v>223</v>
      </c>
      <c r="AT206" s="166" t="s">
        <v>141</v>
      </c>
      <c r="AU206" s="166" t="s">
        <v>79</v>
      </c>
      <c r="AY206" s="18" t="s">
        <v>137</v>
      </c>
      <c r="BE206" s="167">
        <f>IF(N206="základní",J206,0)</f>
        <v>0</v>
      </c>
      <c r="BF206" s="167">
        <f>IF(N206="snížená",J206,0)</f>
        <v>0</v>
      </c>
      <c r="BG206" s="167">
        <f>IF(N206="zákl. přenesená",J206,0)</f>
        <v>0</v>
      </c>
      <c r="BH206" s="167">
        <f>IF(N206="sníž. přenesená",J206,0)</f>
        <v>0</v>
      </c>
      <c r="BI206" s="167">
        <f>IF(N206="nulová",J206,0)</f>
        <v>0</v>
      </c>
      <c r="BJ206" s="18" t="s">
        <v>15</v>
      </c>
      <c r="BK206" s="167">
        <f>ROUND(I206*H206,2)</f>
        <v>0</v>
      </c>
      <c r="BL206" s="18" t="s">
        <v>223</v>
      </c>
      <c r="BM206" s="166" t="s">
        <v>607</v>
      </c>
    </row>
    <row r="207" spans="1:65" s="2" customFormat="1" ht="21.6" customHeight="1" x14ac:dyDescent="0.2">
      <c r="A207" s="33"/>
      <c r="B207" s="154"/>
      <c r="C207" s="155" t="s">
        <v>427</v>
      </c>
      <c r="D207" s="345" t="s">
        <v>141</v>
      </c>
      <c r="E207" s="156" t="s">
        <v>428</v>
      </c>
      <c r="F207" s="157" t="s">
        <v>429</v>
      </c>
      <c r="G207" s="158" t="s">
        <v>144</v>
      </c>
      <c r="H207" s="159">
        <v>39.090000000000003</v>
      </c>
      <c r="I207" s="160"/>
      <c r="J207" s="161">
        <f>ROUND(I207*H207,2)</f>
        <v>0</v>
      </c>
      <c r="K207" s="157" t="s">
        <v>145</v>
      </c>
      <c r="L207" s="34"/>
      <c r="M207" s="162" t="s">
        <v>3</v>
      </c>
      <c r="N207" s="163" t="s">
        <v>42</v>
      </c>
      <c r="O207" s="54"/>
      <c r="P207" s="164">
        <f>O207*H207</f>
        <v>0</v>
      </c>
      <c r="Q207" s="164">
        <v>0</v>
      </c>
      <c r="R207" s="164">
        <f>Q207*H207</f>
        <v>0</v>
      </c>
      <c r="S207" s="164">
        <v>3.0000000000000001E-3</v>
      </c>
      <c r="T207" s="165">
        <f>S207*H207</f>
        <v>0.11727000000000001</v>
      </c>
      <c r="U207" s="33"/>
      <c r="V207" s="33"/>
      <c r="W207" s="33"/>
      <c r="X207" s="33"/>
      <c r="Y207" s="33"/>
      <c r="Z207" s="33"/>
      <c r="AA207" s="33"/>
      <c r="AB207" s="33"/>
      <c r="AC207" s="33"/>
      <c r="AD207" s="33"/>
      <c r="AE207" s="33"/>
      <c r="AR207" s="166" t="s">
        <v>223</v>
      </c>
      <c r="AT207" s="166" t="s">
        <v>141</v>
      </c>
      <c r="AU207" s="166" t="s">
        <v>79</v>
      </c>
      <c r="AY207" s="18" t="s">
        <v>137</v>
      </c>
      <c r="BE207" s="167">
        <f>IF(N207="základní",J207,0)</f>
        <v>0</v>
      </c>
      <c r="BF207" s="167">
        <f>IF(N207="snížená",J207,0)</f>
        <v>0</v>
      </c>
      <c r="BG207" s="167">
        <f>IF(N207="zákl. přenesená",J207,0)</f>
        <v>0</v>
      </c>
      <c r="BH207" s="167">
        <f>IF(N207="sníž. přenesená",J207,0)</f>
        <v>0</v>
      </c>
      <c r="BI207" s="167">
        <f>IF(N207="nulová",J207,0)</f>
        <v>0</v>
      </c>
      <c r="BJ207" s="18" t="s">
        <v>15</v>
      </c>
      <c r="BK207" s="167">
        <f>ROUND(I207*H207,2)</f>
        <v>0</v>
      </c>
      <c r="BL207" s="18" t="s">
        <v>223</v>
      </c>
      <c r="BM207" s="166" t="s">
        <v>608</v>
      </c>
    </row>
    <row r="208" spans="1:65" s="13" customFormat="1" x14ac:dyDescent="0.2">
      <c r="B208" s="168"/>
      <c r="D208" s="346" t="s">
        <v>147</v>
      </c>
      <c r="E208" s="169" t="s">
        <v>3</v>
      </c>
      <c r="F208" s="170" t="s">
        <v>148</v>
      </c>
      <c r="H208" s="171">
        <v>39.090000000000003</v>
      </c>
      <c r="I208" s="172"/>
      <c r="L208" s="168"/>
      <c r="M208" s="173"/>
      <c r="N208" s="174"/>
      <c r="O208" s="174"/>
      <c r="P208" s="174"/>
      <c r="Q208" s="174"/>
      <c r="R208" s="174"/>
      <c r="S208" s="174"/>
      <c r="T208" s="175"/>
      <c r="AT208" s="169" t="s">
        <v>147</v>
      </c>
      <c r="AU208" s="169" t="s">
        <v>79</v>
      </c>
      <c r="AV208" s="13" t="s">
        <v>79</v>
      </c>
      <c r="AW208" s="13" t="s">
        <v>33</v>
      </c>
      <c r="AX208" s="13" t="s">
        <v>15</v>
      </c>
      <c r="AY208" s="169" t="s">
        <v>137</v>
      </c>
    </row>
    <row r="209" spans="1:65" s="2" customFormat="1" ht="21.6" customHeight="1" x14ac:dyDescent="0.2">
      <c r="A209" s="33"/>
      <c r="B209" s="154"/>
      <c r="C209" s="155" t="s">
        <v>139</v>
      </c>
      <c r="D209" s="345" t="s">
        <v>141</v>
      </c>
      <c r="E209" s="156" t="s">
        <v>431</v>
      </c>
      <c r="F209" s="157" t="s">
        <v>432</v>
      </c>
      <c r="G209" s="158" t="s">
        <v>186</v>
      </c>
      <c r="H209" s="159">
        <v>40.9</v>
      </c>
      <c r="I209" s="160"/>
      <c r="J209" s="161">
        <f>ROUND(I209*H209,2)</f>
        <v>0</v>
      </c>
      <c r="K209" s="157" t="s">
        <v>145</v>
      </c>
      <c r="L209" s="34"/>
      <c r="M209" s="162" t="s">
        <v>3</v>
      </c>
      <c r="N209" s="163" t="s">
        <v>42</v>
      </c>
      <c r="O209" s="54"/>
      <c r="P209" s="164">
        <f>O209*H209</f>
        <v>0</v>
      </c>
      <c r="Q209" s="164">
        <v>0</v>
      </c>
      <c r="R209" s="164">
        <f>Q209*H209</f>
        <v>0</v>
      </c>
      <c r="S209" s="164">
        <v>2.9999999999999997E-4</v>
      </c>
      <c r="T209" s="165">
        <f>S209*H209</f>
        <v>1.2269999999999998E-2</v>
      </c>
      <c r="U209" s="33"/>
      <c r="V209" s="33"/>
      <c r="W209" s="33"/>
      <c r="X209" s="33"/>
      <c r="Y209" s="33"/>
      <c r="Z209" s="33"/>
      <c r="AA209" s="33"/>
      <c r="AB209" s="33"/>
      <c r="AC209" s="33"/>
      <c r="AD209" s="33"/>
      <c r="AE209" s="33"/>
      <c r="AR209" s="166" t="s">
        <v>223</v>
      </c>
      <c r="AT209" s="166" t="s">
        <v>141</v>
      </c>
      <c r="AU209" s="166" t="s">
        <v>79</v>
      </c>
      <c r="AY209" s="18" t="s">
        <v>137</v>
      </c>
      <c r="BE209" s="167">
        <f>IF(N209="základní",J209,0)</f>
        <v>0</v>
      </c>
      <c r="BF209" s="167">
        <f>IF(N209="snížená",J209,0)</f>
        <v>0</v>
      </c>
      <c r="BG209" s="167">
        <f>IF(N209="zákl. přenesená",J209,0)</f>
        <v>0</v>
      </c>
      <c r="BH209" s="167">
        <f>IF(N209="sníž. přenesená",J209,0)</f>
        <v>0</v>
      </c>
      <c r="BI209" s="167">
        <f>IF(N209="nulová",J209,0)</f>
        <v>0</v>
      </c>
      <c r="BJ209" s="18" t="s">
        <v>15</v>
      </c>
      <c r="BK209" s="167">
        <f>ROUND(I209*H209,2)</f>
        <v>0</v>
      </c>
      <c r="BL209" s="18" t="s">
        <v>223</v>
      </c>
      <c r="BM209" s="166" t="s">
        <v>609</v>
      </c>
    </row>
    <row r="210" spans="1:65" s="14" customFormat="1" x14ac:dyDescent="0.2">
      <c r="B210" s="176"/>
      <c r="D210" s="346" t="s">
        <v>147</v>
      </c>
      <c r="E210" s="177" t="s">
        <v>3</v>
      </c>
      <c r="F210" s="178" t="s">
        <v>379</v>
      </c>
      <c r="H210" s="177" t="s">
        <v>3</v>
      </c>
      <c r="I210" s="179"/>
      <c r="L210" s="176"/>
      <c r="M210" s="180"/>
      <c r="N210" s="181"/>
      <c r="O210" s="181"/>
      <c r="P210" s="181"/>
      <c r="Q210" s="181"/>
      <c r="R210" s="181"/>
      <c r="S210" s="181"/>
      <c r="T210" s="182"/>
      <c r="AT210" s="177" t="s">
        <v>147</v>
      </c>
      <c r="AU210" s="177" t="s">
        <v>79</v>
      </c>
      <c r="AV210" s="14" t="s">
        <v>15</v>
      </c>
      <c r="AW210" s="14" t="s">
        <v>33</v>
      </c>
      <c r="AX210" s="14" t="s">
        <v>71</v>
      </c>
      <c r="AY210" s="177" t="s">
        <v>137</v>
      </c>
    </row>
    <row r="211" spans="1:65" s="13" customFormat="1" x14ac:dyDescent="0.2">
      <c r="B211" s="168"/>
      <c r="D211" s="346" t="s">
        <v>147</v>
      </c>
      <c r="E211" s="169" t="s">
        <v>3</v>
      </c>
      <c r="F211" s="170" t="s">
        <v>380</v>
      </c>
      <c r="H211" s="171">
        <v>30.2</v>
      </c>
      <c r="I211" s="172"/>
      <c r="L211" s="168"/>
      <c r="M211" s="173"/>
      <c r="N211" s="174"/>
      <c r="O211" s="174"/>
      <c r="P211" s="174"/>
      <c r="Q211" s="174"/>
      <c r="R211" s="174"/>
      <c r="S211" s="174"/>
      <c r="T211" s="175"/>
      <c r="AT211" s="169" t="s">
        <v>147</v>
      </c>
      <c r="AU211" s="169" t="s">
        <v>79</v>
      </c>
      <c r="AV211" s="13" t="s">
        <v>79</v>
      </c>
      <c r="AW211" s="13" t="s">
        <v>33</v>
      </c>
      <c r="AX211" s="13" t="s">
        <v>71</v>
      </c>
      <c r="AY211" s="169" t="s">
        <v>137</v>
      </c>
    </row>
    <row r="212" spans="1:65" s="13" customFormat="1" x14ac:dyDescent="0.2">
      <c r="B212" s="168"/>
      <c r="D212" s="346" t="s">
        <v>147</v>
      </c>
      <c r="E212" s="169" t="s">
        <v>3</v>
      </c>
      <c r="F212" s="170" t="s">
        <v>381</v>
      </c>
      <c r="H212" s="171">
        <v>-3.2</v>
      </c>
      <c r="I212" s="172"/>
      <c r="L212" s="168"/>
      <c r="M212" s="173"/>
      <c r="N212" s="174"/>
      <c r="O212" s="174"/>
      <c r="P212" s="174"/>
      <c r="Q212" s="174"/>
      <c r="R212" s="174"/>
      <c r="S212" s="174"/>
      <c r="T212" s="175"/>
      <c r="AT212" s="169" t="s">
        <v>147</v>
      </c>
      <c r="AU212" s="169" t="s">
        <v>79</v>
      </c>
      <c r="AV212" s="13" t="s">
        <v>79</v>
      </c>
      <c r="AW212" s="13" t="s">
        <v>33</v>
      </c>
      <c r="AX212" s="13" t="s">
        <v>71</v>
      </c>
      <c r="AY212" s="169" t="s">
        <v>137</v>
      </c>
    </row>
    <row r="213" spans="1:65" s="14" customFormat="1" x14ac:dyDescent="0.2">
      <c r="B213" s="176"/>
      <c r="D213" s="346" t="s">
        <v>147</v>
      </c>
      <c r="E213" s="177" t="s">
        <v>3</v>
      </c>
      <c r="F213" s="178" t="s">
        <v>168</v>
      </c>
      <c r="H213" s="177" t="s">
        <v>3</v>
      </c>
      <c r="I213" s="179"/>
      <c r="L213" s="176"/>
      <c r="M213" s="180"/>
      <c r="N213" s="181"/>
      <c r="O213" s="181"/>
      <c r="P213" s="181"/>
      <c r="Q213" s="181"/>
      <c r="R213" s="181"/>
      <c r="S213" s="181"/>
      <c r="T213" s="182"/>
      <c r="AT213" s="177" t="s">
        <v>147</v>
      </c>
      <c r="AU213" s="177" t="s">
        <v>79</v>
      </c>
      <c r="AV213" s="14" t="s">
        <v>15</v>
      </c>
      <c r="AW213" s="14" t="s">
        <v>33</v>
      </c>
      <c r="AX213" s="14" t="s">
        <v>71</v>
      </c>
      <c r="AY213" s="177" t="s">
        <v>137</v>
      </c>
    </row>
    <row r="214" spans="1:65" s="13" customFormat="1" x14ac:dyDescent="0.2">
      <c r="B214" s="168"/>
      <c r="D214" s="346" t="s">
        <v>147</v>
      </c>
      <c r="E214" s="169" t="s">
        <v>3</v>
      </c>
      <c r="F214" s="170" t="s">
        <v>346</v>
      </c>
      <c r="H214" s="171">
        <v>13.9</v>
      </c>
      <c r="I214" s="172"/>
      <c r="L214" s="168"/>
      <c r="M214" s="173"/>
      <c r="N214" s="174"/>
      <c r="O214" s="174"/>
      <c r="P214" s="174"/>
      <c r="Q214" s="174"/>
      <c r="R214" s="174"/>
      <c r="S214" s="174"/>
      <c r="T214" s="175"/>
      <c r="AT214" s="169" t="s">
        <v>147</v>
      </c>
      <c r="AU214" s="169" t="s">
        <v>79</v>
      </c>
      <c r="AV214" s="13" t="s">
        <v>79</v>
      </c>
      <c r="AW214" s="13" t="s">
        <v>33</v>
      </c>
      <c r="AX214" s="13" t="s">
        <v>71</v>
      </c>
      <c r="AY214" s="169" t="s">
        <v>137</v>
      </c>
    </row>
    <row r="215" spans="1:65" s="15" customFormat="1" x14ac:dyDescent="0.2">
      <c r="B215" s="194"/>
      <c r="D215" s="346" t="s">
        <v>147</v>
      </c>
      <c r="E215" s="195" t="s">
        <v>3</v>
      </c>
      <c r="F215" s="196" t="s">
        <v>347</v>
      </c>
      <c r="H215" s="197">
        <v>40.9</v>
      </c>
      <c r="I215" s="198"/>
      <c r="L215" s="194"/>
      <c r="M215" s="199"/>
      <c r="N215" s="200"/>
      <c r="O215" s="200"/>
      <c r="P215" s="200"/>
      <c r="Q215" s="200"/>
      <c r="R215" s="200"/>
      <c r="S215" s="200"/>
      <c r="T215" s="201"/>
      <c r="AT215" s="195" t="s">
        <v>147</v>
      </c>
      <c r="AU215" s="195" t="s">
        <v>79</v>
      </c>
      <c r="AV215" s="15" t="s">
        <v>85</v>
      </c>
      <c r="AW215" s="15" t="s">
        <v>33</v>
      </c>
      <c r="AX215" s="15" t="s">
        <v>15</v>
      </c>
      <c r="AY215" s="195" t="s">
        <v>137</v>
      </c>
    </row>
    <row r="216" spans="1:65" s="2" customFormat="1" ht="43.15" customHeight="1" x14ac:dyDescent="0.2">
      <c r="A216" s="33"/>
      <c r="B216" s="154"/>
      <c r="C216" s="155" t="s">
        <v>434</v>
      </c>
      <c r="D216" s="345" t="s">
        <v>141</v>
      </c>
      <c r="E216" s="156" t="s">
        <v>435</v>
      </c>
      <c r="F216" s="157" t="s">
        <v>436</v>
      </c>
      <c r="G216" s="158" t="s">
        <v>238</v>
      </c>
      <c r="H216" s="193"/>
      <c r="I216" s="160"/>
      <c r="J216" s="161">
        <f>ROUND(I216*H216,2)</f>
        <v>0</v>
      </c>
      <c r="K216" s="157" t="s">
        <v>145</v>
      </c>
      <c r="L216" s="34"/>
      <c r="M216" s="162" t="s">
        <v>3</v>
      </c>
      <c r="N216" s="163" t="s">
        <v>42</v>
      </c>
      <c r="O216" s="54"/>
      <c r="P216" s="164">
        <f>O216*H216</f>
        <v>0</v>
      </c>
      <c r="Q216" s="164">
        <v>0</v>
      </c>
      <c r="R216" s="164">
        <f>Q216*H216</f>
        <v>0</v>
      </c>
      <c r="S216" s="164">
        <v>0</v>
      </c>
      <c r="T216" s="165">
        <f>S216*H216</f>
        <v>0</v>
      </c>
      <c r="U216" s="33"/>
      <c r="V216" s="33"/>
      <c r="W216" s="33"/>
      <c r="X216" s="33"/>
      <c r="Y216" s="33"/>
      <c r="Z216" s="33"/>
      <c r="AA216" s="33"/>
      <c r="AB216" s="33"/>
      <c r="AC216" s="33"/>
      <c r="AD216" s="33"/>
      <c r="AE216" s="33"/>
      <c r="AR216" s="166" t="s">
        <v>223</v>
      </c>
      <c r="AT216" s="166" t="s">
        <v>141</v>
      </c>
      <c r="AU216" s="166" t="s">
        <v>79</v>
      </c>
      <c r="AY216" s="18" t="s">
        <v>137</v>
      </c>
      <c r="BE216" s="167">
        <f>IF(N216="základní",J216,0)</f>
        <v>0</v>
      </c>
      <c r="BF216" s="167">
        <f>IF(N216="snížená",J216,0)</f>
        <v>0</v>
      </c>
      <c r="BG216" s="167">
        <f>IF(N216="zákl. přenesená",J216,0)</f>
        <v>0</v>
      </c>
      <c r="BH216" s="167">
        <f>IF(N216="sníž. přenesená",J216,0)</f>
        <v>0</v>
      </c>
      <c r="BI216" s="167">
        <f>IF(N216="nulová",J216,0)</f>
        <v>0</v>
      </c>
      <c r="BJ216" s="18" t="s">
        <v>15</v>
      </c>
      <c r="BK216" s="167">
        <f>ROUND(I216*H216,2)</f>
        <v>0</v>
      </c>
      <c r="BL216" s="18" t="s">
        <v>223</v>
      </c>
      <c r="BM216" s="166" t="s">
        <v>610</v>
      </c>
    </row>
    <row r="217" spans="1:65" s="12" customFormat="1" ht="22.9" customHeight="1" x14ac:dyDescent="0.2">
      <c r="B217" s="141"/>
      <c r="D217" s="347" t="s">
        <v>70</v>
      </c>
      <c r="E217" s="152" t="s">
        <v>438</v>
      </c>
      <c r="F217" s="152" t="s">
        <v>439</v>
      </c>
      <c r="I217" s="144"/>
      <c r="J217" s="153">
        <f>BK217</f>
        <v>0</v>
      </c>
      <c r="L217" s="141"/>
      <c r="M217" s="146"/>
      <c r="N217" s="147"/>
      <c r="O217" s="147"/>
      <c r="P217" s="148">
        <f>SUM(P218:P221)</f>
        <v>0</v>
      </c>
      <c r="Q217" s="147"/>
      <c r="R217" s="148">
        <f>SUM(R218:R221)</f>
        <v>0</v>
      </c>
      <c r="S217" s="147"/>
      <c r="T217" s="149">
        <f>SUM(T218:T221)</f>
        <v>0</v>
      </c>
      <c r="AR217" s="142" t="s">
        <v>79</v>
      </c>
      <c r="AT217" s="150" t="s">
        <v>70</v>
      </c>
      <c r="AU217" s="150" t="s">
        <v>15</v>
      </c>
      <c r="AY217" s="142" t="s">
        <v>137</v>
      </c>
      <c r="BK217" s="151">
        <f>SUM(BK218:BK221)</f>
        <v>0</v>
      </c>
    </row>
    <row r="218" spans="1:65" s="2" customFormat="1" ht="14.45" customHeight="1" x14ac:dyDescent="0.2">
      <c r="A218" s="33"/>
      <c r="B218" s="154"/>
      <c r="C218" s="155" t="s">
        <v>162</v>
      </c>
      <c r="D218" s="345" t="s">
        <v>141</v>
      </c>
      <c r="E218" s="156" t="s">
        <v>440</v>
      </c>
      <c r="F218" s="157" t="s">
        <v>441</v>
      </c>
      <c r="G218" s="158" t="s">
        <v>245</v>
      </c>
      <c r="H218" s="159">
        <v>5</v>
      </c>
      <c r="I218" s="160"/>
      <c r="J218" s="161">
        <f>ROUND(I218*H218,2)</f>
        <v>0</v>
      </c>
      <c r="K218" s="157" t="s">
        <v>3</v>
      </c>
      <c r="L218" s="34"/>
      <c r="M218" s="162" t="s">
        <v>3</v>
      </c>
      <c r="N218" s="163" t="s">
        <v>42</v>
      </c>
      <c r="O218" s="54"/>
      <c r="P218" s="164">
        <f>O218*H218</f>
        <v>0</v>
      </c>
      <c r="Q218" s="164">
        <v>0</v>
      </c>
      <c r="R218" s="164">
        <f>Q218*H218</f>
        <v>0</v>
      </c>
      <c r="S218" s="164">
        <v>0</v>
      </c>
      <c r="T218" s="165">
        <f>S218*H218</f>
        <v>0</v>
      </c>
      <c r="U218" s="33"/>
      <c r="V218" s="33"/>
      <c r="W218" s="33"/>
      <c r="X218" s="33"/>
      <c r="Y218" s="33"/>
      <c r="Z218" s="33"/>
      <c r="AA218" s="33"/>
      <c r="AB218" s="33"/>
      <c r="AC218" s="33"/>
      <c r="AD218" s="33"/>
      <c r="AE218" s="33"/>
      <c r="AR218" s="166" t="s">
        <v>223</v>
      </c>
      <c r="AT218" s="166" t="s">
        <v>141</v>
      </c>
      <c r="AU218" s="166" t="s">
        <v>79</v>
      </c>
      <c r="AY218" s="18" t="s">
        <v>137</v>
      </c>
      <c r="BE218" s="167">
        <f>IF(N218="základní",J218,0)</f>
        <v>0</v>
      </c>
      <c r="BF218" s="167">
        <f>IF(N218="snížená",J218,0)</f>
        <v>0</v>
      </c>
      <c r="BG218" s="167">
        <f>IF(N218="zákl. přenesená",J218,0)</f>
        <v>0</v>
      </c>
      <c r="BH218" s="167">
        <f>IF(N218="sníž. přenesená",J218,0)</f>
        <v>0</v>
      </c>
      <c r="BI218" s="167">
        <f>IF(N218="nulová",J218,0)</f>
        <v>0</v>
      </c>
      <c r="BJ218" s="18" t="s">
        <v>15</v>
      </c>
      <c r="BK218" s="167">
        <f>ROUND(I218*H218,2)</f>
        <v>0</v>
      </c>
      <c r="BL218" s="18" t="s">
        <v>223</v>
      </c>
      <c r="BM218" s="166" t="s">
        <v>611</v>
      </c>
    </row>
    <row r="219" spans="1:65" s="2" customFormat="1" ht="14.45" customHeight="1" x14ac:dyDescent="0.2">
      <c r="A219" s="33"/>
      <c r="B219" s="154"/>
      <c r="C219" s="155" t="s">
        <v>443</v>
      </c>
      <c r="D219" s="345" t="s">
        <v>141</v>
      </c>
      <c r="E219" s="156" t="s">
        <v>444</v>
      </c>
      <c r="F219" s="157" t="s">
        <v>445</v>
      </c>
      <c r="G219" s="158" t="s">
        <v>245</v>
      </c>
      <c r="H219" s="159">
        <v>5</v>
      </c>
      <c r="I219" s="160"/>
      <c r="J219" s="161">
        <f>ROUND(I219*H219,2)</f>
        <v>0</v>
      </c>
      <c r="K219" s="157" t="s">
        <v>3</v>
      </c>
      <c r="L219" s="34"/>
      <c r="M219" s="162" t="s">
        <v>3</v>
      </c>
      <c r="N219" s="163" t="s">
        <v>42</v>
      </c>
      <c r="O219" s="54"/>
      <c r="P219" s="164">
        <f>O219*H219</f>
        <v>0</v>
      </c>
      <c r="Q219" s="164">
        <v>0</v>
      </c>
      <c r="R219" s="164">
        <f>Q219*H219</f>
        <v>0</v>
      </c>
      <c r="S219" s="164">
        <v>0</v>
      </c>
      <c r="T219" s="165">
        <f>S219*H219</f>
        <v>0</v>
      </c>
      <c r="U219" s="33"/>
      <c r="V219" s="33"/>
      <c r="W219" s="33"/>
      <c r="X219" s="33"/>
      <c r="Y219" s="33"/>
      <c r="Z219" s="33"/>
      <c r="AA219" s="33"/>
      <c r="AB219" s="33"/>
      <c r="AC219" s="33"/>
      <c r="AD219" s="33"/>
      <c r="AE219" s="33"/>
      <c r="AR219" s="166" t="s">
        <v>223</v>
      </c>
      <c r="AT219" s="166" t="s">
        <v>141</v>
      </c>
      <c r="AU219" s="166" t="s">
        <v>79</v>
      </c>
      <c r="AY219" s="18" t="s">
        <v>137</v>
      </c>
      <c r="BE219" s="167">
        <f>IF(N219="základní",J219,0)</f>
        <v>0</v>
      </c>
      <c r="BF219" s="167">
        <f>IF(N219="snížená",J219,0)</f>
        <v>0</v>
      </c>
      <c r="BG219" s="167">
        <f>IF(N219="zákl. přenesená",J219,0)</f>
        <v>0</v>
      </c>
      <c r="BH219" s="167">
        <f>IF(N219="sníž. přenesená",J219,0)</f>
        <v>0</v>
      </c>
      <c r="BI219" s="167">
        <f>IF(N219="nulová",J219,0)</f>
        <v>0</v>
      </c>
      <c r="BJ219" s="18" t="s">
        <v>15</v>
      </c>
      <c r="BK219" s="167">
        <f>ROUND(I219*H219,2)</f>
        <v>0</v>
      </c>
      <c r="BL219" s="18" t="s">
        <v>223</v>
      </c>
      <c r="BM219" s="166" t="s">
        <v>612</v>
      </c>
    </row>
    <row r="220" spans="1:65" s="2" customFormat="1" ht="14.45" customHeight="1" x14ac:dyDescent="0.2">
      <c r="A220" s="33"/>
      <c r="B220" s="154"/>
      <c r="C220" s="155" t="s">
        <v>447</v>
      </c>
      <c r="D220" s="345" t="s">
        <v>141</v>
      </c>
      <c r="E220" s="156" t="s">
        <v>448</v>
      </c>
      <c r="F220" s="157" t="s">
        <v>449</v>
      </c>
      <c r="G220" s="158" t="s">
        <v>326</v>
      </c>
      <c r="H220" s="159">
        <v>2</v>
      </c>
      <c r="I220" s="160"/>
      <c r="J220" s="161">
        <f>ROUND(I220*H220,2)</f>
        <v>0</v>
      </c>
      <c r="K220" s="157" t="s">
        <v>3</v>
      </c>
      <c r="L220" s="34"/>
      <c r="M220" s="162" t="s">
        <v>3</v>
      </c>
      <c r="N220" s="163" t="s">
        <v>42</v>
      </c>
      <c r="O220" s="54"/>
      <c r="P220" s="164">
        <f>O220*H220</f>
        <v>0</v>
      </c>
      <c r="Q220" s="164">
        <v>0</v>
      </c>
      <c r="R220" s="164">
        <f>Q220*H220</f>
        <v>0</v>
      </c>
      <c r="S220" s="164">
        <v>0</v>
      </c>
      <c r="T220" s="165">
        <f>S220*H220</f>
        <v>0</v>
      </c>
      <c r="U220" s="33"/>
      <c r="V220" s="33"/>
      <c r="W220" s="33"/>
      <c r="X220" s="33"/>
      <c r="Y220" s="33"/>
      <c r="Z220" s="33"/>
      <c r="AA220" s="33"/>
      <c r="AB220" s="33"/>
      <c r="AC220" s="33"/>
      <c r="AD220" s="33"/>
      <c r="AE220" s="33"/>
      <c r="AR220" s="166" t="s">
        <v>223</v>
      </c>
      <c r="AT220" s="166" t="s">
        <v>141</v>
      </c>
      <c r="AU220" s="166" t="s">
        <v>79</v>
      </c>
      <c r="AY220" s="18" t="s">
        <v>137</v>
      </c>
      <c r="BE220" s="167">
        <f>IF(N220="základní",J220,0)</f>
        <v>0</v>
      </c>
      <c r="BF220" s="167">
        <f>IF(N220="snížená",J220,0)</f>
        <v>0</v>
      </c>
      <c r="BG220" s="167">
        <f>IF(N220="zákl. přenesená",J220,0)</f>
        <v>0</v>
      </c>
      <c r="BH220" s="167">
        <f>IF(N220="sníž. přenesená",J220,0)</f>
        <v>0</v>
      </c>
      <c r="BI220" s="167">
        <f>IF(N220="nulová",J220,0)</f>
        <v>0</v>
      </c>
      <c r="BJ220" s="18" t="s">
        <v>15</v>
      </c>
      <c r="BK220" s="167">
        <f>ROUND(I220*H220,2)</f>
        <v>0</v>
      </c>
      <c r="BL220" s="18" t="s">
        <v>223</v>
      </c>
      <c r="BM220" s="166" t="s">
        <v>613</v>
      </c>
    </row>
    <row r="221" spans="1:65" s="2" customFormat="1" ht="14.45" customHeight="1" x14ac:dyDescent="0.2">
      <c r="A221" s="33"/>
      <c r="B221" s="154"/>
      <c r="C221" s="155" t="s">
        <v>451</v>
      </c>
      <c r="D221" s="345" t="s">
        <v>141</v>
      </c>
      <c r="E221" s="156" t="s">
        <v>452</v>
      </c>
      <c r="F221" s="157" t="s">
        <v>453</v>
      </c>
      <c r="G221" s="158" t="s">
        <v>326</v>
      </c>
      <c r="H221" s="159">
        <v>2</v>
      </c>
      <c r="I221" s="160"/>
      <c r="J221" s="161">
        <f>ROUND(I221*H221,2)</f>
        <v>0</v>
      </c>
      <c r="K221" s="157" t="s">
        <v>3</v>
      </c>
      <c r="L221" s="34"/>
      <c r="M221" s="162" t="s">
        <v>3</v>
      </c>
      <c r="N221" s="163" t="s">
        <v>42</v>
      </c>
      <c r="O221" s="54"/>
      <c r="P221" s="164">
        <f>O221*H221</f>
        <v>0</v>
      </c>
      <c r="Q221" s="164">
        <v>0</v>
      </c>
      <c r="R221" s="164">
        <f>Q221*H221</f>
        <v>0</v>
      </c>
      <c r="S221" s="164">
        <v>0</v>
      </c>
      <c r="T221" s="165">
        <f>S221*H221</f>
        <v>0</v>
      </c>
      <c r="U221" s="33"/>
      <c r="V221" s="33"/>
      <c r="W221" s="33"/>
      <c r="X221" s="33"/>
      <c r="Y221" s="33"/>
      <c r="Z221" s="33"/>
      <c r="AA221" s="33"/>
      <c r="AB221" s="33"/>
      <c r="AC221" s="33"/>
      <c r="AD221" s="33"/>
      <c r="AE221" s="33"/>
      <c r="AR221" s="166" t="s">
        <v>223</v>
      </c>
      <c r="AT221" s="166" t="s">
        <v>141</v>
      </c>
      <c r="AU221" s="166" t="s">
        <v>79</v>
      </c>
      <c r="AY221" s="18" t="s">
        <v>137</v>
      </c>
      <c r="BE221" s="167">
        <f>IF(N221="základní",J221,0)</f>
        <v>0</v>
      </c>
      <c r="BF221" s="167">
        <f>IF(N221="snížená",J221,0)</f>
        <v>0</v>
      </c>
      <c r="BG221" s="167">
        <f>IF(N221="zákl. přenesená",J221,0)</f>
        <v>0</v>
      </c>
      <c r="BH221" s="167">
        <f>IF(N221="sníž. přenesená",J221,0)</f>
        <v>0</v>
      </c>
      <c r="BI221" s="167">
        <f>IF(N221="nulová",J221,0)</f>
        <v>0</v>
      </c>
      <c r="BJ221" s="18" t="s">
        <v>15</v>
      </c>
      <c r="BK221" s="167">
        <f>ROUND(I221*H221,2)</f>
        <v>0</v>
      </c>
      <c r="BL221" s="18" t="s">
        <v>223</v>
      </c>
      <c r="BM221" s="166" t="s">
        <v>614</v>
      </c>
    </row>
    <row r="222" spans="1:65" s="12" customFormat="1" ht="22.9" customHeight="1" x14ac:dyDescent="0.2">
      <c r="B222" s="141"/>
      <c r="D222" s="347" t="s">
        <v>70</v>
      </c>
      <c r="E222" s="152" t="s">
        <v>455</v>
      </c>
      <c r="F222" s="152" t="s">
        <v>456</v>
      </c>
      <c r="I222" s="144"/>
      <c r="J222" s="153">
        <f>BK222</f>
        <v>0</v>
      </c>
      <c r="L222" s="141"/>
      <c r="M222" s="146"/>
      <c r="N222" s="147"/>
      <c r="O222" s="147"/>
      <c r="P222" s="148">
        <f>SUM(P223:P237)</f>
        <v>0</v>
      </c>
      <c r="Q222" s="147"/>
      <c r="R222" s="148">
        <f>SUM(R223:R237)</f>
        <v>0.13743030000000001</v>
      </c>
      <c r="S222" s="147"/>
      <c r="T222" s="149">
        <f>SUM(T223:T237)</f>
        <v>5.045065E-2</v>
      </c>
      <c r="AR222" s="142" t="s">
        <v>79</v>
      </c>
      <c r="AT222" s="150" t="s">
        <v>70</v>
      </c>
      <c r="AU222" s="150" t="s">
        <v>15</v>
      </c>
      <c r="AY222" s="142" t="s">
        <v>137</v>
      </c>
      <c r="BK222" s="151">
        <f>SUM(BK223:BK237)</f>
        <v>0</v>
      </c>
    </row>
    <row r="223" spans="1:65" s="2" customFormat="1" ht="21.6" customHeight="1" x14ac:dyDescent="0.2">
      <c r="A223" s="33"/>
      <c r="B223" s="154"/>
      <c r="C223" s="155" t="s">
        <v>457</v>
      </c>
      <c r="D223" s="345" t="s">
        <v>141</v>
      </c>
      <c r="E223" s="156" t="s">
        <v>458</v>
      </c>
      <c r="F223" s="157" t="s">
        <v>459</v>
      </c>
      <c r="G223" s="158" t="s">
        <v>144</v>
      </c>
      <c r="H223" s="159">
        <v>143.125</v>
      </c>
      <c r="I223" s="160"/>
      <c r="J223" s="161">
        <f>ROUND(I223*H223,2)</f>
        <v>0</v>
      </c>
      <c r="K223" s="157" t="s">
        <v>145</v>
      </c>
      <c r="L223" s="34"/>
      <c r="M223" s="162" t="s">
        <v>3</v>
      </c>
      <c r="N223" s="163" t="s">
        <v>42</v>
      </c>
      <c r="O223" s="54"/>
      <c r="P223" s="164">
        <f>O223*H223</f>
        <v>0</v>
      </c>
      <c r="Q223" s="164">
        <v>0</v>
      </c>
      <c r="R223" s="164">
        <f>Q223*H223</f>
        <v>0</v>
      </c>
      <c r="S223" s="164">
        <v>1.4999999999999999E-4</v>
      </c>
      <c r="T223" s="165">
        <f>S223*H223</f>
        <v>2.1468749999999998E-2</v>
      </c>
      <c r="U223" s="33"/>
      <c r="V223" s="33"/>
      <c r="W223" s="33"/>
      <c r="X223" s="33"/>
      <c r="Y223" s="33"/>
      <c r="Z223" s="33"/>
      <c r="AA223" s="33"/>
      <c r="AB223" s="33"/>
      <c r="AC223" s="33"/>
      <c r="AD223" s="33"/>
      <c r="AE223" s="33"/>
      <c r="AR223" s="166" t="s">
        <v>223</v>
      </c>
      <c r="AT223" s="166" t="s">
        <v>141</v>
      </c>
      <c r="AU223" s="166" t="s">
        <v>79</v>
      </c>
      <c r="AY223" s="18" t="s">
        <v>137</v>
      </c>
      <c r="BE223" s="167">
        <f>IF(N223="základní",J223,0)</f>
        <v>0</v>
      </c>
      <c r="BF223" s="167">
        <f>IF(N223="snížená",J223,0)</f>
        <v>0</v>
      </c>
      <c r="BG223" s="167">
        <f>IF(N223="zákl. přenesená",J223,0)</f>
        <v>0</v>
      </c>
      <c r="BH223" s="167">
        <f>IF(N223="sníž. přenesená",J223,0)</f>
        <v>0</v>
      </c>
      <c r="BI223" s="167">
        <f>IF(N223="nulová",J223,0)</f>
        <v>0</v>
      </c>
      <c r="BJ223" s="18" t="s">
        <v>15</v>
      </c>
      <c r="BK223" s="167">
        <f>ROUND(I223*H223,2)</f>
        <v>0</v>
      </c>
      <c r="BL223" s="18" t="s">
        <v>223</v>
      </c>
      <c r="BM223" s="166" t="s">
        <v>615</v>
      </c>
    </row>
    <row r="224" spans="1:65" s="14" customFormat="1" x14ac:dyDescent="0.2">
      <c r="B224" s="176"/>
      <c r="D224" s="346" t="s">
        <v>147</v>
      </c>
      <c r="E224" s="177" t="s">
        <v>3</v>
      </c>
      <c r="F224" s="178" t="s">
        <v>379</v>
      </c>
      <c r="H224" s="177" t="s">
        <v>3</v>
      </c>
      <c r="I224" s="179"/>
      <c r="L224" s="176"/>
      <c r="M224" s="180"/>
      <c r="N224" s="181"/>
      <c r="O224" s="181"/>
      <c r="P224" s="181"/>
      <c r="Q224" s="181"/>
      <c r="R224" s="181"/>
      <c r="S224" s="181"/>
      <c r="T224" s="182"/>
      <c r="AT224" s="177" t="s">
        <v>147</v>
      </c>
      <c r="AU224" s="177" t="s">
        <v>79</v>
      </c>
      <c r="AV224" s="14" t="s">
        <v>15</v>
      </c>
      <c r="AW224" s="14" t="s">
        <v>33</v>
      </c>
      <c r="AX224" s="14" t="s">
        <v>71</v>
      </c>
      <c r="AY224" s="177" t="s">
        <v>137</v>
      </c>
    </row>
    <row r="225" spans="1:65" s="13" customFormat="1" x14ac:dyDescent="0.2">
      <c r="B225" s="168"/>
      <c r="D225" s="346" t="s">
        <v>147</v>
      </c>
      <c r="E225" s="169" t="s">
        <v>3</v>
      </c>
      <c r="F225" s="170" t="s">
        <v>461</v>
      </c>
      <c r="H225" s="171">
        <v>103.89</v>
      </c>
      <c r="I225" s="172"/>
      <c r="L225" s="168"/>
      <c r="M225" s="173"/>
      <c r="N225" s="174"/>
      <c r="O225" s="174"/>
      <c r="P225" s="174"/>
      <c r="Q225" s="174"/>
      <c r="R225" s="174"/>
      <c r="S225" s="174"/>
      <c r="T225" s="175"/>
      <c r="AT225" s="169" t="s">
        <v>147</v>
      </c>
      <c r="AU225" s="169" t="s">
        <v>79</v>
      </c>
      <c r="AV225" s="13" t="s">
        <v>79</v>
      </c>
      <c r="AW225" s="13" t="s">
        <v>33</v>
      </c>
      <c r="AX225" s="13" t="s">
        <v>71</v>
      </c>
      <c r="AY225" s="169" t="s">
        <v>137</v>
      </c>
    </row>
    <row r="226" spans="1:65" s="13" customFormat="1" x14ac:dyDescent="0.2">
      <c r="B226" s="168"/>
      <c r="D226" s="346" t="s">
        <v>147</v>
      </c>
      <c r="E226" s="169" t="s">
        <v>3</v>
      </c>
      <c r="F226" s="170" t="s">
        <v>462</v>
      </c>
      <c r="H226" s="171">
        <v>-10.4</v>
      </c>
      <c r="I226" s="172"/>
      <c r="L226" s="168"/>
      <c r="M226" s="173"/>
      <c r="N226" s="174"/>
      <c r="O226" s="174"/>
      <c r="P226" s="174"/>
      <c r="Q226" s="174"/>
      <c r="R226" s="174"/>
      <c r="S226" s="174"/>
      <c r="T226" s="175"/>
      <c r="AT226" s="169" t="s">
        <v>147</v>
      </c>
      <c r="AU226" s="169" t="s">
        <v>79</v>
      </c>
      <c r="AV226" s="13" t="s">
        <v>79</v>
      </c>
      <c r="AW226" s="13" t="s">
        <v>33</v>
      </c>
      <c r="AX226" s="13" t="s">
        <v>71</v>
      </c>
      <c r="AY226" s="169" t="s">
        <v>137</v>
      </c>
    </row>
    <row r="227" spans="1:65" s="14" customFormat="1" x14ac:dyDescent="0.2">
      <c r="B227" s="176"/>
      <c r="D227" s="346" t="s">
        <v>147</v>
      </c>
      <c r="E227" s="177" t="s">
        <v>3</v>
      </c>
      <c r="F227" s="178" t="s">
        <v>168</v>
      </c>
      <c r="H227" s="177" t="s">
        <v>3</v>
      </c>
      <c r="I227" s="179"/>
      <c r="L227" s="176"/>
      <c r="M227" s="180"/>
      <c r="N227" s="181"/>
      <c r="O227" s="181"/>
      <c r="P227" s="181"/>
      <c r="Q227" s="181"/>
      <c r="R227" s="181"/>
      <c r="S227" s="181"/>
      <c r="T227" s="182"/>
      <c r="AT227" s="177" t="s">
        <v>147</v>
      </c>
      <c r="AU227" s="177" t="s">
        <v>79</v>
      </c>
      <c r="AV227" s="14" t="s">
        <v>15</v>
      </c>
      <c r="AW227" s="14" t="s">
        <v>33</v>
      </c>
      <c r="AX227" s="14" t="s">
        <v>71</v>
      </c>
      <c r="AY227" s="177" t="s">
        <v>137</v>
      </c>
    </row>
    <row r="228" spans="1:65" s="13" customFormat="1" x14ac:dyDescent="0.2">
      <c r="B228" s="168"/>
      <c r="D228" s="346" t="s">
        <v>147</v>
      </c>
      <c r="E228" s="169" t="s">
        <v>3</v>
      </c>
      <c r="F228" s="170" t="s">
        <v>463</v>
      </c>
      <c r="H228" s="171">
        <v>56.835000000000001</v>
      </c>
      <c r="I228" s="172"/>
      <c r="L228" s="168"/>
      <c r="M228" s="173"/>
      <c r="N228" s="174"/>
      <c r="O228" s="174"/>
      <c r="P228" s="174"/>
      <c r="Q228" s="174"/>
      <c r="R228" s="174"/>
      <c r="S228" s="174"/>
      <c r="T228" s="175"/>
      <c r="AT228" s="169" t="s">
        <v>147</v>
      </c>
      <c r="AU228" s="169" t="s">
        <v>79</v>
      </c>
      <c r="AV228" s="13" t="s">
        <v>79</v>
      </c>
      <c r="AW228" s="13" t="s">
        <v>33</v>
      </c>
      <c r="AX228" s="13" t="s">
        <v>71</v>
      </c>
      <c r="AY228" s="169" t="s">
        <v>137</v>
      </c>
    </row>
    <row r="229" spans="1:65" s="13" customFormat="1" x14ac:dyDescent="0.2">
      <c r="B229" s="168"/>
      <c r="D229" s="346" t="s">
        <v>147</v>
      </c>
      <c r="E229" s="169" t="s">
        <v>3</v>
      </c>
      <c r="F229" s="170" t="s">
        <v>464</v>
      </c>
      <c r="H229" s="171">
        <v>-7.2</v>
      </c>
      <c r="I229" s="172"/>
      <c r="L229" s="168"/>
      <c r="M229" s="173"/>
      <c r="N229" s="174"/>
      <c r="O229" s="174"/>
      <c r="P229" s="174"/>
      <c r="Q229" s="174"/>
      <c r="R229" s="174"/>
      <c r="S229" s="174"/>
      <c r="T229" s="175"/>
      <c r="AT229" s="169" t="s">
        <v>147</v>
      </c>
      <c r="AU229" s="169" t="s">
        <v>79</v>
      </c>
      <c r="AV229" s="13" t="s">
        <v>79</v>
      </c>
      <c r="AW229" s="13" t="s">
        <v>33</v>
      </c>
      <c r="AX229" s="13" t="s">
        <v>71</v>
      </c>
      <c r="AY229" s="169" t="s">
        <v>137</v>
      </c>
    </row>
    <row r="230" spans="1:65" s="15" customFormat="1" x14ac:dyDescent="0.2">
      <c r="B230" s="194"/>
      <c r="D230" s="346" t="s">
        <v>147</v>
      </c>
      <c r="E230" s="195" t="s">
        <v>3</v>
      </c>
      <c r="F230" s="196" t="s">
        <v>347</v>
      </c>
      <c r="H230" s="197">
        <v>143.125</v>
      </c>
      <c r="I230" s="198"/>
      <c r="L230" s="194"/>
      <c r="M230" s="199"/>
      <c r="N230" s="200"/>
      <c r="O230" s="200"/>
      <c r="P230" s="200"/>
      <c r="Q230" s="200"/>
      <c r="R230" s="200"/>
      <c r="S230" s="200"/>
      <c r="T230" s="201"/>
      <c r="AT230" s="195" t="s">
        <v>147</v>
      </c>
      <c r="AU230" s="195" t="s">
        <v>79</v>
      </c>
      <c r="AV230" s="15" t="s">
        <v>85</v>
      </c>
      <c r="AW230" s="15" t="s">
        <v>33</v>
      </c>
      <c r="AX230" s="15" t="s">
        <v>15</v>
      </c>
      <c r="AY230" s="195" t="s">
        <v>137</v>
      </c>
    </row>
    <row r="231" spans="1:65" s="2" customFormat="1" ht="21.6" customHeight="1" x14ac:dyDescent="0.2">
      <c r="A231" s="33"/>
      <c r="B231" s="154"/>
      <c r="C231" s="155" t="s">
        <v>465</v>
      </c>
      <c r="D231" s="345" t="s">
        <v>141</v>
      </c>
      <c r="E231" s="156" t="s">
        <v>466</v>
      </c>
      <c r="F231" s="157" t="s">
        <v>467</v>
      </c>
      <c r="G231" s="158" t="s">
        <v>144</v>
      </c>
      <c r="H231" s="159">
        <v>93.49</v>
      </c>
      <c r="I231" s="160"/>
      <c r="J231" s="161">
        <f>ROUND(I231*H231,2)</f>
        <v>0</v>
      </c>
      <c r="K231" s="157" t="s">
        <v>145</v>
      </c>
      <c r="L231" s="34"/>
      <c r="M231" s="162" t="s">
        <v>3</v>
      </c>
      <c r="N231" s="163" t="s">
        <v>42</v>
      </c>
      <c r="O231" s="54"/>
      <c r="P231" s="164">
        <f>O231*H231</f>
        <v>0</v>
      </c>
      <c r="Q231" s="164">
        <v>1E-3</v>
      </c>
      <c r="R231" s="164">
        <f>Q231*H231</f>
        <v>9.3490000000000004E-2</v>
      </c>
      <c r="S231" s="164">
        <v>3.1E-4</v>
      </c>
      <c r="T231" s="165">
        <f>S231*H231</f>
        <v>2.8981899999999998E-2</v>
      </c>
      <c r="U231" s="33"/>
      <c r="V231" s="33"/>
      <c r="W231" s="33"/>
      <c r="X231" s="33"/>
      <c r="Y231" s="33"/>
      <c r="Z231" s="33"/>
      <c r="AA231" s="33"/>
      <c r="AB231" s="33"/>
      <c r="AC231" s="33"/>
      <c r="AD231" s="33"/>
      <c r="AE231" s="33"/>
      <c r="AR231" s="166" t="s">
        <v>223</v>
      </c>
      <c r="AT231" s="166" t="s">
        <v>141</v>
      </c>
      <c r="AU231" s="166" t="s">
        <v>79</v>
      </c>
      <c r="AY231" s="18" t="s">
        <v>137</v>
      </c>
      <c r="BE231" s="167">
        <f>IF(N231="základní",J231,0)</f>
        <v>0</v>
      </c>
      <c r="BF231" s="167">
        <f>IF(N231="snížená",J231,0)</f>
        <v>0</v>
      </c>
      <c r="BG231" s="167">
        <f>IF(N231="zákl. přenesená",J231,0)</f>
        <v>0</v>
      </c>
      <c r="BH231" s="167">
        <f>IF(N231="sníž. přenesená",J231,0)</f>
        <v>0</v>
      </c>
      <c r="BI231" s="167">
        <f>IF(N231="nulová",J231,0)</f>
        <v>0</v>
      </c>
      <c r="BJ231" s="18" t="s">
        <v>15</v>
      </c>
      <c r="BK231" s="167">
        <f>ROUND(I231*H231,2)</f>
        <v>0</v>
      </c>
      <c r="BL231" s="18" t="s">
        <v>223</v>
      </c>
      <c r="BM231" s="166" t="s">
        <v>616</v>
      </c>
    </row>
    <row r="232" spans="1:65" s="14" customFormat="1" x14ac:dyDescent="0.2">
      <c r="B232" s="176"/>
      <c r="D232" s="346" t="s">
        <v>147</v>
      </c>
      <c r="E232" s="177" t="s">
        <v>3</v>
      </c>
      <c r="F232" s="178" t="s">
        <v>379</v>
      </c>
      <c r="H232" s="177" t="s">
        <v>3</v>
      </c>
      <c r="I232" s="179"/>
      <c r="L232" s="176"/>
      <c r="M232" s="180"/>
      <c r="N232" s="181"/>
      <c r="O232" s="181"/>
      <c r="P232" s="181"/>
      <c r="Q232" s="181"/>
      <c r="R232" s="181"/>
      <c r="S232" s="181"/>
      <c r="T232" s="182"/>
      <c r="AT232" s="177" t="s">
        <v>147</v>
      </c>
      <c r="AU232" s="177" t="s">
        <v>79</v>
      </c>
      <c r="AV232" s="14" t="s">
        <v>15</v>
      </c>
      <c r="AW232" s="14" t="s">
        <v>33</v>
      </c>
      <c r="AX232" s="14" t="s">
        <v>71</v>
      </c>
      <c r="AY232" s="177" t="s">
        <v>137</v>
      </c>
    </row>
    <row r="233" spans="1:65" s="13" customFormat="1" x14ac:dyDescent="0.2">
      <c r="B233" s="168"/>
      <c r="D233" s="346" t="s">
        <v>147</v>
      </c>
      <c r="E233" s="169" t="s">
        <v>3</v>
      </c>
      <c r="F233" s="170" t="s">
        <v>461</v>
      </c>
      <c r="H233" s="171">
        <v>103.89</v>
      </c>
      <c r="I233" s="172"/>
      <c r="L233" s="168"/>
      <c r="M233" s="173"/>
      <c r="N233" s="174"/>
      <c r="O233" s="174"/>
      <c r="P233" s="174"/>
      <c r="Q233" s="174"/>
      <c r="R233" s="174"/>
      <c r="S233" s="174"/>
      <c r="T233" s="175"/>
      <c r="AT233" s="169" t="s">
        <v>147</v>
      </c>
      <c r="AU233" s="169" t="s">
        <v>79</v>
      </c>
      <c r="AV233" s="13" t="s">
        <v>79</v>
      </c>
      <c r="AW233" s="13" t="s">
        <v>33</v>
      </c>
      <c r="AX233" s="13" t="s">
        <v>71</v>
      </c>
      <c r="AY233" s="169" t="s">
        <v>137</v>
      </c>
    </row>
    <row r="234" spans="1:65" s="13" customFormat="1" x14ac:dyDescent="0.2">
      <c r="B234" s="168"/>
      <c r="D234" s="346" t="s">
        <v>147</v>
      </c>
      <c r="E234" s="169" t="s">
        <v>3</v>
      </c>
      <c r="F234" s="170" t="s">
        <v>462</v>
      </c>
      <c r="H234" s="171">
        <v>-10.4</v>
      </c>
      <c r="I234" s="172"/>
      <c r="L234" s="168"/>
      <c r="M234" s="173"/>
      <c r="N234" s="174"/>
      <c r="O234" s="174"/>
      <c r="P234" s="174"/>
      <c r="Q234" s="174"/>
      <c r="R234" s="174"/>
      <c r="S234" s="174"/>
      <c r="T234" s="175"/>
      <c r="AT234" s="169" t="s">
        <v>147</v>
      </c>
      <c r="AU234" s="169" t="s">
        <v>79</v>
      </c>
      <c r="AV234" s="13" t="s">
        <v>79</v>
      </c>
      <c r="AW234" s="13" t="s">
        <v>33</v>
      </c>
      <c r="AX234" s="13" t="s">
        <v>71</v>
      </c>
      <c r="AY234" s="169" t="s">
        <v>137</v>
      </c>
    </row>
    <row r="235" spans="1:65" s="15" customFormat="1" x14ac:dyDescent="0.2">
      <c r="B235" s="194"/>
      <c r="D235" s="346" t="s">
        <v>147</v>
      </c>
      <c r="E235" s="195" t="s">
        <v>3</v>
      </c>
      <c r="F235" s="196" t="s">
        <v>347</v>
      </c>
      <c r="H235" s="197">
        <v>93.49</v>
      </c>
      <c r="I235" s="198"/>
      <c r="L235" s="194"/>
      <c r="M235" s="199"/>
      <c r="N235" s="200"/>
      <c r="O235" s="200"/>
      <c r="P235" s="200"/>
      <c r="Q235" s="200"/>
      <c r="R235" s="200"/>
      <c r="S235" s="200"/>
      <c r="T235" s="201"/>
      <c r="AT235" s="195" t="s">
        <v>147</v>
      </c>
      <c r="AU235" s="195" t="s">
        <v>79</v>
      </c>
      <c r="AV235" s="15" t="s">
        <v>85</v>
      </c>
      <c r="AW235" s="15" t="s">
        <v>33</v>
      </c>
      <c r="AX235" s="15" t="s">
        <v>15</v>
      </c>
      <c r="AY235" s="195" t="s">
        <v>137</v>
      </c>
    </row>
    <row r="236" spans="1:65" s="2" customFormat="1" ht="21.6" customHeight="1" x14ac:dyDescent="0.2">
      <c r="A236" s="33"/>
      <c r="B236" s="154"/>
      <c r="C236" s="155" t="s">
        <v>469</v>
      </c>
      <c r="D236" s="345" t="s">
        <v>141</v>
      </c>
      <c r="E236" s="156" t="s">
        <v>470</v>
      </c>
      <c r="F236" s="157" t="s">
        <v>471</v>
      </c>
      <c r="G236" s="158" t="s">
        <v>144</v>
      </c>
      <c r="H236" s="159">
        <v>93.49</v>
      </c>
      <c r="I236" s="160"/>
      <c r="J236" s="161">
        <f>ROUND(I236*H236,2)</f>
        <v>0</v>
      </c>
      <c r="K236" s="157" t="s">
        <v>145</v>
      </c>
      <c r="L236" s="34"/>
      <c r="M236" s="162" t="s">
        <v>3</v>
      </c>
      <c r="N236" s="163" t="s">
        <v>42</v>
      </c>
      <c r="O236" s="54"/>
      <c r="P236" s="164">
        <f>O236*H236</f>
        <v>0</v>
      </c>
      <c r="Q236" s="164">
        <v>2.1000000000000001E-4</v>
      </c>
      <c r="R236" s="164">
        <f>Q236*H236</f>
        <v>1.9632899999999998E-2</v>
      </c>
      <c r="S236" s="164">
        <v>0</v>
      </c>
      <c r="T236" s="165">
        <f>S236*H236</f>
        <v>0</v>
      </c>
      <c r="U236" s="33"/>
      <c r="V236" s="33"/>
      <c r="W236" s="33"/>
      <c r="X236" s="33"/>
      <c r="Y236" s="33"/>
      <c r="Z236" s="33"/>
      <c r="AA236" s="33"/>
      <c r="AB236" s="33"/>
      <c r="AC236" s="33"/>
      <c r="AD236" s="33"/>
      <c r="AE236" s="33"/>
      <c r="AR236" s="166" t="s">
        <v>223</v>
      </c>
      <c r="AT236" s="166" t="s">
        <v>141</v>
      </c>
      <c r="AU236" s="166" t="s">
        <v>79</v>
      </c>
      <c r="AY236" s="18" t="s">
        <v>137</v>
      </c>
      <c r="BE236" s="167">
        <f>IF(N236="základní",J236,0)</f>
        <v>0</v>
      </c>
      <c r="BF236" s="167">
        <f>IF(N236="snížená",J236,0)</f>
        <v>0</v>
      </c>
      <c r="BG236" s="167">
        <f>IF(N236="zákl. přenesená",J236,0)</f>
        <v>0</v>
      </c>
      <c r="BH236" s="167">
        <f>IF(N236="sníž. přenesená",J236,0)</f>
        <v>0</v>
      </c>
      <c r="BI236" s="167">
        <f>IF(N236="nulová",J236,0)</f>
        <v>0</v>
      </c>
      <c r="BJ236" s="18" t="s">
        <v>15</v>
      </c>
      <c r="BK236" s="167">
        <f>ROUND(I236*H236,2)</f>
        <v>0</v>
      </c>
      <c r="BL236" s="18" t="s">
        <v>223</v>
      </c>
      <c r="BM236" s="166" t="s">
        <v>617</v>
      </c>
    </row>
    <row r="237" spans="1:65" s="2" customFormat="1" ht="43.15" customHeight="1" x14ac:dyDescent="0.2">
      <c r="A237" s="33"/>
      <c r="B237" s="154"/>
      <c r="C237" s="155" t="s">
        <v>473</v>
      </c>
      <c r="D237" s="345" t="s">
        <v>141</v>
      </c>
      <c r="E237" s="156" t="s">
        <v>474</v>
      </c>
      <c r="F237" s="157" t="s">
        <v>475</v>
      </c>
      <c r="G237" s="158" t="s">
        <v>144</v>
      </c>
      <c r="H237" s="159">
        <v>93.49</v>
      </c>
      <c r="I237" s="160"/>
      <c r="J237" s="161">
        <f>ROUND(I237*H237,2)</f>
        <v>0</v>
      </c>
      <c r="K237" s="157" t="s">
        <v>145</v>
      </c>
      <c r="L237" s="34"/>
      <c r="M237" s="202" t="s">
        <v>3</v>
      </c>
      <c r="N237" s="203" t="s">
        <v>42</v>
      </c>
      <c r="O237" s="204"/>
      <c r="P237" s="205">
        <f>O237*H237</f>
        <v>0</v>
      </c>
      <c r="Q237" s="205">
        <v>2.5999999999999998E-4</v>
      </c>
      <c r="R237" s="205">
        <f>Q237*H237</f>
        <v>2.4307399999999996E-2</v>
      </c>
      <c r="S237" s="205">
        <v>0</v>
      </c>
      <c r="T237" s="206">
        <f>S237*H237</f>
        <v>0</v>
      </c>
      <c r="U237" s="33"/>
      <c r="V237" s="33"/>
      <c r="W237" s="33"/>
      <c r="X237" s="33"/>
      <c r="Y237" s="33"/>
      <c r="Z237" s="33"/>
      <c r="AA237" s="33"/>
      <c r="AB237" s="33"/>
      <c r="AC237" s="33"/>
      <c r="AD237" s="33"/>
      <c r="AE237" s="33"/>
      <c r="AR237" s="166" t="s">
        <v>223</v>
      </c>
      <c r="AT237" s="166" t="s">
        <v>141</v>
      </c>
      <c r="AU237" s="166" t="s">
        <v>79</v>
      </c>
      <c r="AY237" s="18" t="s">
        <v>137</v>
      </c>
      <c r="BE237" s="167">
        <f>IF(N237="základní",J237,0)</f>
        <v>0</v>
      </c>
      <c r="BF237" s="167">
        <f>IF(N237="snížená",J237,0)</f>
        <v>0</v>
      </c>
      <c r="BG237" s="167">
        <f>IF(N237="zákl. přenesená",J237,0)</f>
        <v>0</v>
      </c>
      <c r="BH237" s="167">
        <f>IF(N237="sníž. přenesená",J237,0)</f>
        <v>0</v>
      </c>
      <c r="BI237" s="167">
        <f>IF(N237="nulová",J237,0)</f>
        <v>0</v>
      </c>
      <c r="BJ237" s="18" t="s">
        <v>15</v>
      </c>
      <c r="BK237" s="167">
        <f>ROUND(I237*H237,2)</f>
        <v>0</v>
      </c>
      <c r="BL237" s="18" t="s">
        <v>223</v>
      </c>
      <c r="BM237" s="166" t="s">
        <v>618</v>
      </c>
    </row>
    <row r="238" spans="1:65" s="2" customFormat="1" ht="6.95" customHeight="1" x14ac:dyDescent="0.2">
      <c r="A238" s="33"/>
      <c r="B238" s="43"/>
      <c r="C238" s="44"/>
      <c r="D238" s="44"/>
      <c r="E238" s="44"/>
      <c r="F238" s="44"/>
      <c r="G238" s="44"/>
      <c r="H238" s="44"/>
      <c r="I238" s="114"/>
      <c r="J238" s="44"/>
      <c r="K238" s="44"/>
      <c r="L238" s="34"/>
      <c r="M238" s="33"/>
      <c r="O238" s="33"/>
      <c r="P238" s="33"/>
      <c r="Q238" s="33"/>
      <c r="R238" s="33"/>
      <c r="S238" s="33"/>
      <c r="T238" s="33"/>
      <c r="U238" s="33"/>
      <c r="V238" s="33"/>
      <c r="W238" s="33"/>
      <c r="X238" s="33"/>
      <c r="Y238" s="33"/>
      <c r="Z238" s="33"/>
      <c r="AA238" s="33"/>
      <c r="AB238" s="33"/>
      <c r="AC238" s="33"/>
      <c r="AD238" s="33"/>
      <c r="AE238" s="33"/>
    </row>
  </sheetData>
  <autoFilter ref="C96:K237"/>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topLeftCell="A83" workbookViewId="0">
      <selection activeCell="D101" sqref="D101:D237"/>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87</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619</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ROUND(J97, 2)</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ROUND((SUM(BE97:BE237)),  2)</f>
        <v>0</v>
      </c>
      <c r="G33" s="33"/>
      <c r="H33" s="33"/>
      <c r="I33" s="106">
        <v>0.21</v>
      </c>
      <c r="J33" s="105">
        <f>ROUND(((SUM(BE97:BE237))*I33),  2)</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f>ROUND((SUM(BF97:BF237)),  2)</f>
        <v>0</v>
      </c>
      <c r="G34" s="33"/>
      <c r="H34" s="33"/>
      <c r="I34" s="106">
        <v>0.15</v>
      </c>
      <c r="J34" s="105">
        <f>ROUND(((SUM(BF97:BF237))*I34),  2)</f>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ROUND((SUM(BG97:BG237)),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ROUND((SUM(BH97:BH237)),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ROUND((SUM(BI97:BI237)),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4 - Typ A4</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J97</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104</v>
      </c>
      <c r="E60" s="122"/>
      <c r="F60" s="122"/>
      <c r="G60" s="122"/>
      <c r="H60" s="122"/>
      <c r="I60" s="123"/>
      <c r="J60" s="124">
        <f>J98</f>
        <v>0</v>
      </c>
      <c r="L60" s="120"/>
    </row>
    <row r="61" spans="1:47" s="10" customFormat="1" ht="19.899999999999999" customHeight="1" x14ac:dyDescent="0.2">
      <c r="B61" s="125"/>
      <c r="D61" s="126" t="s">
        <v>105</v>
      </c>
      <c r="E61" s="127"/>
      <c r="F61" s="127"/>
      <c r="G61" s="127"/>
      <c r="H61" s="127"/>
      <c r="I61" s="128"/>
      <c r="J61" s="129">
        <f>J99</f>
        <v>0</v>
      </c>
      <c r="L61" s="125"/>
    </row>
    <row r="62" spans="1:47" s="10" customFormat="1" ht="14.85" customHeight="1" x14ac:dyDescent="0.2">
      <c r="B62" s="125"/>
      <c r="D62" s="126" t="s">
        <v>106</v>
      </c>
      <c r="E62" s="127"/>
      <c r="F62" s="127"/>
      <c r="G62" s="127"/>
      <c r="H62" s="127"/>
      <c r="I62" s="128"/>
      <c r="J62" s="129">
        <f>J100</f>
        <v>0</v>
      </c>
      <c r="L62" s="125"/>
    </row>
    <row r="63" spans="1:47" s="10" customFormat="1" ht="14.85" customHeight="1" x14ac:dyDescent="0.2">
      <c r="B63" s="125"/>
      <c r="D63" s="126" t="s">
        <v>107</v>
      </c>
      <c r="E63" s="127"/>
      <c r="F63" s="127"/>
      <c r="G63" s="127"/>
      <c r="H63" s="127"/>
      <c r="I63" s="128"/>
      <c r="J63" s="129">
        <f>J110</f>
        <v>0</v>
      </c>
      <c r="L63" s="125"/>
    </row>
    <row r="64" spans="1:47" s="10" customFormat="1" ht="19.899999999999999" customHeight="1" x14ac:dyDescent="0.2">
      <c r="B64" s="125"/>
      <c r="D64" s="126" t="s">
        <v>108</v>
      </c>
      <c r="E64" s="127"/>
      <c r="F64" s="127"/>
      <c r="G64" s="127"/>
      <c r="H64" s="127"/>
      <c r="I64" s="128"/>
      <c r="J64" s="129">
        <f>J121</f>
        <v>0</v>
      </c>
      <c r="L64" s="125"/>
    </row>
    <row r="65" spans="1:31" s="10" customFormat="1" ht="19.899999999999999" customHeight="1" x14ac:dyDescent="0.2">
      <c r="B65" s="125"/>
      <c r="D65" s="126" t="s">
        <v>109</v>
      </c>
      <c r="E65" s="127"/>
      <c r="F65" s="127"/>
      <c r="G65" s="127"/>
      <c r="H65" s="127"/>
      <c r="I65" s="128"/>
      <c r="J65" s="129">
        <f>J125</f>
        <v>0</v>
      </c>
      <c r="L65" s="125"/>
    </row>
    <row r="66" spans="1:31" s="10" customFormat="1" ht="19.899999999999999" customHeight="1" x14ac:dyDescent="0.2">
      <c r="B66" s="125"/>
      <c r="D66" s="126" t="s">
        <v>110</v>
      </c>
      <c r="E66" s="127"/>
      <c r="F66" s="127"/>
      <c r="G66" s="127"/>
      <c r="H66" s="127"/>
      <c r="I66" s="128"/>
      <c r="J66" s="129">
        <f>J131</f>
        <v>0</v>
      </c>
      <c r="L66" s="125"/>
    </row>
    <row r="67" spans="1:31" s="9" customFormat="1" ht="24.95" customHeight="1" x14ac:dyDescent="0.2">
      <c r="B67" s="120"/>
      <c r="D67" s="121" t="s">
        <v>111</v>
      </c>
      <c r="E67" s="122"/>
      <c r="F67" s="122"/>
      <c r="G67" s="122"/>
      <c r="H67" s="122"/>
      <c r="I67" s="123"/>
      <c r="J67" s="124">
        <f>J133</f>
        <v>0</v>
      </c>
      <c r="L67" s="120"/>
    </row>
    <row r="68" spans="1:31" s="10" customFormat="1" ht="19.899999999999999" customHeight="1" x14ac:dyDescent="0.2">
      <c r="B68" s="125"/>
      <c r="D68" s="126" t="s">
        <v>112</v>
      </c>
      <c r="E68" s="127"/>
      <c r="F68" s="127"/>
      <c r="G68" s="127"/>
      <c r="H68" s="127"/>
      <c r="I68" s="128"/>
      <c r="J68" s="129">
        <f>J134</f>
        <v>0</v>
      </c>
      <c r="L68" s="125"/>
    </row>
    <row r="69" spans="1:31" s="10" customFormat="1" ht="19.899999999999999" customHeight="1" x14ac:dyDescent="0.2">
      <c r="B69" s="125"/>
      <c r="D69" s="126" t="s">
        <v>113</v>
      </c>
      <c r="E69" s="127"/>
      <c r="F69" s="127"/>
      <c r="G69" s="127"/>
      <c r="H69" s="127"/>
      <c r="I69" s="128"/>
      <c r="J69" s="129">
        <f>J141</f>
        <v>0</v>
      </c>
      <c r="L69" s="125"/>
    </row>
    <row r="70" spans="1:31" s="10" customFormat="1" ht="19.899999999999999" customHeight="1" x14ac:dyDescent="0.2">
      <c r="B70" s="125"/>
      <c r="D70" s="126" t="s">
        <v>114</v>
      </c>
      <c r="E70" s="127"/>
      <c r="F70" s="127"/>
      <c r="G70" s="127"/>
      <c r="H70" s="127"/>
      <c r="I70" s="128"/>
      <c r="J70" s="129">
        <f>J146</f>
        <v>0</v>
      </c>
      <c r="L70" s="125"/>
    </row>
    <row r="71" spans="1:31" s="10" customFormat="1" ht="19.899999999999999" customHeight="1" x14ac:dyDescent="0.2">
      <c r="B71" s="125"/>
      <c r="D71" s="126" t="s">
        <v>115</v>
      </c>
      <c r="E71" s="127"/>
      <c r="F71" s="127"/>
      <c r="G71" s="127"/>
      <c r="H71" s="127"/>
      <c r="I71" s="128"/>
      <c r="J71" s="129">
        <f>J150</f>
        <v>0</v>
      </c>
      <c r="L71" s="125"/>
    </row>
    <row r="72" spans="1:31" s="10" customFormat="1" ht="19.899999999999999" customHeight="1" x14ac:dyDescent="0.2">
      <c r="B72" s="125"/>
      <c r="D72" s="126" t="s">
        <v>116</v>
      </c>
      <c r="E72" s="127"/>
      <c r="F72" s="127"/>
      <c r="G72" s="127"/>
      <c r="H72" s="127"/>
      <c r="I72" s="128"/>
      <c r="J72" s="129">
        <f>J164</f>
        <v>0</v>
      </c>
      <c r="L72" s="125"/>
    </row>
    <row r="73" spans="1:31" s="10" customFormat="1" ht="19.899999999999999" customHeight="1" x14ac:dyDescent="0.2">
      <c r="B73" s="125"/>
      <c r="D73" s="126" t="s">
        <v>117</v>
      </c>
      <c r="E73" s="127"/>
      <c r="F73" s="127"/>
      <c r="G73" s="127"/>
      <c r="H73" s="127"/>
      <c r="I73" s="128"/>
      <c r="J73" s="129">
        <f>J167</f>
        <v>0</v>
      </c>
      <c r="L73" s="125"/>
    </row>
    <row r="74" spans="1:31" s="10" customFormat="1" ht="19.899999999999999" customHeight="1" x14ac:dyDescent="0.2">
      <c r="B74" s="125"/>
      <c r="D74" s="126" t="s">
        <v>118</v>
      </c>
      <c r="E74" s="127"/>
      <c r="F74" s="127"/>
      <c r="G74" s="127"/>
      <c r="H74" s="127"/>
      <c r="I74" s="128"/>
      <c r="J74" s="129">
        <f>J185</f>
        <v>0</v>
      </c>
      <c r="L74" s="125"/>
    </row>
    <row r="75" spans="1:31" s="10" customFormat="1" ht="19.899999999999999" customHeight="1" x14ac:dyDescent="0.2">
      <c r="B75" s="125"/>
      <c r="D75" s="126" t="s">
        <v>119</v>
      </c>
      <c r="E75" s="127"/>
      <c r="F75" s="127"/>
      <c r="G75" s="127"/>
      <c r="H75" s="127"/>
      <c r="I75" s="128"/>
      <c r="J75" s="129">
        <f>J200</f>
        <v>0</v>
      </c>
      <c r="L75" s="125"/>
    </row>
    <row r="76" spans="1:31" s="10" customFormat="1" ht="19.899999999999999" customHeight="1" x14ac:dyDescent="0.2">
      <c r="B76" s="125"/>
      <c r="D76" s="126" t="s">
        <v>120</v>
      </c>
      <c r="E76" s="127"/>
      <c r="F76" s="127"/>
      <c r="G76" s="127"/>
      <c r="H76" s="127"/>
      <c r="I76" s="128"/>
      <c r="J76" s="129">
        <f>J217</f>
        <v>0</v>
      </c>
      <c r="L76" s="125"/>
    </row>
    <row r="77" spans="1:31" s="10" customFormat="1" ht="19.899999999999999" customHeight="1" x14ac:dyDescent="0.2">
      <c r="B77" s="125"/>
      <c r="D77" s="126" t="s">
        <v>121</v>
      </c>
      <c r="E77" s="127"/>
      <c r="F77" s="127"/>
      <c r="G77" s="127"/>
      <c r="H77" s="127"/>
      <c r="I77" s="128"/>
      <c r="J77" s="129">
        <f>J222</f>
        <v>0</v>
      </c>
      <c r="L77" s="125"/>
    </row>
    <row r="78" spans="1:31" s="2" customFormat="1" ht="21.7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31" s="2" customFormat="1" ht="6.95" customHeight="1" x14ac:dyDescent="0.2">
      <c r="A79" s="33"/>
      <c r="B79" s="43"/>
      <c r="C79" s="44"/>
      <c r="D79" s="44"/>
      <c r="E79" s="44"/>
      <c r="F79" s="44"/>
      <c r="G79" s="44"/>
      <c r="H79" s="44"/>
      <c r="I79" s="114"/>
      <c r="J79" s="44"/>
      <c r="K79" s="44"/>
      <c r="L79" s="95"/>
      <c r="S79" s="33"/>
      <c r="T79" s="33"/>
      <c r="U79" s="33"/>
      <c r="V79" s="33"/>
      <c r="W79" s="33"/>
      <c r="X79" s="33"/>
      <c r="Y79" s="33"/>
      <c r="Z79" s="33"/>
      <c r="AA79" s="33"/>
      <c r="AB79" s="33"/>
      <c r="AC79" s="33"/>
      <c r="AD79" s="33"/>
      <c r="AE79" s="33"/>
    </row>
    <row r="83" spans="1:31" s="2" customFormat="1" ht="6.95" customHeight="1" x14ac:dyDescent="0.2">
      <c r="A83" s="33"/>
      <c r="B83" s="45"/>
      <c r="C83" s="46"/>
      <c r="D83" s="46"/>
      <c r="E83" s="46"/>
      <c r="F83" s="46"/>
      <c r="G83" s="46"/>
      <c r="H83" s="46"/>
      <c r="I83" s="115"/>
      <c r="J83" s="46"/>
      <c r="K83" s="46"/>
      <c r="L83" s="95"/>
      <c r="S83" s="33"/>
      <c r="T83" s="33"/>
      <c r="U83" s="33"/>
      <c r="V83" s="33"/>
      <c r="W83" s="33"/>
      <c r="X83" s="33"/>
      <c r="Y83" s="33"/>
      <c r="Z83" s="33"/>
      <c r="AA83" s="33"/>
      <c r="AB83" s="33"/>
      <c r="AC83" s="33"/>
      <c r="AD83" s="33"/>
      <c r="AE83" s="33"/>
    </row>
    <row r="84" spans="1:31" s="2" customFormat="1" ht="24.95" customHeight="1" x14ac:dyDescent="0.2">
      <c r="A84" s="33"/>
      <c r="B84" s="34"/>
      <c r="C84" s="22" t="s">
        <v>122</v>
      </c>
      <c r="D84" s="33"/>
      <c r="E84" s="33"/>
      <c r="F84" s="33"/>
      <c r="G84" s="33"/>
      <c r="H84" s="33"/>
      <c r="I84" s="94"/>
      <c r="J84" s="33"/>
      <c r="K84" s="33"/>
      <c r="L84" s="95"/>
      <c r="S84" s="33"/>
      <c r="T84" s="33"/>
      <c r="U84" s="33"/>
      <c r="V84" s="33"/>
      <c r="W84" s="33"/>
      <c r="X84" s="33"/>
      <c r="Y84" s="33"/>
      <c r="Z84" s="33"/>
      <c r="AA84" s="33"/>
      <c r="AB84" s="33"/>
      <c r="AC84" s="33"/>
      <c r="AD84" s="33"/>
      <c r="AE84" s="33"/>
    </row>
    <row r="85" spans="1:31" s="2" customFormat="1" ht="6.95" customHeight="1" x14ac:dyDescent="0.2">
      <c r="A85" s="33"/>
      <c r="B85" s="34"/>
      <c r="C85" s="33"/>
      <c r="D85" s="33"/>
      <c r="E85" s="33"/>
      <c r="F85" s="33"/>
      <c r="G85" s="33"/>
      <c r="H85" s="33"/>
      <c r="I85" s="94"/>
      <c r="J85" s="33"/>
      <c r="K85" s="33"/>
      <c r="L85" s="95"/>
      <c r="S85" s="33"/>
      <c r="T85" s="33"/>
      <c r="U85" s="33"/>
      <c r="V85" s="33"/>
      <c r="W85" s="33"/>
      <c r="X85" s="33"/>
      <c r="Y85" s="33"/>
      <c r="Z85" s="33"/>
      <c r="AA85" s="33"/>
      <c r="AB85" s="33"/>
      <c r="AC85" s="33"/>
      <c r="AD85" s="33"/>
      <c r="AE85" s="33"/>
    </row>
    <row r="86" spans="1:31" s="2" customFormat="1" ht="12" customHeight="1" x14ac:dyDescent="0.2">
      <c r="A86" s="33"/>
      <c r="B86" s="34"/>
      <c r="C86" s="28" t="s">
        <v>17</v>
      </c>
      <c r="D86" s="33"/>
      <c r="E86" s="33"/>
      <c r="F86" s="33"/>
      <c r="G86" s="33"/>
      <c r="H86" s="33"/>
      <c r="I86" s="94"/>
      <c r="J86" s="33"/>
      <c r="K86" s="33"/>
      <c r="L86" s="95"/>
      <c r="S86" s="33"/>
      <c r="T86" s="33"/>
      <c r="U86" s="33"/>
      <c r="V86" s="33"/>
      <c r="W86" s="33"/>
      <c r="X86" s="33"/>
      <c r="Y86" s="33"/>
      <c r="Z86" s="33"/>
      <c r="AA86" s="33"/>
      <c r="AB86" s="33"/>
      <c r="AC86" s="33"/>
      <c r="AD86" s="33"/>
      <c r="AE86" s="33"/>
    </row>
    <row r="87" spans="1:31" s="2" customFormat="1" ht="14.45" customHeight="1" x14ac:dyDescent="0.2">
      <c r="A87" s="33"/>
      <c r="B87" s="34"/>
      <c r="C87" s="33"/>
      <c r="D87" s="33"/>
      <c r="E87" s="331" t="str">
        <f>E7</f>
        <v>Blok G- rekonstrukce pokojů</v>
      </c>
      <c r="F87" s="332"/>
      <c r="G87" s="332"/>
      <c r="H87" s="332"/>
      <c r="I87" s="94"/>
      <c r="J87" s="33"/>
      <c r="K87" s="33"/>
      <c r="L87" s="95"/>
      <c r="S87" s="33"/>
      <c r="T87" s="33"/>
      <c r="U87" s="33"/>
      <c r="V87" s="33"/>
      <c r="W87" s="33"/>
      <c r="X87" s="33"/>
      <c r="Y87" s="33"/>
      <c r="Z87" s="33"/>
      <c r="AA87" s="33"/>
      <c r="AB87" s="33"/>
      <c r="AC87" s="33"/>
      <c r="AD87" s="33"/>
      <c r="AE87" s="33"/>
    </row>
    <row r="88" spans="1:31" s="2" customFormat="1" ht="12" customHeight="1" x14ac:dyDescent="0.2">
      <c r="A88" s="33"/>
      <c r="B88" s="34"/>
      <c r="C88" s="28" t="s">
        <v>98</v>
      </c>
      <c r="D88" s="33"/>
      <c r="E88" s="33"/>
      <c r="F88" s="33"/>
      <c r="G88" s="33"/>
      <c r="H88" s="33"/>
      <c r="I88" s="94"/>
      <c r="J88" s="33"/>
      <c r="K88" s="33"/>
      <c r="L88" s="95"/>
      <c r="S88" s="33"/>
      <c r="T88" s="33"/>
      <c r="U88" s="33"/>
      <c r="V88" s="33"/>
      <c r="W88" s="33"/>
      <c r="X88" s="33"/>
      <c r="Y88" s="33"/>
      <c r="Z88" s="33"/>
      <c r="AA88" s="33"/>
      <c r="AB88" s="33"/>
      <c r="AC88" s="33"/>
      <c r="AD88" s="33"/>
      <c r="AE88" s="33"/>
    </row>
    <row r="89" spans="1:31" s="2" customFormat="1" ht="14.45" customHeight="1" x14ac:dyDescent="0.2">
      <c r="A89" s="33"/>
      <c r="B89" s="34"/>
      <c r="C89" s="33"/>
      <c r="D89" s="33"/>
      <c r="E89" s="314" t="str">
        <f>E9</f>
        <v>4 - Typ A4</v>
      </c>
      <c r="F89" s="330"/>
      <c r="G89" s="330"/>
      <c r="H89" s="330"/>
      <c r="I89" s="94"/>
      <c r="J89" s="33"/>
      <c r="K89" s="33"/>
      <c r="L89" s="95"/>
      <c r="S89" s="33"/>
      <c r="T89" s="33"/>
      <c r="U89" s="33"/>
      <c r="V89" s="33"/>
      <c r="W89" s="33"/>
      <c r="X89" s="33"/>
      <c r="Y89" s="33"/>
      <c r="Z89" s="33"/>
      <c r="AA89" s="33"/>
      <c r="AB89" s="33"/>
      <c r="AC89" s="33"/>
      <c r="AD89" s="33"/>
      <c r="AE89" s="33"/>
    </row>
    <row r="90" spans="1:31" s="2" customFormat="1" ht="6.95" customHeight="1" x14ac:dyDescent="0.2">
      <c r="A90" s="33"/>
      <c r="B90" s="34"/>
      <c r="C90" s="33"/>
      <c r="D90" s="33"/>
      <c r="E90" s="33"/>
      <c r="F90" s="33"/>
      <c r="G90" s="33"/>
      <c r="H90" s="33"/>
      <c r="I90" s="94"/>
      <c r="J90" s="33"/>
      <c r="K90" s="33"/>
      <c r="L90" s="95"/>
      <c r="S90" s="33"/>
      <c r="T90" s="33"/>
      <c r="U90" s="33"/>
      <c r="V90" s="33"/>
      <c r="W90" s="33"/>
      <c r="X90" s="33"/>
      <c r="Y90" s="33"/>
      <c r="Z90" s="33"/>
      <c r="AA90" s="33"/>
      <c r="AB90" s="33"/>
      <c r="AC90" s="33"/>
      <c r="AD90" s="33"/>
      <c r="AE90" s="33"/>
    </row>
    <row r="91" spans="1:31" s="2" customFormat="1" ht="12" customHeight="1" x14ac:dyDescent="0.2">
      <c r="A91" s="33"/>
      <c r="B91" s="34"/>
      <c r="C91" s="28" t="s">
        <v>21</v>
      </c>
      <c r="D91" s="33"/>
      <c r="E91" s="33"/>
      <c r="F91" s="26" t="str">
        <f>F12</f>
        <v xml:space="preserve"> </v>
      </c>
      <c r="G91" s="33"/>
      <c r="H91" s="33"/>
      <c r="I91" s="96" t="s">
        <v>23</v>
      </c>
      <c r="J91" s="51" t="str">
        <f>IF(J12="","",J12)</f>
        <v>19. 2. 2019</v>
      </c>
      <c r="K91" s="33"/>
      <c r="L91" s="95"/>
      <c r="S91" s="33"/>
      <c r="T91" s="33"/>
      <c r="U91" s="33"/>
      <c r="V91" s="33"/>
      <c r="W91" s="33"/>
      <c r="X91" s="33"/>
      <c r="Y91" s="33"/>
      <c r="Z91" s="33"/>
      <c r="AA91" s="33"/>
      <c r="AB91" s="33"/>
      <c r="AC91" s="33"/>
      <c r="AD91" s="33"/>
      <c r="AE91" s="33"/>
    </row>
    <row r="92" spans="1:31" s="2" customFormat="1" ht="6.95" customHeight="1" x14ac:dyDescent="0.2">
      <c r="A92" s="33"/>
      <c r="B92" s="34"/>
      <c r="C92" s="33"/>
      <c r="D92" s="33"/>
      <c r="E92" s="33"/>
      <c r="F92" s="33"/>
      <c r="G92" s="33"/>
      <c r="H92" s="33"/>
      <c r="I92" s="94"/>
      <c r="J92" s="33"/>
      <c r="K92" s="33"/>
      <c r="L92" s="95"/>
      <c r="S92" s="33"/>
      <c r="T92" s="33"/>
      <c r="U92" s="33"/>
      <c r="V92" s="33"/>
      <c r="W92" s="33"/>
      <c r="X92" s="33"/>
      <c r="Y92" s="33"/>
      <c r="Z92" s="33"/>
      <c r="AA92" s="33"/>
      <c r="AB92" s="33"/>
      <c r="AC92" s="33"/>
      <c r="AD92" s="33"/>
      <c r="AE92" s="33"/>
    </row>
    <row r="93" spans="1:31" s="2" customFormat="1" ht="26.45" customHeight="1" x14ac:dyDescent="0.2">
      <c r="A93" s="33"/>
      <c r="B93" s="34"/>
      <c r="C93" s="28" t="s">
        <v>25</v>
      </c>
      <c r="D93" s="33"/>
      <c r="E93" s="33"/>
      <c r="F93" s="26" t="str">
        <f>E15</f>
        <v>Správa účelových zařízení VŠE</v>
      </c>
      <c r="G93" s="33"/>
      <c r="H93" s="33"/>
      <c r="I93" s="96" t="s">
        <v>31</v>
      </c>
      <c r="J93" s="31" t="str">
        <f>E21</f>
        <v>PROJECTICA s.r.o.</v>
      </c>
      <c r="K93" s="33"/>
      <c r="L93" s="95"/>
      <c r="S93" s="33"/>
      <c r="T93" s="33"/>
      <c r="U93" s="33"/>
      <c r="V93" s="33"/>
      <c r="W93" s="33"/>
      <c r="X93" s="33"/>
      <c r="Y93" s="33"/>
      <c r="Z93" s="33"/>
      <c r="AA93" s="33"/>
      <c r="AB93" s="33"/>
      <c r="AC93" s="33"/>
      <c r="AD93" s="33"/>
      <c r="AE93" s="33"/>
    </row>
    <row r="94" spans="1:31" s="2" customFormat="1" ht="15.6" customHeight="1" x14ac:dyDescent="0.2">
      <c r="A94" s="33"/>
      <c r="B94" s="34"/>
      <c r="C94" s="28" t="s">
        <v>29</v>
      </c>
      <c r="D94" s="33"/>
      <c r="E94" s="33"/>
      <c r="F94" s="26" t="str">
        <f>IF(E18="","",E18)</f>
        <v>Vyplň údaj</v>
      </c>
      <c r="G94" s="33"/>
      <c r="H94" s="33"/>
      <c r="I94" s="96" t="s">
        <v>34</v>
      </c>
      <c r="J94" s="31" t="str">
        <f>E24</f>
        <v xml:space="preserve"> </v>
      </c>
      <c r="K94" s="33"/>
      <c r="L94" s="95"/>
      <c r="S94" s="33"/>
      <c r="T94" s="33"/>
      <c r="U94" s="33"/>
      <c r="V94" s="33"/>
      <c r="W94" s="33"/>
      <c r="X94" s="33"/>
      <c r="Y94" s="33"/>
      <c r="Z94" s="33"/>
      <c r="AA94" s="33"/>
      <c r="AB94" s="33"/>
      <c r="AC94" s="33"/>
      <c r="AD94" s="33"/>
      <c r="AE94" s="33"/>
    </row>
    <row r="95" spans="1:31" s="2" customFormat="1" ht="10.35" customHeight="1" x14ac:dyDescent="0.2">
      <c r="A95" s="33"/>
      <c r="B95" s="34"/>
      <c r="C95" s="33"/>
      <c r="D95" s="33"/>
      <c r="E95" s="33"/>
      <c r="F95" s="33"/>
      <c r="G95" s="33"/>
      <c r="H95" s="33"/>
      <c r="I95" s="94"/>
      <c r="J95" s="33"/>
      <c r="K95" s="33"/>
      <c r="L95" s="95"/>
      <c r="S95" s="33"/>
      <c r="T95" s="33"/>
      <c r="U95" s="33"/>
      <c r="V95" s="33"/>
      <c r="W95" s="33"/>
      <c r="X95" s="33"/>
      <c r="Y95" s="33"/>
      <c r="Z95" s="33"/>
      <c r="AA95" s="33"/>
      <c r="AB95" s="33"/>
      <c r="AC95" s="33"/>
      <c r="AD95" s="33"/>
      <c r="AE95" s="33"/>
    </row>
    <row r="96" spans="1:31" s="11" customFormat="1" ht="29.25" customHeight="1" x14ac:dyDescent="0.2">
      <c r="A96" s="130"/>
      <c r="B96" s="131"/>
      <c r="C96" s="132" t="s">
        <v>123</v>
      </c>
      <c r="D96" s="133" t="s">
        <v>56</v>
      </c>
      <c r="E96" s="133" t="s">
        <v>52</v>
      </c>
      <c r="F96" s="133" t="s">
        <v>53</v>
      </c>
      <c r="G96" s="133" t="s">
        <v>124</v>
      </c>
      <c r="H96" s="133" t="s">
        <v>125</v>
      </c>
      <c r="I96" s="134" t="s">
        <v>126</v>
      </c>
      <c r="J96" s="133" t="s">
        <v>102</v>
      </c>
      <c r="K96" s="135" t="s">
        <v>127</v>
      </c>
      <c r="L96" s="136"/>
      <c r="M96" s="59" t="s">
        <v>3</v>
      </c>
      <c r="N96" s="60" t="s">
        <v>41</v>
      </c>
      <c r="O96" s="60" t="s">
        <v>128</v>
      </c>
      <c r="P96" s="60" t="s">
        <v>129</v>
      </c>
      <c r="Q96" s="60" t="s">
        <v>130</v>
      </c>
      <c r="R96" s="60" t="s">
        <v>131</v>
      </c>
      <c r="S96" s="60" t="s">
        <v>132</v>
      </c>
      <c r="T96" s="61" t="s">
        <v>133</v>
      </c>
      <c r="U96" s="130"/>
      <c r="V96" s="130"/>
      <c r="W96" s="130"/>
      <c r="X96" s="130"/>
      <c r="Y96" s="130"/>
      <c r="Z96" s="130"/>
      <c r="AA96" s="130"/>
      <c r="AB96" s="130"/>
      <c r="AC96" s="130"/>
      <c r="AD96" s="130"/>
      <c r="AE96" s="130"/>
    </row>
    <row r="97" spans="1:65" s="2" customFormat="1" ht="22.9" customHeight="1" x14ac:dyDescent="0.25">
      <c r="A97" s="33"/>
      <c r="B97" s="34"/>
      <c r="C97" s="66" t="s">
        <v>134</v>
      </c>
      <c r="D97" s="33"/>
      <c r="E97" s="33"/>
      <c r="F97" s="33"/>
      <c r="G97" s="33"/>
      <c r="H97" s="33"/>
      <c r="I97" s="94"/>
      <c r="J97" s="137">
        <f>BK97</f>
        <v>0</v>
      </c>
      <c r="K97" s="33"/>
      <c r="L97" s="34"/>
      <c r="M97" s="62"/>
      <c r="N97" s="52"/>
      <c r="O97" s="63"/>
      <c r="P97" s="138">
        <f>P98+P133</f>
        <v>0</v>
      </c>
      <c r="Q97" s="63"/>
      <c r="R97" s="138">
        <f>R98+R133</f>
        <v>4.2847244199999999</v>
      </c>
      <c r="S97" s="63"/>
      <c r="T97" s="139">
        <f>T98+T133</f>
        <v>3.24009065</v>
      </c>
      <c r="U97" s="33"/>
      <c r="V97" s="33"/>
      <c r="W97" s="33"/>
      <c r="X97" s="33"/>
      <c r="Y97" s="33"/>
      <c r="Z97" s="33"/>
      <c r="AA97" s="33"/>
      <c r="AB97" s="33"/>
      <c r="AC97" s="33"/>
      <c r="AD97" s="33"/>
      <c r="AE97" s="33"/>
      <c r="AT97" s="18" t="s">
        <v>70</v>
      </c>
      <c r="AU97" s="18" t="s">
        <v>103</v>
      </c>
      <c r="BK97" s="140">
        <f>BK98+BK133</f>
        <v>0</v>
      </c>
    </row>
    <row r="98" spans="1:65" s="12" customFormat="1" ht="25.9" customHeight="1" x14ac:dyDescent="0.2">
      <c r="B98" s="141"/>
      <c r="D98" s="142" t="s">
        <v>70</v>
      </c>
      <c r="E98" s="143" t="s">
        <v>135</v>
      </c>
      <c r="F98" s="143" t="s">
        <v>136</v>
      </c>
      <c r="I98" s="144"/>
      <c r="J98" s="145">
        <f>BK98</f>
        <v>0</v>
      </c>
      <c r="L98" s="141"/>
      <c r="M98" s="146"/>
      <c r="N98" s="147"/>
      <c r="O98" s="147"/>
      <c r="P98" s="148">
        <f>P99+P121+P125+P131</f>
        <v>0</v>
      </c>
      <c r="Q98" s="147"/>
      <c r="R98" s="148">
        <f>R99+R121+R125+R131</f>
        <v>2.8769530199999997</v>
      </c>
      <c r="S98" s="147"/>
      <c r="T98" s="149">
        <f>T99+T121+T125+T131</f>
        <v>2.5648</v>
      </c>
      <c r="AR98" s="142" t="s">
        <v>15</v>
      </c>
      <c r="AT98" s="150" t="s">
        <v>70</v>
      </c>
      <c r="AU98" s="150" t="s">
        <v>71</v>
      </c>
      <c r="AY98" s="142" t="s">
        <v>137</v>
      </c>
      <c r="BK98" s="151">
        <f>BK99+BK121+BK125+BK131</f>
        <v>0</v>
      </c>
    </row>
    <row r="99" spans="1:65" s="12" customFormat="1" ht="22.9" customHeight="1" x14ac:dyDescent="0.2">
      <c r="B99" s="141"/>
      <c r="D99" s="142" t="s">
        <v>70</v>
      </c>
      <c r="E99" s="152" t="s">
        <v>91</v>
      </c>
      <c r="F99" s="152" t="s">
        <v>138</v>
      </c>
      <c r="I99" s="144"/>
      <c r="J99" s="153">
        <f>BK99</f>
        <v>0</v>
      </c>
      <c r="L99" s="141"/>
      <c r="M99" s="146"/>
      <c r="N99" s="147"/>
      <c r="O99" s="147"/>
      <c r="P99" s="148">
        <f>P100+P110</f>
        <v>0</v>
      </c>
      <c r="Q99" s="147"/>
      <c r="R99" s="148">
        <f>R100+R110</f>
        <v>2.8769530199999997</v>
      </c>
      <c r="S99" s="147"/>
      <c r="T99" s="149">
        <f>T100+T110</f>
        <v>0</v>
      </c>
      <c r="AR99" s="142" t="s">
        <v>15</v>
      </c>
      <c r="AT99" s="150" t="s">
        <v>70</v>
      </c>
      <c r="AU99" s="150" t="s">
        <v>15</v>
      </c>
      <c r="AY99" s="142" t="s">
        <v>137</v>
      </c>
      <c r="BK99" s="151">
        <f>BK100+BK110</f>
        <v>0</v>
      </c>
    </row>
    <row r="100" spans="1:65" s="12" customFormat="1" ht="20.85" customHeight="1" x14ac:dyDescent="0.2">
      <c r="B100" s="141"/>
      <c r="D100" s="142" t="s">
        <v>70</v>
      </c>
      <c r="E100" s="152" t="s">
        <v>139</v>
      </c>
      <c r="F100" s="152" t="s">
        <v>140</v>
      </c>
      <c r="I100" s="144"/>
      <c r="J100" s="153">
        <f>BK100</f>
        <v>0</v>
      </c>
      <c r="L100" s="141"/>
      <c r="M100" s="146"/>
      <c r="N100" s="147"/>
      <c r="O100" s="147"/>
      <c r="P100" s="148">
        <f>SUM(P101:P109)</f>
        <v>0</v>
      </c>
      <c r="Q100" s="147"/>
      <c r="R100" s="148">
        <f>SUM(R101:R109)</f>
        <v>7.3800000000000004E-2</v>
      </c>
      <c r="S100" s="147"/>
      <c r="T100" s="149">
        <f>SUM(T101:T109)</f>
        <v>0</v>
      </c>
      <c r="AR100" s="142" t="s">
        <v>15</v>
      </c>
      <c r="AT100" s="150" t="s">
        <v>70</v>
      </c>
      <c r="AU100" s="150" t="s">
        <v>79</v>
      </c>
      <c r="AY100" s="142" t="s">
        <v>137</v>
      </c>
      <c r="BK100" s="151">
        <f>SUM(BK101:BK109)</f>
        <v>0</v>
      </c>
    </row>
    <row r="101" spans="1:65" s="2" customFormat="1" ht="32.450000000000003" customHeight="1" x14ac:dyDescent="0.2">
      <c r="A101" s="33"/>
      <c r="B101" s="154"/>
      <c r="C101" s="155" t="s">
        <v>82</v>
      </c>
      <c r="D101" s="345" t="s">
        <v>141</v>
      </c>
      <c r="E101" s="156" t="s">
        <v>154</v>
      </c>
      <c r="F101" s="157" t="s">
        <v>155</v>
      </c>
      <c r="G101" s="158" t="s">
        <v>144</v>
      </c>
      <c r="H101" s="159">
        <v>10</v>
      </c>
      <c r="I101" s="160"/>
      <c r="J101" s="161">
        <f>ROUND(I101*H101,2)</f>
        <v>0</v>
      </c>
      <c r="K101" s="157" t="s">
        <v>145</v>
      </c>
      <c r="L101" s="34"/>
      <c r="M101" s="162" t="s">
        <v>3</v>
      </c>
      <c r="N101" s="163" t="s">
        <v>42</v>
      </c>
      <c r="O101" s="54"/>
      <c r="P101" s="164">
        <f>O101*H101</f>
        <v>0</v>
      </c>
      <c r="Q101" s="164">
        <v>4.3800000000000002E-3</v>
      </c>
      <c r="R101" s="164">
        <f>Q101*H101</f>
        <v>4.3800000000000006E-2</v>
      </c>
      <c r="S101" s="164">
        <v>0</v>
      </c>
      <c r="T101" s="165">
        <f>S101*H101</f>
        <v>0</v>
      </c>
      <c r="U101" s="33"/>
      <c r="V101" s="33"/>
      <c r="W101" s="33"/>
      <c r="X101" s="33"/>
      <c r="Y101" s="33"/>
      <c r="Z101" s="33"/>
      <c r="AA101" s="33"/>
      <c r="AB101" s="33"/>
      <c r="AC101" s="33"/>
      <c r="AD101" s="33"/>
      <c r="AE101" s="33"/>
      <c r="AR101" s="166" t="s">
        <v>85</v>
      </c>
      <c r="AT101" s="166" t="s">
        <v>141</v>
      </c>
      <c r="AU101" s="166" t="s">
        <v>82</v>
      </c>
      <c r="AY101" s="18" t="s">
        <v>137</v>
      </c>
      <c r="BE101" s="167">
        <f>IF(N101="základní",J101,0)</f>
        <v>0</v>
      </c>
      <c r="BF101" s="167">
        <f>IF(N101="snížená",J101,0)</f>
        <v>0</v>
      </c>
      <c r="BG101" s="167">
        <f>IF(N101="zákl. přenesená",J101,0)</f>
        <v>0</v>
      </c>
      <c r="BH101" s="167">
        <f>IF(N101="sníž. přenesená",J101,0)</f>
        <v>0</v>
      </c>
      <c r="BI101" s="167">
        <f>IF(N101="nulová",J101,0)</f>
        <v>0</v>
      </c>
      <c r="BJ101" s="18" t="s">
        <v>15</v>
      </c>
      <c r="BK101" s="167">
        <f>ROUND(I101*H101,2)</f>
        <v>0</v>
      </c>
      <c r="BL101" s="18" t="s">
        <v>85</v>
      </c>
      <c r="BM101" s="166" t="s">
        <v>620</v>
      </c>
    </row>
    <row r="102" spans="1:65" s="14" customFormat="1" x14ac:dyDescent="0.2">
      <c r="B102" s="176"/>
      <c r="D102" s="346" t="s">
        <v>147</v>
      </c>
      <c r="E102" s="177" t="s">
        <v>3</v>
      </c>
      <c r="F102" s="178" t="s">
        <v>157</v>
      </c>
      <c r="H102" s="177" t="s">
        <v>3</v>
      </c>
      <c r="I102" s="179"/>
      <c r="L102" s="176"/>
      <c r="M102" s="180"/>
      <c r="N102" s="181"/>
      <c r="O102" s="181"/>
      <c r="P102" s="181"/>
      <c r="Q102" s="181"/>
      <c r="R102" s="181"/>
      <c r="S102" s="181"/>
      <c r="T102" s="182"/>
      <c r="AT102" s="177" t="s">
        <v>147</v>
      </c>
      <c r="AU102" s="177" t="s">
        <v>82</v>
      </c>
      <c r="AV102" s="14" t="s">
        <v>15</v>
      </c>
      <c r="AW102" s="14" t="s">
        <v>33</v>
      </c>
      <c r="AX102" s="14" t="s">
        <v>71</v>
      </c>
      <c r="AY102" s="177" t="s">
        <v>137</v>
      </c>
    </row>
    <row r="103" spans="1:65" s="13" customFormat="1" x14ac:dyDescent="0.2">
      <c r="B103" s="168"/>
      <c r="D103" s="346" t="s">
        <v>147</v>
      </c>
      <c r="E103" s="169" t="s">
        <v>3</v>
      </c>
      <c r="F103" s="170" t="s">
        <v>158</v>
      </c>
      <c r="H103" s="171">
        <v>10</v>
      </c>
      <c r="I103" s="172"/>
      <c r="L103" s="168"/>
      <c r="M103" s="173"/>
      <c r="N103" s="174"/>
      <c r="O103" s="174"/>
      <c r="P103" s="174"/>
      <c r="Q103" s="174"/>
      <c r="R103" s="174"/>
      <c r="S103" s="174"/>
      <c r="T103" s="175"/>
      <c r="AT103" s="169" t="s">
        <v>147</v>
      </c>
      <c r="AU103" s="169" t="s">
        <v>82</v>
      </c>
      <c r="AV103" s="13" t="s">
        <v>79</v>
      </c>
      <c r="AW103" s="13" t="s">
        <v>33</v>
      </c>
      <c r="AX103" s="13" t="s">
        <v>15</v>
      </c>
      <c r="AY103" s="169" t="s">
        <v>137</v>
      </c>
    </row>
    <row r="104" spans="1:65" s="2" customFormat="1" ht="21.6" customHeight="1" x14ac:dyDescent="0.2">
      <c r="A104" s="33"/>
      <c r="B104" s="154"/>
      <c r="C104" s="155" t="s">
        <v>85</v>
      </c>
      <c r="D104" s="345" t="s">
        <v>141</v>
      </c>
      <c r="E104" s="156" t="s">
        <v>159</v>
      </c>
      <c r="F104" s="157" t="s">
        <v>160</v>
      </c>
      <c r="G104" s="158" t="s">
        <v>144</v>
      </c>
      <c r="H104" s="159">
        <v>10</v>
      </c>
      <c r="I104" s="160"/>
      <c r="J104" s="161">
        <f>ROUND(I104*H104,2)</f>
        <v>0</v>
      </c>
      <c r="K104" s="157" t="s">
        <v>145</v>
      </c>
      <c r="L104" s="34"/>
      <c r="M104" s="162" t="s">
        <v>3</v>
      </c>
      <c r="N104" s="163" t="s">
        <v>42</v>
      </c>
      <c r="O104" s="54"/>
      <c r="P104" s="164">
        <f>O104*H104</f>
        <v>0</v>
      </c>
      <c r="Q104" s="164">
        <v>3.0000000000000001E-3</v>
      </c>
      <c r="R104" s="164">
        <f>Q104*H104</f>
        <v>0.03</v>
      </c>
      <c r="S104" s="164">
        <v>0</v>
      </c>
      <c r="T104" s="165">
        <f>S104*H104</f>
        <v>0</v>
      </c>
      <c r="U104" s="33"/>
      <c r="V104" s="33"/>
      <c r="W104" s="33"/>
      <c r="X104" s="33"/>
      <c r="Y104" s="33"/>
      <c r="Z104" s="33"/>
      <c r="AA104" s="33"/>
      <c r="AB104" s="33"/>
      <c r="AC104" s="33"/>
      <c r="AD104" s="33"/>
      <c r="AE104" s="33"/>
      <c r="AR104" s="166" t="s">
        <v>85</v>
      </c>
      <c r="AT104" s="166" t="s">
        <v>141</v>
      </c>
      <c r="AU104" s="166" t="s">
        <v>82</v>
      </c>
      <c r="AY104" s="18" t="s">
        <v>137</v>
      </c>
      <c r="BE104" s="167">
        <f>IF(N104="základní",J104,0)</f>
        <v>0</v>
      </c>
      <c r="BF104" s="167">
        <f>IF(N104="snížená",J104,0)</f>
        <v>0</v>
      </c>
      <c r="BG104" s="167">
        <f>IF(N104="zákl. přenesená",J104,0)</f>
        <v>0</v>
      </c>
      <c r="BH104" s="167">
        <f>IF(N104="sníž. přenesená",J104,0)</f>
        <v>0</v>
      </c>
      <c r="BI104" s="167">
        <f>IF(N104="nulová",J104,0)</f>
        <v>0</v>
      </c>
      <c r="BJ104" s="18" t="s">
        <v>15</v>
      </c>
      <c r="BK104" s="167">
        <f>ROUND(I104*H104,2)</f>
        <v>0</v>
      </c>
      <c r="BL104" s="18" t="s">
        <v>85</v>
      </c>
      <c r="BM104" s="166" t="s">
        <v>621</v>
      </c>
    </row>
    <row r="105" spans="1:65" s="2" customFormat="1" ht="32.450000000000003" customHeight="1" x14ac:dyDescent="0.2">
      <c r="A105" s="33"/>
      <c r="B105" s="154"/>
      <c r="C105" s="155" t="s">
        <v>15</v>
      </c>
      <c r="D105" s="345" t="s">
        <v>141</v>
      </c>
      <c r="E105" s="156" t="s">
        <v>142</v>
      </c>
      <c r="F105" s="157" t="s">
        <v>143</v>
      </c>
      <c r="G105" s="158" t="s">
        <v>144</v>
      </c>
      <c r="H105" s="159">
        <v>39.090000000000003</v>
      </c>
      <c r="I105" s="160"/>
      <c r="J105" s="161">
        <f>ROUND(I105*H105,2)</f>
        <v>0</v>
      </c>
      <c r="K105" s="157" t="s">
        <v>145</v>
      </c>
      <c r="L105" s="34"/>
      <c r="M105" s="162" t="s">
        <v>3</v>
      </c>
      <c r="N105" s="163" t="s">
        <v>42</v>
      </c>
      <c r="O105" s="54"/>
      <c r="P105" s="164">
        <f>O105*H105</f>
        <v>0</v>
      </c>
      <c r="Q105" s="164">
        <v>0</v>
      </c>
      <c r="R105" s="164">
        <f>Q105*H105</f>
        <v>0</v>
      </c>
      <c r="S105" s="164">
        <v>0</v>
      </c>
      <c r="T105" s="165">
        <f>S105*H105</f>
        <v>0</v>
      </c>
      <c r="U105" s="33"/>
      <c r="V105" s="33"/>
      <c r="W105" s="33"/>
      <c r="X105" s="33"/>
      <c r="Y105" s="33"/>
      <c r="Z105" s="33"/>
      <c r="AA105" s="33"/>
      <c r="AB105" s="33"/>
      <c r="AC105" s="33"/>
      <c r="AD105" s="33"/>
      <c r="AE105" s="33"/>
      <c r="AR105" s="166" t="s">
        <v>85</v>
      </c>
      <c r="AT105" s="166" t="s">
        <v>141</v>
      </c>
      <c r="AU105" s="166" t="s">
        <v>82</v>
      </c>
      <c r="AY105" s="18" t="s">
        <v>137</v>
      </c>
      <c r="BE105" s="167">
        <f>IF(N105="základní",J105,0)</f>
        <v>0</v>
      </c>
      <c r="BF105" s="167">
        <f>IF(N105="snížená",J105,0)</f>
        <v>0</v>
      </c>
      <c r="BG105" s="167">
        <f>IF(N105="zákl. přenesená",J105,0)</f>
        <v>0</v>
      </c>
      <c r="BH105" s="167">
        <f>IF(N105="sníž. přenesená",J105,0)</f>
        <v>0</v>
      </c>
      <c r="BI105" s="167">
        <f>IF(N105="nulová",J105,0)</f>
        <v>0</v>
      </c>
      <c r="BJ105" s="18" t="s">
        <v>15</v>
      </c>
      <c r="BK105" s="167">
        <f>ROUND(I105*H105,2)</f>
        <v>0</v>
      </c>
      <c r="BL105" s="18" t="s">
        <v>85</v>
      </c>
      <c r="BM105" s="166" t="s">
        <v>622</v>
      </c>
    </row>
    <row r="106" spans="1:65" s="13" customFormat="1" x14ac:dyDescent="0.2">
      <c r="B106" s="168"/>
      <c r="D106" s="346" t="s">
        <v>147</v>
      </c>
      <c r="E106" s="169" t="s">
        <v>3</v>
      </c>
      <c r="F106" s="170" t="s">
        <v>148</v>
      </c>
      <c r="H106" s="171">
        <v>39.090000000000003</v>
      </c>
      <c r="I106" s="172"/>
      <c r="L106" s="168"/>
      <c r="M106" s="173"/>
      <c r="N106" s="174"/>
      <c r="O106" s="174"/>
      <c r="P106" s="174"/>
      <c r="Q106" s="174"/>
      <c r="R106" s="174"/>
      <c r="S106" s="174"/>
      <c r="T106" s="175"/>
      <c r="AT106" s="169" t="s">
        <v>147</v>
      </c>
      <c r="AU106" s="169" t="s">
        <v>82</v>
      </c>
      <c r="AV106" s="13" t="s">
        <v>79</v>
      </c>
      <c r="AW106" s="13" t="s">
        <v>33</v>
      </c>
      <c r="AX106" s="13" t="s">
        <v>15</v>
      </c>
      <c r="AY106" s="169" t="s">
        <v>137</v>
      </c>
    </row>
    <row r="107" spans="1:65" s="2" customFormat="1" ht="32.450000000000003" customHeight="1" x14ac:dyDescent="0.2">
      <c r="A107" s="33"/>
      <c r="B107" s="154"/>
      <c r="C107" s="155" t="s">
        <v>79</v>
      </c>
      <c r="D107" s="345" t="s">
        <v>141</v>
      </c>
      <c r="E107" s="156" t="s">
        <v>149</v>
      </c>
      <c r="F107" s="157" t="s">
        <v>150</v>
      </c>
      <c r="G107" s="158" t="s">
        <v>144</v>
      </c>
      <c r="H107" s="159">
        <v>7.2</v>
      </c>
      <c r="I107" s="160"/>
      <c r="J107" s="161">
        <f>ROUND(I107*H107,2)</f>
        <v>0</v>
      </c>
      <c r="K107" s="157" t="s">
        <v>145</v>
      </c>
      <c r="L107" s="34"/>
      <c r="M107" s="162" t="s">
        <v>3</v>
      </c>
      <c r="N107" s="163" t="s">
        <v>42</v>
      </c>
      <c r="O107" s="54"/>
      <c r="P107" s="164">
        <f>O107*H107</f>
        <v>0</v>
      </c>
      <c r="Q107" s="164">
        <v>0</v>
      </c>
      <c r="R107" s="164">
        <f>Q107*H107</f>
        <v>0</v>
      </c>
      <c r="S107" s="164">
        <v>0</v>
      </c>
      <c r="T107" s="165">
        <f>S107*H107</f>
        <v>0</v>
      </c>
      <c r="U107" s="33"/>
      <c r="V107" s="33"/>
      <c r="W107" s="33"/>
      <c r="X107" s="33"/>
      <c r="Y107" s="33"/>
      <c r="Z107" s="33"/>
      <c r="AA107" s="33"/>
      <c r="AB107" s="33"/>
      <c r="AC107" s="33"/>
      <c r="AD107" s="33"/>
      <c r="AE107" s="33"/>
      <c r="AR107" s="166" t="s">
        <v>85</v>
      </c>
      <c r="AT107" s="166" t="s">
        <v>141</v>
      </c>
      <c r="AU107" s="166" t="s">
        <v>82</v>
      </c>
      <c r="AY107" s="18" t="s">
        <v>137</v>
      </c>
      <c r="BE107" s="167">
        <f>IF(N107="základní",J107,0)</f>
        <v>0</v>
      </c>
      <c r="BF107" s="167">
        <f>IF(N107="snížená",J107,0)</f>
        <v>0</v>
      </c>
      <c r="BG107" s="167">
        <f>IF(N107="zákl. přenesená",J107,0)</f>
        <v>0</v>
      </c>
      <c r="BH107" s="167">
        <f>IF(N107="sníž. přenesená",J107,0)</f>
        <v>0</v>
      </c>
      <c r="BI107" s="167">
        <f>IF(N107="nulová",J107,0)</f>
        <v>0</v>
      </c>
      <c r="BJ107" s="18" t="s">
        <v>15</v>
      </c>
      <c r="BK107" s="167">
        <f>ROUND(I107*H107,2)</f>
        <v>0</v>
      </c>
      <c r="BL107" s="18" t="s">
        <v>85</v>
      </c>
      <c r="BM107" s="166" t="s">
        <v>623</v>
      </c>
    </row>
    <row r="108" spans="1:65" s="14" customFormat="1" x14ac:dyDescent="0.2">
      <c r="B108" s="176"/>
      <c r="D108" s="346" t="s">
        <v>147</v>
      </c>
      <c r="E108" s="177" t="s">
        <v>3</v>
      </c>
      <c r="F108" s="178" t="s">
        <v>152</v>
      </c>
      <c r="H108" s="177" t="s">
        <v>3</v>
      </c>
      <c r="I108" s="179"/>
      <c r="L108" s="176"/>
      <c r="M108" s="180"/>
      <c r="N108" s="181"/>
      <c r="O108" s="181"/>
      <c r="P108" s="181"/>
      <c r="Q108" s="181"/>
      <c r="R108" s="181"/>
      <c r="S108" s="181"/>
      <c r="T108" s="182"/>
      <c r="AT108" s="177" t="s">
        <v>147</v>
      </c>
      <c r="AU108" s="177" t="s">
        <v>82</v>
      </c>
      <c r="AV108" s="14" t="s">
        <v>15</v>
      </c>
      <c r="AW108" s="14" t="s">
        <v>33</v>
      </c>
      <c r="AX108" s="14" t="s">
        <v>71</v>
      </c>
      <c r="AY108" s="177" t="s">
        <v>137</v>
      </c>
    </row>
    <row r="109" spans="1:65" s="13" customFormat="1" x14ac:dyDescent="0.2">
      <c r="B109" s="168"/>
      <c r="D109" s="346" t="s">
        <v>147</v>
      </c>
      <c r="E109" s="169" t="s">
        <v>3</v>
      </c>
      <c r="F109" s="170" t="s">
        <v>153</v>
      </c>
      <c r="H109" s="171">
        <v>7.2</v>
      </c>
      <c r="I109" s="172"/>
      <c r="L109" s="168"/>
      <c r="M109" s="173"/>
      <c r="N109" s="174"/>
      <c r="O109" s="174"/>
      <c r="P109" s="174"/>
      <c r="Q109" s="174"/>
      <c r="R109" s="174"/>
      <c r="S109" s="174"/>
      <c r="T109" s="175"/>
      <c r="AT109" s="169" t="s">
        <v>147</v>
      </c>
      <c r="AU109" s="169" t="s">
        <v>82</v>
      </c>
      <c r="AV109" s="13" t="s">
        <v>79</v>
      </c>
      <c r="AW109" s="13" t="s">
        <v>33</v>
      </c>
      <c r="AX109" s="13" t="s">
        <v>15</v>
      </c>
      <c r="AY109" s="169" t="s">
        <v>137</v>
      </c>
    </row>
    <row r="110" spans="1:65" s="12" customFormat="1" ht="20.85" customHeight="1" x14ac:dyDescent="0.2">
      <c r="B110" s="141"/>
      <c r="D110" s="347" t="s">
        <v>70</v>
      </c>
      <c r="E110" s="152" t="s">
        <v>162</v>
      </c>
      <c r="F110" s="152" t="s">
        <v>163</v>
      </c>
      <c r="I110" s="144"/>
      <c r="J110" s="153">
        <f>BK110</f>
        <v>0</v>
      </c>
      <c r="L110" s="141"/>
      <c r="M110" s="146"/>
      <c r="N110" s="147"/>
      <c r="O110" s="147"/>
      <c r="P110" s="148">
        <f>SUM(P111:P120)</f>
        <v>0</v>
      </c>
      <c r="Q110" s="147"/>
      <c r="R110" s="148">
        <f>SUM(R111:R120)</f>
        <v>2.8031530199999999</v>
      </c>
      <c r="S110" s="147"/>
      <c r="T110" s="149">
        <f>SUM(T111:T120)</f>
        <v>0</v>
      </c>
      <c r="AR110" s="142" t="s">
        <v>15</v>
      </c>
      <c r="AT110" s="150" t="s">
        <v>70</v>
      </c>
      <c r="AU110" s="150" t="s">
        <v>79</v>
      </c>
      <c r="AY110" s="142" t="s">
        <v>137</v>
      </c>
      <c r="BK110" s="151">
        <f>SUM(BK111:BK120)</f>
        <v>0</v>
      </c>
    </row>
    <row r="111" spans="1:65" s="2" customFormat="1" ht="32.450000000000003" customHeight="1" x14ac:dyDescent="0.2">
      <c r="A111" s="33"/>
      <c r="B111" s="154"/>
      <c r="C111" s="155" t="s">
        <v>88</v>
      </c>
      <c r="D111" s="345" t="s">
        <v>141</v>
      </c>
      <c r="E111" s="156" t="s">
        <v>164</v>
      </c>
      <c r="F111" s="157" t="s">
        <v>165</v>
      </c>
      <c r="G111" s="158" t="s">
        <v>166</v>
      </c>
      <c r="H111" s="159">
        <v>1.2210000000000001</v>
      </c>
      <c r="I111" s="160"/>
      <c r="J111" s="161">
        <f>ROUND(I111*H111,2)</f>
        <v>0</v>
      </c>
      <c r="K111" s="157" t="s">
        <v>145</v>
      </c>
      <c r="L111" s="34"/>
      <c r="M111" s="162" t="s">
        <v>3</v>
      </c>
      <c r="N111" s="163" t="s">
        <v>42</v>
      </c>
      <c r="O111" s="54"/>
      <c r="P111" s="164">
        <f>O111*H111</f>
        <v>0</v>
      </c>
      <c r="Q111" s="164">
        <v>2.2563399999999998</v>
      </c>
      <c r="R111" s="164">
        <f>Q111*H111</f>
        <v>2.75499114</v>
      </c>
      <c r="S111" s="164">
        <v>0</v>
      </c>
      <c r="T111" s="165">
        <f>S111*H111</f>
        <v>0</v>
      </c>
      <c r="U111" s="33"/>
      <c r="V111" s="33"/>
      <c r="W111" s="33"/>
      <c r="X111" s="33"/>
      <c r="Y111" s="33"/>
      <c r="Z111" s="33"/>
      <c r="AA111" s="33"/>
      <c r="AB111" s="33"/>
      <c r="AC111" s="33"/>
      <c r="AD111" s="33"/>
      <c r="AE111" s="33"/>
      <c r="AR111" s="166" t="s">
        <v>85</v>
      </c>
      <c r="AT111" s="166" t="s">
        <v>141</v>
      </c>
      <c r="AU111" s="166" t="s">
        <v>82</v>
      </c>
      <c r="AY111" s="18" t="s">
        <v>137</v>
      </c>
      <c r="BE111" s="167">
        <f>IF(N111="základní",J111,0)</f>
        <v>0</v>
      </c>
      <c r="BF111" s="167">
        <f>IF(N111="snížená",J111,0)</f>
        <v>0</v>
      </c>
      <c r="BG111" s="167">
        <f>IF(N111="zákl. přenesená",J111,0)</f>
        <v>0</v>
      </c>
      <c r="BH111" s="167">
        <f>IF(N111="sníž. přenesená",J111,0)</f>
        <v>0</v>
      </c>
      <c r="BI111" s="167">
        <f>IF(N111="nulová",J111,0)</f>
        <v>0</v>
      </c>
      <c r="BJ111" s="18" t="s">
        <v>15</v>
      </c>
      <c r="BK111" s="167">
        <f>ROUND(I111*H111,2)</f>
        <v>0</v>
      </c>
      <c r="BL111" s="18" t="s">
        <v>85</v>
      </c>
      <c r="BM111" s="166" t="s">
        <v>624</v>
      </c>
    </row>
    <row r="112" spans="1:65" s="14" customFormat="1" x14ac:dyDescent="0.2">
      <c r="B112" s="176"/>
      <c r="D112" s="346" t="s">
        <v>147</v>
      </c>
      <c r="E112" s="177" t="s">
        <v>3</v>
      </c>
      <c r="F112" s="178" t="s">
        <v>168</v>
      </c>
      <c r="H112" s="177" t="s">
        <v>3</v>
      </c>
      <c r="I112" s="179"/>
      <c r="L112" s="176"/>
      <c r="M112" s="180"/>
      <c r="N112" s="181"/>
      <c r="O112" s="181"/>
      <c r="P112" s="181"/>
      <c r="Q112" s="181"/>
      <c r="R112" s="181"/>
      <c r="S112" s="181"/>
      <c r="T112" s="182"/>
      <c r="AT112" s="177" t="s">
        <v>147</v>
      </c>
      <c r="AU112" s="177" t="s">
        <v>82</v>
      </c>
      <c r="AV112" s="14" t="s">
        <v>15</v>
      </c>
      <c r="AW112" s="14" t="s">
        <v>33</v>
      </c>
      <c r="AX112" s="14" t="s">
        <v>71</v>
      </c>
      <c r="AY112" s="177" t="s">
        <v>137</v>
      </c>
    </row>
    <row r="113" spans="1:65" s="13" customFormat="1" x14ac:dyDescent="0.2">
      <c r="B113" s="168"/>
      <c r="D113" s="346" t="s">
        <v>147</v>
      </c>
      <c r="E113" s="169" t="s">
        <v>3</v>
      </c>
      <c r="F113" s="170" t="s">
        <v>169</v>
      </c>
      <c r="H113" s="171">
        <v>1.2210000000000001</v>
      </c>
      <c r="I113" s="172"/>
      <c r="L113" s="168"/>
      <c r="M113" s="173"/>
      <c r="N113" s="174"/>
      <c r="O113" s="174"/>
      <c r="P113" s="174"/>
      <c r="Q113" s="174"/>
      <c r="R113" s="174"/>
      <c r="S113" s="174"/>
      <c r="T113" s="175"/>
      <c r="AT113" s="169" t="s">
        <v>147</v>
      </c>
      <c r="AU113" s="169" t="s">
        <v>82</v>
      </c>
      <c r="AV113" s="13" t="s">
        <v>79</v>
      </c>
      <c r="AW113" s="13" t="s">
        <v>33</v>
      </c>
      <c r="AX113" s="13" t="s">
        <v>15</v>
      </c>
      <c r="AY113" s="169" t="s">
        <v>137</v>
      </c>
    </row>
    <row r="114" spans="1:65" s="2" customFormat="1" ht="32.450000000000003" customHeight="1" x14ac:dyDescent="0.2">
      <c r="A114" s="33"/>
      <c r="B114" s="154"/>
      <c r="C114" s="155" t="s">
        <v>91</v>
      </c>
      <c r="D114" s="345" t="s">
        <v>141</v>
      </c>
      <c r="E114" s="156" t="s">
        <v>170</v>
      </c>
      <c r="F114" s="157" t="s">
        <v>171</v>
      </c>
      <c r="G114" s="158" t="s">
        <v>166</v>
      </c>
      <c r="H114" s="159">
        <v>1.2210000000000001</v>
      </c>
      <c r="I114" s="160"/>
      <c r="J114" s="161">
        <f>ROUND(I114*H114,2)</f>
        <v>0</v>
      </c>
      <c r="K114" s="157" t="s">
        <v>145</v>
      </c>
      <c r="L114" s="34"/>
      <c r="M114" s="162" t="s">
        <v>3</v>
      </c>
      <c r="N114" s="163" t="s">
        <v>42</v>
      </c>
      <c r="O114" s="54"/>
      <c r="P114" s="164">
        <f>O114*H114</f>
        <v>0</v>
      </c>
      <c r="Q114" s="164">
        <v>0</v>
      </c>
      <c r="R114" s="164">
        <f>Q114*H114</f>
        <v>0</v>
      </c>
      <c r="S114" s="164">
        <v>0</v>
      </c>
      <c r="T114" s="165">
        <f>S114*H114</f>
        <v>0</v>
      </c>
      <c r="U114" s="33"/>
      <c r="V114" s="33"/>
      <c r="W114" s="33"/>
      <c r="X114" s="33"/>
      <c r="Y114" s="33"/>
      <c r="Z114" s="33"/>
      <c r="AA114" s="33"/>
      <c r="AB114" s="33"/>
      <c r="AC114" s="33"/>
      <c r="AD114" s="33"/>
      <c r="AE114" s="33"/>
      <c r="AR114" s="166" t="s">
        <v>85</v>
      </c>
      <c r="AT114" s="166" t="s">
        <v>141</v>
      </c>
      <c r="AU114" s="166" t="s">
        <v>82</v>
      </c>
      <c r="AY114" s="18" t="s">
        <v>137</v>
      </c>
      <c r="BE114" s="167">
        <f>IF(N114="základní",J114,0)</f>
        <v>0</v>
      </c>
      <c r="BF114" s="167">
        <f>IF(N114="snížená",J114,0)</f>
        <v>0</v>
      </c>
      <c r="BG114" s="167">
        <f>IF(N114="zákl. přenesená",J114,0)</f>
        <v>0</v>
      </c>
      <c r="BH114" s="167">
        <f>IF(N114="sníž. přenesená",J114,0)</f>
        <v>0</v>
      </c>
      <c r="BI114" s="167">
        <f>IF(N114="nulová",J114,0)</f>
        <v>0</v>
      </c>
      <c r="BJ114" s="18" t="s">
        <v>15</v>
      </c>
      <c r="BK114" s="167">
        <f>ROUND(I114*H114,2)</f>
        <v>0</v>
      </c>
      <c r="BL114" s="18" t="s">
        <v>85</v>
      </c>
      <c r="BM114" s="166" t="s">
        <v>625</v>
      </c>
    </row>
    <row r="115" spans="1:65" s="2" customFormat="1" ht="43.15" customHeight="1" x14ac:dyDescent="0.2">
      <c r="A115" s="33"/>
      <c r="B115" s="154"/>
      <c r="C115" s="155" t="s">
        <v>173</v>
      </c>
      <c r="D115" s="345" t="s">
        <v>141</v>
      </c>
      <c r="E115" s="156" t="s">
        <v>174</v>
      </c>
      <c r="F115" s="157" t="s">
        <v>175</v>
      </c>
      <c r="G115" s="158" t="s">
        <v>166</v>
      </c>
      <c r="H115" s="159">
        <v>1.2210000000000001</v>
      </c>
      <c r="I115" s="160"/>
      <c r="J115" s="161">
        <f>ROUND(I115*H115,2)</f>
        <v>0</v>
      </c>
      <c r="K115" s="157" t="s">
        <v>145</v>
      </c>
      <c r="L115" s="34"/>
      <c r="M115" s="162" t="s">
        <v>3</v>
      </c>
      <c r="N115" s="163" t="s">
        <v>42</v>
      </c>
      <c r="O115" s="54"/>
      <c r="P115" s="164">
        <f>O115*H115</f>
        <v>0</v>
      </c>
      <c r="Q115" s="164">
        <v>0</v>
      </c>
      <c r="R115" s="164">
        <f>Q115*H115</f>
        <v>0</v>
      </c>
      <c r="S115" s="164">
        <v>0</v>
      </c>
      <c r="T115" s="165">
        <f>S115*H115</f>
        <v>0</v>
      </c>
      <c r="U115" s="33"/>
      <c r="V115" s="33"/>
      <c r="W115" s="33"/>
      <c r="X115" s="33"/>
      <c r="Y115" s="33"/>
      <c r="Z115" s="33"/>
      <c r="AA115" s="33"/>
      <c r="AB115" s="33"/>
      <c r="AC115" s="33"/>
      <c r="AD115" s="33"/>
      <c r="AE115" s="33"/>
      <c r="AR115" s="166" t="s">
        <v>85</v>
      </c>
      <c r="AT115" s="166" t="s">
        <v>141</v>
      </c>
      <c r="AU115" s="166" t="s">
        <v>82</v>
      </c>
      <c r="AY115" s="18" t="s">
        <v>137</v>
      </c>
      <c r="BE115" s="167">
        <f>IF(N115="základní",J115,0)</f>
        <v>0</v>
      </c>
      <c r="BF115" s="167">
        <f>IF(N115="snížená",J115,0)</f>
        <v>0</v>
      </c>
      <c r="BG115" s="167">
        <f>IF(N115="zákl. přenesená",J115,0)</f>
        <v>0</v>
      </c>
      <c r="BH115" s="167">
        <f>IF(N115="sníž. přenesená",J115,0)</f>
        <v>0</v>
      </c>
      <c r="BI115" s="167">
        <f>IF(N115="nulová",J115,0)</f>
        <v>0</v>
      </c>
      <c r="BJ115" s="18" t="s">
        <v>15</v>
      </c>
      <c r="BK115" s="167">
        <f>ROUND(I115*H115,2)</f>
        <v>0</v>
      </c>
      <c r="BL115" s="18" t="s">
        <v>85</v>
      </c>
      <c r="BM115" s="166" t="s">
        <v>626</v>
      </c>
    </row>
    <row r="116" spans="1:65" s="2" customFormat="1" ht="21.6" customHeight="1" x14ac:dyDescent="0.2">
      <c r="A116" s="33"/>
      <c r="B116" s="154"/>
      <c r="C116" s="155" t="s">
        <v>177</v>
      </c>
      <c r="D116" s="345" t="s">
        <v>141</v>
      </c>
      <c r="E116" s="156" t="s">
        <v>178</v>
      </c>
      <c r="F116" s="157" t="s">
        <v>179</v>
      </c>
      <c r="G116" s="158" t="s">
        <v>180</v>
      </c>
      <c r="H116" s="159">
        <v>4.3999999999999997E-2</v>
      </c>
      <c r="I116" s="160"/>
      <c r="J116" s="161">
        <f>ROUND(I116*H116,2)</f>
        <v>0</v>
      </c>
      <c r="K116" s="157" t="s">
        <v>145</v>
      </c>
      <c r="L116" s="34"/>
      <c r="M116" s="162" t="s">
        <v>3</v>
      </c>
      <c r="N116" s="163" t="s">
        <v>42</v>
      </c>
      <c r="O116" s="54"/>
      <c r="P116" s="164">
        <f>O116*H116</f>
        <v>0</v>
      </c>
      <c r="Q116" s="164">
        <v>1.06277</v>
      </c>
      <c r="R116" s="164">
        <f>Q116*H116</f>
        <v>4.6761879999999999E-2</v>
      </c>
      <c r="S116" s="164">
        <v>0</v>
      </c>
      <c r="T116" s="165">
        <f>S116*H116</f>
        <v>0</v>
      </c>
      <c r="U116" s="33"/>
      <c r="V116" s="33"/>
      <c r="W116" s="33"/>
      <c r="X116" s="33"/>
      <c r="Y116" s="33"/>
      <c r="Z116" s="33"/>
      <c r="AA116" s="33"/>
      <c r="AB116" s="33"/>
      <c r="AC116" s="33"/>
      <c r="AD116" s="33"/>
      <c r="AE116" s="33"/>
      <c r="AR116" s="166" t="s">
        <v>85</v>
      </c>
      <c r="AT116" s="166" t="s">
        <v>141</v>
      </c>
      <c r="AU116" s="166" t="s">
        <v>82</v>
      </c>
      <c r="AY116" s="18" t="s">
        <v>137</v>
      </c>
      <c r="BE116" s="167">
        <f>IF(N116="základní",J116,0)</f>
        <v>0</v>
      </c>
      <c r="BF116" s="167">
        <f>IF(N116="snížená",J116,0)</f>
        <v>0</v>
      </c>
      <c r="BG116" s="167">
        <f>IF(N116="zákl. přenesená",J116,0)</f>
        <v>0</v>
      </c>
      <c r="BH116" s="167">
        <f>IF(N116="sníž. přenesená",J116,0)</f>
        <v>0</v>
      </c>
      <c r="BI116" s="167">
        <f>IF(N116="nulová",J116,0)</f>
        <v>0</v>
      </c>
      <c r="BJ116" s="18" t="s">
        <v>15</v>
      </c>
      <c r="BK116" s="167">
        <f>ROUND(I116*H116,2)</f>
        <v>0</v>
      </c>
      <c r="BL116" s="18" t="s">
        <v>85</v>
      </c>
      <c r="BM116" s="166" t="s">
        <v>627</v>
      </c>
    </row>
    <row r="117" spans="1:65" s="14" customFormat="1" x14ac:dyDescent="0.2">
      <c r="B117" s="176"/>
      <c r="D117" s="346" t="s">
        <v>147</v>
      </c>
      <c r="E117" s="177" t="s">
        <v>3</v>
      </c>
      <c r="F117" s="178" t="s">
        <v>168</v>
      </c>
      <c r="H117" s="177" t="s">
        <v>3</v>
      </c>
      <c r="I117" s="179"/>
      <c r="L117" s="176"/>
      <c r="M117" s="180"/>
      <c r="N117" s="181"/>
      <c r="O117" s="181"/>
      <c r="P117" s="181"/>
      <c r="Q117" s="181"/>
      <c r="R117" s="181"/>
      <c r="S117" s="181"/>
      <c r="T117" s="182"/>
      <c r="AT117" s="177" t="s">
        <v>147</v>
      </c>
      <c r="AU117" s="177" t="s">
        <v>82</v>
      </c>
      <c r="AV117" s="14" t="s">
        <v>15</v>
      </c>
      <c r="AW117" s="14" t="s">
        <v>33</v>
      </c>
      <c r="AX117" s="14" t="s">
        <v>71</v>
      </c>
      <c r="AY117" s="177" t="s">
        <v>137</v>
      </c>
    </row>
    <row r="118" spans="1:65" s="13" customFormat="1" x14ac:dyDescent="0.2">
      <c r="B118" s="168"/>
      <c r="D118" s="346" t="s">
        <v>147</v>
      </c>
      <c r="E118" s="169" t="s">
        <v>3</v>
      </c>
      <c r="F118" s="170" t="s">
        <v>182</v>
      </c>
      <c r="H118" s="171">
        <v>4.3999999999999997E-2</v>
      </c>
      <c r="I118" s="172"/>
      <c r="L118" s="168"/>
      <c r="M118" s="173"/>
      <c r="N118" s="174"/>
      <c r="O118" s="174"/>
      <c r="P118" s="174"/>
      <c r="Q118" s="174"/>
      <c r="R118" s="174"/>
      <c r="S118" s="174"/>
      <c r="T118" s="175"/>
      <c r="AT118" s="169" t="s">
        <v>147</v>
      </c>
      <c r="AU118" s="169" t="s">
        <v>82</v>
      </c>
      <c r="AV118" s="13" t="s">
        <v>79</v>
      </c>
      <c r="AW118" s="13" t="s">
        <v>33</v>
      </c>
      <c r="AX118" s="13" t="s">
        <v>15</v>
      </c>
      <c r="AY118" s="169" t="s">
        <v>137</v>
      </c>
    </row>
    <row r="119" spans="1:65" s="2" customFormat="1" ht="32.450000000000003" customHeight="1" x14ac:dyDescent="0.2">
      <c r="A119" s="33"/>
      <c r="B119" s="154"/>
      <c r="C119" s="155" t="s">
        <v>183</v>
      </c>
      <c r="D119" s="345" t="s">
        <v>141</v>
      </c>
      <c r="E119" s="156" t="s">
        <v>184</v>
      </c>
      <c r="F119" s="157" t="s">
        <v>185</v>
      </c>
      <c r="G119" s="158" t="s">
        <v>186</v>
      </c>
      <c r="H119" s="159">
        <v>17.5</v>
      </c>
      <c r="I119" s="160"/>
      <c r="J119" s="161">
        <f>ROUND(I119*H119,2)</f>
        <v>0</v>
      </c>
      <c r="K119" s="157" t="s">
        <v>145</v>
      </c>
      <c r="L119" s="34"/>
      <c r="M119" s="162" t="s">
        <v>3</v>
      </c>
      <c r="N119" s="163" t="s">
        <v>42</v>
      </c>
      <c r="O119" s="54"/>
      <c r="P119" s="164">
        <f>O119*H119</f>
        <v>0</v>
      </c>
      <c r="Q119" s="164">
        <v>8.0000000000000007E-5</v>
      </c>
      <c r="R119" s="164">
        <f>Q119*H119</f>
        <v>1.4000000000000002E-3</v>
      </c>
      <c r="S119" s="164">
        <v>0</v>
      </c>
      <c r="T119" s="165">
        <f>S119*H119</f>
        <v>0</v>
      </c>
      <c r="U119" s="33"/>
      <c r="V119" s="33"/>
      <c r="W119" s="33"/>
      <c r="X119" s="33"/>
      <c r="Y119" s="33"/>
      <c r="Z119" s="33"/>
      <c r="AA119" s="33"/>
      <c r="AB119" s="33"/>
      <c r="AC119" s="33"/>
      <c r="AD119" s="33"/>
      <c r="AE119" s="33"/>
      <c r="AR119" s="166" t="s">
        <v>85</v>
      </c>
      <c r="AT119" s="166" t="s">
        <v>141</v>
      </c>
      <c r="AU119" s="166" t="s">
        <v>82</v>
      </c>
      <c r="AY119" s="18" t="s">
        <v>137</v>
      </c>
      <c r="BE119" s="167">
        <f>IF(N119="základní",J119,0)</f>
        <v>0</v>
      </c>
      <c r="BF119" s="167">
        <f>IF(N119="snížená",J119,0)</f>
        <v>0</v>
      </c>
      <c r="BG119" s="167">
        <f>IF(N119="zákl. přenesená",J119,0)</f>
        <v>0</v>
      </c>
      <c r="BH119" s="167">
        <f>IF(N119="sníž. přenesená",J119,0)</f>
        <v>0</v>
      </c>
      <c r="BI119" s="167">
        <f>IF(N119="nulová",J119,0)</f>
        <v>0</v>
      </c>
      <c r="BJ119" s="18" t="s">
        <v>15</v>
      </c>
      <c r="BK119" s="167">
        <f>ROUND(I119*H119,2)</f>
        <v>0</v>
      </c>
      <c r="BL119" s="18" t="s">
        <v>85</v>
      </c>
      <c r="BM119" s="166" t="s">
        <v>628</v>
      </c>
    </row>
    <row r="120" spans="1:65" s="13" customFormat="1" x14ac:dyDescent="0.2">
      <c r="B120" s="168"/>
      <c r="D120" s="346" t="s">
        <v>147</v>
      </c>
      <c r="E120" s="169" t="s">
        <v>3</v>
      </c>
      <c r="F120" s="170" t="s">
        <v>188</v>
      </c>
      <c r="H120" s="171">
        <v>17.5</v>
      </c>
      <c r="I120" s="172"/>
      <c r="L120" s="168"/>
      <c r="M120" s="173"/>
      <c r="N120" s="174"/>
      <c r="O120" s="174"/>
      <c r="P120" s="174"/>
      <c r="Q120" s="174"/>
      <c r="R120" s="174"/>
      <c r="S120" s="174"/>
      <c r="T120" s="175"/>
      <c r="AT120" s="169" t="s">
        <v>147</v>
      </c>
      <c r="AU120" s="169" t="s">
        <v>82</v>
      </c>
      <c r="AV120" s="13" t="s">
        <v>79</v>
      </c>
      <c r="AW120" s="13" t="s">
        <v>33</v>
      </c>
      <c r="AX120" s="13" t="s">
        <v>15</v>
      </c>
      <c r="AY120" s="169" t="s">
        <v>137</v>
      </c>
    </row>
    <row r="121" spans="1:65" s="12" customFormat="1" ht="22.9" customHeight="1" x14ac:dyDescent="0.2">
      <c r="B121" s="141"/>
      <c r="D121" s="347" t="s">
        <v>70</v>
      </c>
      <c r="E121" s="152" t="s">
        <v>183</v>
      </c>
      <c r="F121" s="152" t="s">
        <v>189</v>
      </c>
      <c r="I121" s="144"/>
      <c r="J121" s="153">
        <f>BK121</f>
        <v>0</v>
      </c>
      <c r="L121" s="141"/>
      <c r="M121" s="146"/>
      <c r="N121" s="147"/>
      <c r="O121" s="147"/>
      <c r="P121" s="148">
        <f>SUM(P122:P124)</f>
        <v>0</v>
      </c>
      <c r="Q121" s="147"/>
      <c r="R121" s="148">
        <f>SUM(R122:R124)</f>
        <v>0</v>
      </c>
      <c r="S121" s="147"/>
      <c r="T121" s="149">
        <f>SUM(T122:T124)</f>
        <v>2.5648</v>
      </c>
      <c r="AR121" s="142" t="s">
        <v>15</v>
      </c>
      <c r="AT121" s="150" t="s">
        <v>70</v>
      </c>
      <c r="AU121" s="150" t="s">
        <v>15</v>
      </c>
      <c r="AY121" s="142" t="s">
        <v>137</v>
      </c>
      <c r="BK121" s="151">
        <f>SUM(BK122:BK124)</f>
        <v>0</v>
      </c>
    </row>
    <row r="122" spans="1:65" s="2" customFormat="1" ht="32.450000000000003" customHeight="1" x14ac:dyDescent="0.2">
      <c r="A122" s="33"/>
      <c r="B122" s="154"/>
      <c r="C122" s="155" t="s">
        <v>190</v>
      </c>
      <c r="D122" s="345" t="s">
        <v>141</v>
      </c>
      <c r="E122" s="156" t="s">
        <v>191</v>
      </c>
      <c r="F122" s="157" t="s">
        <v>192</v>
      </c>
      <c r="G122" s="158" t="s">
        <v>166</v>
      </c>
      <c r="H122" s="159">
        <v>1.8320000000000001</v>
      </c>
      <c r="I122" s="160"/>
      <c r="J122" s="161">
        <f>ROUND(I122*H122,2)</f>
        <v>0</v>
      </c>
      <c r="K122" s="157" t="s">
        <v>145</v>
      </c>
      <c r="L122" s="34"/>
      <c r="M122" s="162" t="s">
        <v>3</v>
      </c>
      <c r="N122" s="163" t="s">
        <v>42</v>
      </c>
      <c r="O122" s="54"/>
      <c r="P122" s="164">
        <f>O122*H122</f>
        <v>0</v>
      </c>
      <c r="Q122" s="164">
        <v>0</v>
      </c>
      <c r="R122" s="164">
        <f>Q122*H122</f>
        <v>0</v>
      </c>
      <c r="S122" s="164">
        <v>1.4</v>
      </c>
      <c r="T122" s="165">
        <f>S122*H122</f>
        <v>2.5648</v>
      </c>
      <c r="U122" s="33"/>
      <c r="V122" s="33"/>
      <c r="W122" s="33"/>
      <c r="X122" s="33"/>
      <c r="Y122" s="33"/>
      <c r="Z122" s="33"/>
      <c r="AA122" s="33"/>
      <c r="AB122" s="33"/>
      <c r="AC122" s="33"/>
      <c r="AD122" s="33"/>
      <c r="AE122" s="33"/>
      <c r="AR122" s="166" t="s">
        <v>85</v>
      </c>
      <c r="AT122" s="166" t="s">
        <v>141</v>
      </c>
      <c r="AU122" s="166" t="s">
        <v>79</v>
      </c>
      <c r="AY122" s="18" t="s">
        <v>137</v>
      </c>
      <c r="BE122" s="167">
        <f>IF(N122="základní",J122,0)</f>
        <v>0</v>
      </c>
      <c r="BF122" s="167">
        <f>IF(N122="snížená",J122,0)</f>
        <v>0</v>
      </c>
      <c r="BG122" s="167">
        <f>IF(N122="zákl. přenesená",J122,0)</f>
        <v>0</v>
      </c>
      <c r="BH122" s="167">
        <f>IF(N122="sníž. přenesená",J122,0)</f>
        <v>0</v>
      </c>
      <c r="BI122" s="167">
        <f>IF(N122="nulová",J122,0)</f>
        <v>0</v>
      </c>
      <c r="BJ122" s="18" t="s">
        <v>15</v>
      </c>
      <c r="BK122" s="167">
        <f>ROUND(I122*H122,2)</f>
        <v>0</v>
      </c>
      <c r="BL122" s="18" t="s">
        <v>85</v>
      </c>
      <c r="BM122" s="166" t="s">
        <v>629</v>
      </c>
    </row>
    <row r="123" spans="1:65" s="14" customFormat="1" x14ac:dyDescent="0.2">
      <c r="B123" s="176"/>
      <c r="D123" s="346" t="s">
        <v>147</v>
      </c>
      <c r="E123" s="177" t="s">
        <v>3</v>
      </c>
      <c r="F123" s="178" t="s">
        <v>168</v>
      </c>
      <c r="H123" s="177" t="s">
        <v>3</v>
      </c>
      <c r="I123" s="179"/>
      <c r="L123" s="176"/>
      <c r="M123" s="180"/>
      <c r="N123" s="181"/>
      <c r="O123" s="181"/>
      <c r="P123" s="181"/>
      <c r="Q123" s="181"/>
      <c r="R123" s="181"/>
      <c r="S123" s="181"/>
      <c r="T123" s="182"/>
      <c r="AT123" s="177" t="s">
        <v>147</v>
      </c>
      <c r="AU123" s="177" t="s">
        <v>79</v>
      </c>
      <c r="AV123" s="14" t="s">
        <v>15</v>
      </c>
      <c r="AW123" s="14" t="s">
        <v>33</v>
      </c>
      <c r="AX123" s="14" t="s">
        <v>71</v>
      </c>
      <c r="AY123" s="177" t="s">
        <v>137</v>
      </c>
    </row>
    <row r="124" spans="1:65" s="13" customFormat="1" x14ac:dyDescent="0.2">
      <c r="B124" s="168"/>
      <c r="D124" s="346" t="s">
        <v>147</v>
      </c>
      <c r="E124" s="169" t="s">
        <v>3</v>
      </c>
      <c r="F124" s="170" t="s">
        <v>194</v>
      </c>
      <c r="H124" s="171">
        <v>1.8320000000000001</v>
      </c>
      <c r="I124" s="172"/>
      <c r="L124" s="168"/>
      <c r="M124" s="173"/>
      <c r="N124" s="174"/>
      <c r="O124" s="174"/>
      <c r="P124" s="174"/>
      <c r="Q124" s="174"/>
      <c r="R124" s="174"/>
      <c r="S124" s="174"/>
      <c r="T124" s="175"/>
      <c r="AT124" s="169" t="s">
        <v>147</v>
      </c>
      <c r="AU124" s="169" t="s">
        <v>79</v>
      </c>
      <c r="AV124" s="13" t="s">
        <v>79</v>
      </c>
      <c r="AW124" s="13" t="s">
        <v>33</v>
      </c>
      <c r="AX124" s="13" t="s">
        <v>15</v>
      </c>
      <c r="AY124" s="169" t="s">
        <v>137</v>
      </c>
    </row>
    <row r="125" spans="1:65" s="12" customFormat="1" ht="22.9" customHeight="1" x14ac:dyDescent="0.2">
      <c r="B125" s="141"/>
      <c r="D125" s="347" t="s">
        <v>70</v>
      </c>
      <c r="E125" s="152" t="s">
        <v>195</v>
      </c>
      <c r="F125" s="152" t="s">
        <v>196</v>
      </c>
      <c r="I125" s="144"/>
      <c r="J125" s="153">
        <f>BK125</f>
        <v>0</v>
      </c>
      <c r="L125" s="141"/>
      <c r="M125" s="146"/>
      <c r="N125" s="147"/>
      <c r="O125" s="147"/>
      <c r="P125" s="148">
        <f>SUM(P126:P130)</f>
        <v>0</v>
      </c>
      <c r="Q125" s="147"/>
      <c r="R125" s="148">
        <f>SUM(R126:R130)</f>
        <v>0</v>
      </c>
      <c r="S125" s="147"/>
      <c r="T125" s="149">
        <f>SUM(T126:T130)</f>
        <v>0</v>
      </c>
      <c r="AR125" s="142" t="s">
        <v>15</v>
      </c>
      <c r="AT125" s="150" t="s">
        <v>70</v>
      </c>
      <c r="AU125" s="150" t="s">
        <v>15</v>
      </c>
      <c r="AY125" s="142" t="s">
        <v>137</v>
      </c>
      <c r="BK125" s="151">
        <f>SUM(BK126:BK130)</f>
        <v>0</v>
      </c>
    </row>
    <row r="126" spans="1:65" s="2" customFormat="1" ht="43.15" customHeight="1" x14ac:dyDescent="0.2">
      <c r="A126" s="33"/>
      <c r="B126" s="154"/>
      <c r="C126" s="155" t="s">
        <v>197</v>
      </c>
      <c r="D126" s="345" t="s">
        <v>141</v>
      </c>
      <c r="E126" s="156" t="s">
        <v>198</v>
      </c>
      <c r="F126" s="157" t="s">
        <v>199</v>
      </c>
      <c r="G126" s="158" t="s">
        <v>180</v>
      </c>
      <c r="H126" s="159">
        <v>3.24</v>
      </c>
      <c r="I126" s="160"/>
      <c r="J126" s="161">
        <f>ROUND(I126*H126,2)</f>
        <v>0</v>
      </c>
      <c r="K126" s="157" t="s">
        <v>3</v>
      </c>
      <c r="L126" s="34"/>
      <c r="M126" s="162" t="s">
        <v>3</v>
      </c>
      <c r="N126" s="163" t="s">
        <v>42</v>
      </c>
      <c r="O126" s="54"/>
      <c r="P126" s="164">
        <f>O126*H126</f>
        <v>0</v>
      </c>
      <c r="Q126" s="164">
        <v>0</v>
      </c>
      <c r="R126" s="164">
        <f>Q126*H126</f>
        <v>0</v>
      </c>
      <c r="S126" s="164">
        <v>0</v>
      </c>
      <c r="T126" s="165">
        <f>S126*H126</f>
        <v>0</v>
      </c>
      <c r="U126" s="33"/>
      <c r="V126" s="33"/>
      <c r="W126" s="33"/>
      <c r="X126" s="33"/>
      <c r="Y126" s="33"/>
      <c r="Z126" s="33"/>
      <c r="AA126" s="33"/>
      <c r="AB126" s="33"/>
      <c r="AC126" s="33"/>
      <c r="AD126" s="33"/>
      <c r="AE126" s="33"/>
      <c r="AR126" s="166" t="s">
        <v>85</v>
      </c>
      <c r="AT126" s="166" t="s">
        <v>141</v>
      </c>
      <c r="AU126" s="166" t="s">
        <v>79</v>
      </c>
      <c r="AY126" s="18" t="s">
        <v>137</v>
      </c>
      <c r="BE126" s="167">
        <f>IF(N126="základní",J126,0)</f>
        <v>0</v>
      </c>
      <c r="BF126" s="167">
        <f>IF(N126="snížená",J126,0)</f>
        <v>0</v>
      </c>
      <c r="BG126" s="167">
        <f>IF(N126="zákl. přenesená",J126,0)</f>
        <v>0</v>
      </c>
      <c r="BH126" s="167">
        <f>IF(N126="sníž. přenesená",J126,0)</f>
        <v>0</v>
      </c>
      <c r="BI126" s="167">
        <f>IF(N126="nulová",J126,0)</f>
        <v>0</v>
      </c>
      <c r="BJ126" s="18" t="s">
        <v>15</v>
      </c>
      <c r="BK126" s="167">
        <f>ROUND(I126*H126,2)</f>
        <v>0</v>
      </c>
      <c r="BL126" s="18" t="s">
        <v>85</v>
      </c>
      <c r="BM126" s="166" t="s">
        <v>630</v>
      </c>
    </row>
    <row r="127" spans="1:65" s="2" customFormat="1" ht="32.450000000000003" customHeight="1" x14ac:dyDescent="0.2">
      <c r="A127" s="33"/>
      <c r="B127" s="154"/>
      <c r="C127" s="155" t="s">
        <v>201</v>
      </c>
      <c r="D127" s="345" t="s">
        <v>141</v>
      </c>
      <c r="E127" s="156" t="s">
        <v>202</v>
      </c>
      <c r="F127" s="157" t="s">
        <v>203</v>
      </c>
      <c r="G127" s="158" t="s">
        <v>180</v>
      </c>
      <c r="H127" s="159">
        <v>3.24</v>
      </c>
      <c r="I127" s="160"/>
      <c r="J127" s="161">
        <f>ROUND(I127*H127,2)</f>
        <v>0</v>
      </c>
      <c r="K127" s="157" t="s">
        <v>145</v>
      </c>
      <c r="L127" s="34"/>
      <c r="M127" s="162" t="s">
        <v>3</v>
      </c>
      <c r="N127" s="163" t="s">
        <v>42</v>
      </c>
      <c r="O127" s="54"/>
      <c r="P127" s="164">
        <f>O127*H127</f>
        <v>0</v>
      </c>
      <c r="Q127" s="164">
        <v>0</v>
      </c>
      <c r="R127" s="164">
        <f>Q127*H127</f>
        <v>0</v>
      </c>
      <c r="S127" s="164">
        <v>0</v>
      </c>
      <c r="T127" s="165">
        <f>S127*H127</f>
        <v>0</v>
      </c>
      <c r="U127" s="33"/>
      <c r="V127" s="33"/>
      <c r="W127" s="33"/>
      <c r="X127" s="33"/>
      <c r="Y127" s="33"/>
      <c r="Z127" s="33"/>
      <c r="AA127" s="33"/>
      <c r="AB127" s="33"/>
      <c r="AC127" s="33"/>
      <c r="AD127" s="33"/>
      <c r="AE127" s="33"/>
      <c r="AR127" s="166" t="s">
        <v>85</v>
      </c>
      <c r="AT127" s="166" t="s">
        <v>141</v>
      </c>
      <c r="AU127" s="166" t="s">
        <v>79</v>
      </c>
      <c r="AY127" s="18" t="s">
        <v>137</v>
      </c>
      <c r="BE127" s="167">
        <f>IF(N127="základní",J127,0)</f>
        <v>0</v>
      </c>
      <c r="BF127" s="167">
        <f>IF(N127="snížená",J127,0)</f>
        <v>0</v>
      </c>
      <c r="BG127" s="167">
        <f>IF(N127="zákl. přenesená",J127,0)</f>
        <v>0</v>
      </c>
      <c r="BH127" s="167">
        <f>IF(N127="sníž. přenesená",J127,0)</f>
        <v>0</v>
      </c>
      <c r="BI127" s="167">
        <f>IF(N127="nulová",J127,0)</f>
        <v>0</v>
      </c>
      <c r="BJ127" s="18" t="s">
        <v>15</v>
      </c>
      <c r="BK127" s="167">
        <f>ROUND(I127*H127,2)</f>
        <v>0</v>
      </c>
      <c r="BL127" s="18" t="s">
        <v>85</v>
      </c>
      <c r="BM127" s="166" t="s">
        <v>631</v>
      </c>
    </row>
    <row r="128" spans="1:65" s="2" customFormat="1" ht="43.15" customHeight="1" x14ac:dyDescent="0.2">
      <c r="A128" s="33"/>
      <c r="B128" s="154"/>
      <c r="C128" s="155" t="s">
        <v>205</v>
      </c>
      <c r="D128" s="345" t="s">
        <v>141</v>
      </c>
      <c r="E128" s="156" t="s">
        <v>206</v>
      </c>
      <c r="F128" s="157" t="s">
        <v>207</v>
      </c>
      <c r="G128" s="158" t="s">
        <v>180</v>
      </c>
      <c r="H128" s="159">
        <v>97.2</v>
      </c>
      <c r="I128" s="160"/>
      <c r="J128" s="161">
        <f>ROUND(I128*H128,2)</f>
        <v>0</v>
      </c>
      <c r="K128" s="157" t="s">
        <v>145</v>
      </c>
      <c r="L128" s="34"/>
      <c r="M128" s="162" t="s">
        <v>3</v>
      </c>
      <c r="N128" s="163" t="s">
        <v>42</v>
      </c>
      <c r="O128" s="54"/>
      <c r="P128" s="164">
        <f>O128*H128</f>
        <v>0</v>
      </c>
      <c r="Q128" s="164">
        <v>0</v>
      </c>
      <c r="R128" s="164">
        <f>Q128*H128</f>
        <v>0</v>
      </c>
      <c r="S128" s="164">
        <v>0</v>
      </c>
      <c r="T128" s="165">
        <f>S128*H128</f>
        <v>0</v>
      </c>
      <c r="U128" s="33"/>
      <c r="V128" s="33"/>
      <c r="W128" s="33"/>
      <c r="X128" s="33"/>
      <c r="Y128" s="33"/>
      <c r="Z128" s="33"/>
      <c r="AA128" s="33"/>
      <c r="AB128" s="33"/>
      <c r="AC128" s="33"/>
      <c r="AD128" s="33"/>
      <c r="AE128" s="33"/>
      <c r="AR128" s="166" t="s">
        <v>85</v>
      </c>
      <c r="AT128" s="166" t="s">
        <v>141</v>
      </c>
      <c r="AU128" s="166" t="s">
        <v>79</v>
      </c>
      <c r="AY128" s="18" t="s">
        <v>137</v>
      </c>
      <c r="BE128" s="167">
        <f>IF(N128="základní",J128,0)</f>
        <v>0</v>
      </c>
      <c r="BF128" s="167">
        <f>IF(N128="snížená",J128,0)</f>
        <v>0</v>
      </c>
      <c r="BG128" s="167">
        <f>IF(N128="zákl. přenesená",J128,0)</f>
        <v>0</v>
      </c>
      <c r="BH128" s="167">
        <f>IF(N128="sníž. přenesená",J128,0)</f>
        <v>0</v>
      </c>
      <c r="BI128" s="167">
        <f>IF(N128="nulová",J128,0)</f>
        <v>0</v>
      </c>
      <c r="BJ128" s="18" t="s">
        <v>15</v>
      </c>
      <c r="BK128" s="167">
        <f>ROUND(I128*H128,2)</f>
        <v>0</v>
      </c>
      <c r="BL128" s="18" t="s">
        <v>85</v>
      </c>
      <c r="BM128" s="166" t="s">
        <v>632</v>
      </c>
    </row>
    <row r="129" spans="1:65" s="13" customFormat="1" x14ac:dyDescent="0.2">
      <c r="B129" s="168"/>
      <c r="D129" s="346" t="s">
        <v>147</v>
      </c>
      <c r="F129" s="170" t="s">
        <v>209</v>
      </c>
      <c r="H129" s="171">
        <v>97.2</v>
      </c>
      <c r="I129" s="172"/>
      <c r="L129" s="168"/>
      <c r="M129" s="173"/>
      <c r="N129" s="174"/>
      <c r="O129" s="174"/>
      <c r="P129" s="174"/>
      <c r="Q129" s="174"/>
      <c r="R129" s="174"/>
      <c r="S129" s="174"/>
      <c r="T129" s="175"/>
      <c r="AT129" s="169" t="s">
        <v>147</v>
      </c>
      <c r="AU129" s="169" t="s">
        <v>79</v>
      </c>
      <c r="AV129" s="13" t="s">
        <v>79</v>
      </c>
      <c r="AW129" s="13" t="s">
        <v>4</v>
      </c>
      <c r="AX129" s="13" t="s">
        <v>15</v>
      </c>
      <c r="AY129" s="169" t="s">
        <v>137</v>
      </c>
    </row>
    <row r="130" spans="1:65" s="2" customFormat="1" ht="43.15" customHeight="1" x14ac:dyDescent="0.2">
      <c r="A130" s="33"/>
      <c r="B130" s="154"/>
      <c r="C130" s="155" t="s">
        <v>210</v>
      </c>
      <c r="D130" s="345" t="s">
        <v>141</v>
      </c>
      <c r="E130" s="156" t="s">
        <v>211</v>
      </c>
      <c r="F130" s="157" t="s">
        <v>212</v>
      </c>
      <c r="G130" s="158" t="s">
        <v>180</v>
      </c>
      <c r="H130" s="159">
        <v>3.24</v>
      </c>
      <c r="I130" s="160"/>
      <c r="J130" s="161">
        <f>ROUND(I130*H130,2)</f>
        <v>0</v>
      </c>
      <c r="K130" s="157" t="s">
        <v>145</v>
      </c>
      <c r="L130" s="34"/>
      <c r="M130" s="162" t="s">
        <v>3</v>
      </c>
      <c r="N130" s="163" t="s">
        <v>42</v>
      </c>
      <c r="O130" s="54"/>
      <c r="P130" s="164">
        <f>O130*H130</f>
        <v>0</v>
      </c>
      <c r="Q130" s="164">
        <v>0</v>
      </c>
      <c r="R130" s="164">
        <f>Q130*H130</f>
        <v>0</v>
      </c>
      <c r="S130" s="164">
        <v>0</v>
      </c>
      <c r="T130" s="165">
        <f>S130*H130</f>
        <v>0</v>
      </c>
      <c r="U130" s="33"/>
      <c r="V130" s="33"/>
      <c r="W130" s="33"/>
      <c r="X130" s="33"/>
      <c r="Y130" s="33"/>
      <c r="Z130" s="33"/>
      <c r="AA130" s="33"/>
      <c r="AB130" s="33"/>
      <c r="AC130" s="33"/>
      <c r="AD130" s="33"/>
      <c r="AE130" s="33"/>
      <c r="AR130" s="166" t="s">
        <v>85</v>
      </c>
      <c r="AT130" s="166" t="s">
        <v>141</v>
      </c>
      <c r="AU130" s="166" t="s">
        <v>79</v>
      </c>
      <c r="AY130" s="18" t="s">
        <v>137</v>
      </c>
      <c r="BE130" s="167">
        <f>IF(N130="základní",J130,0)</f>
        <v>0</v>
      </c>
      <c r="BF130" s="167">
        <f>IF(N130="snížená",J130,0)</f>
        <v>0</v>
      </c>
      <c r="BG130" s="167">
        <f>IF(N130="zákl. přenesená",J130,0)</f>
        <v>0</v>
      </c>
      <c r="BH130" s="167">
        <f>IF(N130="sníž. přenesená",J130,0)</f>
        <v>0</v>
      </c>
      <c r="BI130" s="167">
        <f>IF(N130="nulová",J130,0)</f>
        <v>0</v>
      </c>
      <c r="BJ130" s="18" t="s">
        <v>15</v>
      </c>
      <c r="BK130" s="167">
        <f>ROUND(I130*H130,2)</f>
        <v>0</v>
      </c>
      <c r="BL130" s="18" t="s">
        <v>85</v>
      </c>
      <c r="BM130" s="166" t="s">
        <v>633</v>
      </c>
    </row>
    <row r="131" spans="1:65" s="12" customFormat="1" ht="22.9" customHeight="1" x14ac:dyDescent="0.2">
      <c r="B131" s="141"/>
      <c r="D131" s="347" t="s">
        <v>70</v>
      </c>
      <c r="E131" s="152" t="s">
        <v>214</v>
      </c>
      <c r="F131" s="152" t="s">
        <v>215</v>
      </c>
      <c r="I131" s="144"/>
      <c r="J131" s="153">
        <f>BK131</f>
        <v>0</v>
      </c>
      <c r="L131" s="141"/>
      <c r="M131" s="146"/>
      <c r="N131" s="147"/>
      <c r="O131" s="147"/>
      <c r="P131" s="148">
        <f>P132</f>
        <v>0</v>
      </c>
      <c r="Q131" s="147"/>
      <c r="R131" s="148">
        <f>R132</f>
        <v>0</v>
      </c>
      <c r="S131" s="147"/>
      <c r="T131" s="149">
        <f>T132</f>
        <v>0</v>
      </c>
      <c r="AR131" s="142" t="s">
        <v>15</v>
      </c>
      <c r="AT131" s="150" t="s">
        <v>70</v>
      </c>
      <c r="AU131" s="150" t="s">
        <v>15</v>
      </c>
      <c r="AY131" s="142" t="s">
        <v>137</v>
      </c>
      <c r="BK131" s="151">
        <f>BK132</f>
        <v>0</v>
      </c>
    </row>
    <row r="132" spans="1:65" s="2" customFormat="1" ht="54" customHeight="1" x14ac:dyDescent="0.2">
      <c r="A132" s="33"/>
      <c r="B132" s="154"/>
      <c r="C132" s="155" t="s">
        <v>9</v>
      </c>
      <c r="D132" s="345" t="s">
        <v>141</v>
      </c>
      <c r="E132" s="156" t="s">
        <v>216</v>
      </c>
      <c r="F132" s="157" t="s">
        <v>217</v>
      </c>
      <c r="G132" s="158" t="s">
        <v>180</v>
      </c>
      <c r="H132" s="159">
        <v>2.8769999999999998</v>
      </c>
      <c r="I132" s="160"/>
      <c r="J132" s="161">
        <f>ROUND(I132*H132,2)</f>
        <v>0</v>
      </c>
      <c r="K132" s="157" t="s">
        <v>3</v>
      </c>
      <c r="L132" s="34"/>
      <c r="M132" s="162" t="s">
        <v>3</v>
      </c>
      <c r="N132" s="163" t="s">
        <v>42</v>
      </c>
      <c r="O132" s="54"/>
      <c r="P132" s="164">
        <f>O132*H132</f>
        <v>0</v>
      </c>
      <c r="Q132" s="164">
        <v>0</v>
      </c>
      <c r="R132" s="164">
        <f>Q132*H132</f>
        <v>0</v>
      </c>
      <c r="S132" s="164">
        <v>0</v>
      </c>
      <c r="T132" s="165">
        <f>S132*H132</f>
        <v>0</v>
      </c>
      <c r="U132" s="33"/>
      <c r="V132" s="33"/>
      <c r="W132" s="33"/>
      <c r="X132" s="33"/>
      <c r="Y132" s="33"/>
      <c r="Z132" s="33"/>
      <c r="AA132" s="33"/>
      <c r="AB132" s="33"/>
      <c r="AC132" s="33"/>
      <c r="AD132" s="33"/>
      <c r="AE132" s="33"/>
      <c r="AR132" s="166" t="s">
        <v>85</v>
      </c>
      <c r="AT132" s="166" t="s">
        <v>141</v>
      </c>
      <c r="AU132" s="166" t="s">
        <v>79</v>
      </c>
      <c r="AY132" s="18" t="s">
        <v>137</v>
      </c>
      <c r="BE132" s="167">
        <f>IF(N132="základní",J132,0)</f>
        <v>0</v>
      </c>
      <c r="BF132" s="167">
        <f>IF(N132="snížená",J132,0)</f>
        <v>0</v>
      </c>
      <c r="BG132" s="167">
        <f>IF(N132="zákl. přenesená",J132,0)</f>
        <v>0</v>
      </c>
      <c r="BH132" s="167">
        <f>IF(N132="sníž. přenesená",J132,0)</f>
        <v>0</v>
      </c>
      <c r="BI132" s="167">
        <f>IF(N132="nulová",J132,0)</f>
        <v>0</v>
      </c>
      <c r="BJ132" s="18" t="s">
        <v>15</v>
      </c>
      <c r="BK132" s="167">
        <f>ROUND(I132*H132,2)</f>
        <v>0</v>
      </c>
      <c r="BL132" s="18" t="s">
        <v>85</v>
      </c>
      <c r="BM132" s="166" t="s">
        <v>634</v>
      </c>
    </row>
    <row r="133" spans="1:65" s="12" customFormat="1" ht="25.9" customHeight="1" x14ac:dyDescent="0.2">
      <c r="B133" s="141"/>
      <c r="D133" s="347" t="s">
        <v>70</v>
      </c>
      <c r="E133" s="143" t="s">
        <v>219</v>
      </c>
      <c r="F133" s="143" t="s">
        <v>220</v>
      </c>
      <c r="I133" s="144"/>
      <c r="J133" s="145">
        <f>BK133</f>
        <v>0</v>
      </c>
      <c r="L133" s="141"/>
      <c r="M133" s="146"/>
      <c r="N133" s="147"/>
      <c r="O133" s="147"/>
      <c r="P133" s="148">
        <f>P134+P141+P146+P150+P164+P167+P185+P200+P217+P222</f>
        <v>0</v>
      </c>
      <c r="Q133" s="147"/>
      <c r="R133" s="148">
        <f>R134+R141+R146+R150+R164+R167+R185+R200+R217+R222</f>
        <v>1.4077714000000001</v>
      </c>
      <c r="S133" s="147"/>
      <c r="T133" s="149">
        <f>T134+T141+T146+T150+T164+T167+T185+T200+T217+T222</f>
        <v>0.6752906500000001</v>
      </c>
      <c r="AR133" s="142" t="s">
        <v>79</v>
      </c>
      <c r="AT133" s="150" t="s">
        <v>70</v>
      </c>
      <c r="AU133" s="150" t="s">
        <v>71</v>
      </c>
      <c r="AY133" s="142" t="s">
        <v>137</v>
      </c>
      <c r="BK133" s="151">
        <f>BK134+BK141+BK146+BK150+BK164+BK167+BK185+BK200+BK217+BK222</f>
        <v>0</v>
      </c>
    </row>
    <row r="134" spans="1:65" s="12" customFormat="1" ht="22.9" customHeight="1" x14ac:dyDescent="0.2">
      <c r="B134" s="141"/>
      <c r="D134" s="347" t="s">
        <v>70</v>
      </c>
      <c r="E134" s="152" t="s">
        <v>221</v>
      </c>
      <c r="F134" s="152" t="s">
        <v>222</v>
      </c>
      <c r="I134" s="144"/>
      <c r="J134" s="153">
        <f>BK134</f>
        <v>0</v>
      </c>
      <c r="L134" s="141"/>
      <c r="M134" s="146"/>
      <c r="N134" s="147"/>
      <c r="O134" s="147"/>
      <c r="P134" s="148">
        <f>SUM(P135:P140)</f>
        <v>0</v>
      </c>
      <c r="Q134" s="147"/>
      <c r="R134" s="148">
        <f>SUM(R135:R140)</f>
        <v>1.5567500000000001E-2</v>
      </c>
      <c r="S134" s="147"/>
      <c r="T134" s="149">
        <f>SUM(T135:T140)</f>
        <v>0</v>
      </c>
      <c r="AR134" s="142" t="s">
        <v>79</v>
      </c>
      <c r="AT134" s="150" t="s">
        <v>70</v>
      </c>
      <c r="AU134" s="150" t="s">
        <v>15</v>
      </c>
      <c r="AY134" s="142" t="s">
        <v>137</v>
      </c>
      <c r="BK134" s="151">
        <f>SUM(BK135:BK140)</f>
        <v>0</v>
      </c>
    </row>
    <row r="135" spans="1:65" s="2" customFormat="1" ht="32.450000000000003" customHeight="1" x14ac:dyDescent="0.2">
      <c r="A135" s="33"/>
      <c r="B135" s="154"/>
      <c r="C135" s="155" t="s">
        <v>223</v>
      </c>
      <c r="D135" s="345" t="s">
        <v>141</v>
      </c>
      <c r="E135" s="156" t="s">
        <v>224</v>
      </c>
      <c r="F135" s="157" t="s">
        <v>225</v>
      </c>
      <c r="G135" s="158" t="s">
        <v>144</v>
      </c>
      <c r="H135" s="159">
        <v>12.21</v>
      </c>
      <c r="I135" s="160"/>
      <c r="J135" s="161">
        <f>ROUND(I135*H135,2)</f>
        <v>0</v>
      </c>
      <c r="K135" s="157" t="s">
        <v>145</v>
      </c>
      <c r="L135" s="34"/>
      <c r="M135" s="162" t="s">
        <v>3</v>
      </c>
      <c r="N135" s="163" t="s">
        <v>42</v>
      </c>
      <c r="O135" s="54"/>
      <c r="P135" s="164">
        <f>O135*H135</f>
        <v>0</v>
      </c>
      <c r="Q135" s="164">
        <v>0</v>
      </c>
      <c r="R135" s="164">
        <f>Q135*H135</f>
        <v>0</v>
      </c>
      <c r="S135" s="164">
        <v>0</v>
      </c>
      <c r="T135" s="165">
        <f>S135*H135</f>
        <v>0</v>
      </c>
      <c r="U135" s="33"/>
      <c r="V135" s="33"/>
      <c r="W135" s="33"/>
      <c r="X135" s="33"/>
      <c r="Y135" s="33"/>
      <c r="Z135" s="33"/>
      <c r="AA135" s="33"/>
      <c r="AB135" s="33"/>
      <c r="AC135" s="33"/>
      <c r="AD135" s="33"/>
      <c r="AE135" s="33"/>
      <c r="AR135" s="166" t="s">
        <v>223</v>
      </c>
      <c r="AT135" s="166" t="s">
        <v>141</v>
      </c>
      <c r="AU135" s="166" t="s">
        <v>79</v>
      </c>
      <c r="AY135" s="18" t="s">
        <v>137</v>
      </c>
      <c r="BE135" s="167">
        <f>IF(N135="základní",J135,0)</f>
        <v>0</v>
      </c>
      <c r="BF135" s="167">
        <f>IF(N135="snížená",J135,0)</f>
        <v>0</v>
      </c>
      <c r="BG135" s="167">
        <f>IF(N135="zákl. přenesená",J135,0)</f>
        <v>0</v>
      </c>
      <c r="BH135" s="167">
        <f>IF(N135="sníž. přenesená",J135,0)</f>
        <v>0</v>
      </c>
      <c r="BI135" s="167">
        <f>IF(N135="nulová",J135,0)</f>
        <v>0</v>
      </c>
      <c r="BJ135" s="18" t="s">
        <v>15</v>
      </c>
      <c r="BK135" s="167">
        <f>ROUND(I135*H135,2)</f>
        <v>0</v>
      </c>
      <c r="BL135" s="18" t="s">
        <v>223</v>
      </c>
      <c r="BM135" s="166" t="s">
        <v>635</v>
      </c>
    </row>
    <row r="136" spans="1:65" s="14" customFormat="1" x14ac:dyDescent="0.2">
      <c r="B136" s="176"/>
      <c r="D136" s="346" t="s">
        <v>147</v>
      </c>
      <c r="E136" s="177" t="s">
        <v>3</v>
      </c>
      <c r="F136" s="178" t="s">
        <v>168</v>
      </c>
      <c r="H136" s="177" t="s">
        <v>3</v>
      </c>
      <c r="I136" s="179"/>
      <c r="L136" s="176"/>
      <c r="M136" s="180"/>
      <c r="N136" s="181"/>
      <c r="O136" s="181"/>
      <c r="P136" s="181"/>
      <c r="Q136" s="181"/>
      <c r="R136" s="181"/>
      <c r="S136" s="181"/>
      <c r="T136" s="182"/>
      <c r="AT136" s="177" t="s">
        <v>147</v>
      </c>
      <c r="AU136" s="177" t="s">
        <v>79</v>
      </c>
      <c r="AV136" s="14" t="s">
        <v>15</v>
      </c>
      <c r="AW136" s="14" t="s">
        <v>33</v>
      </c>
      <c r="AX136" s="14" t="s">
        <v>71</v>
      </c>
      <c r="AY136" s="177" t="s">
        <v>137</v>
      </c>
    </row>
    <row r="137" spans="1:65" s="13" customFormat="1" x14ac:dyDescent="0.2">
      <c r="B137" s="168"/>
      <c r="D137" s="346" t="s">
        <v>147</v>
      </c>
      <c r="E137" s="169" t="s">
        <v>3</v>
      </c>
      <c r="F137" s="170" t="s">
        <v>227</v>
      </c>
      <c r="H137" s="171">
        <v>12.21</v>
      </c>
      <c r="I137" s="172"/>
      <c r="L137" s="168"/>
      <c r="M137" s="173"/>
      <c r="N137" s="174"/>
      <c r="O137" s="174"/>
      <c r="P137" s="174"/>
      <c r="Q137" s="174"/>
      <c r="R137" s="174"/>
      <c r="S137" s="174"/>
      <c r="T137" s="175"/>
      <c r="AT137" s="169" t="s">
        <v>147</v>
      </c>
      <c r="AU137" s="169" t="s">
        <v>79</v>
      </c>
      <c r="AV137" s="13" t="s">
        <v>79</v>
      </c>
      <c r="AW137" s="13" t="s">
        <v>33</v>
      </c>
      <c r="AX137" s="13" t="s">
        <v>15</v>
      </c>
      <c r="AY137" s="169" t="s">
        <v>137</v>
      </c>
    </row>
    <row r="138" spans="1:65" s="2" customFormat="1" ht="21.6" customHeight="1" x14ac:dyDescent="0.2">
      <c r="A138" s="33"/>
      <c r="B138" s="154"/>
      <c r="C138" s="183" t="s">
        <v>228</v>
      </c>
      <c r="D138" s="348" t="s">
        <v>229</v>
      </c>
      <c r="E138" s="184" t="s">
        <v>230</v>
      </c>
      <c r="F138" s="185" t="s">
        <v>231</v>
      </c>
      <c r="G138" s="186" t="s">
        <v>144</v>
      </c>
      <c r="H138" s="187">
        <v>12.454000000000001</v>
      </c>
      <c r="I138" s="188"/>
      <c r="J138" s="189">
        <f>ROUND(I138*H138,2)</f>
        <v>0</v>
      </c>
      <c r="K138" s="185" t="s">
        <v>145</v>
      </c>
      <c r="L138" s="190"/>
      <c r="M138" s="191" t="s">
        <v>3</v>
      </c>
      <c r="N138" s="192" t="s">
        <v>42</v>
      </c>
      <c r="O138" s="54"/>
      <c r="P138" s="164">
        <f>O138*H138</f>
        <v>0</v>
      </c>
      <c r="Q138" s="164">
        <v>1.25E-3</v>
      </c>
      <c r="R138" s="164">
        <f>Q138*H138</f>
        <v>1.5567500000000001E-2</v>
      </c>
      <c r="S138" s="164">
        <v>0</v>
      </c>
      <c r="T138" s="165">
        <f>S138*H138</f>
        <v>0</v>
      </c>
      <c r="U138" s="33"/>
      <c r="V138" s="33"/>
      <c r="W138" s="33"/>
      <c r="X138" s="33"/>
      <c r="Y138" s="33"/>
      <c r="Z138" s="33"/>
      <c r="AA138" s="33"/>
      <c r="AB138" s="33"/>
      <c r="AC138" s="33"/>
      <c r="AD138" s="33"/>
      <c r="AE138" s="33"/>
      <c r="AR138" s="166" t="s">
        <v>232</v>
      </c>
      <c r="AT138" s="166" t="s">
        <v>229</v>
      </c>
      <c r="AU138" s="166" t="s">
        <v>79</v>
      </c>
      <c r="AY138" s="18" t="s">
        <v>137</v>
      </c>
      <c r="BE138" s="167">
        <f>IF(N138="základní",J138,0)</f>
        <v>0</v>
      </c>
      <c r="BF138" s="167">
        <f>IF(N138="snížená",J138,0)</f>
        <v>0</v>
      </c>
      <c r="BG138" s="167">
        <f>IF(N138="zákl. přenesená",J138,0)</f>
        <v>0</v>
      </c>
      <c r="BH138" s="167">
        <f>IF(N138="sníž. přenesená",J138,0)</f>
        <v>0</v>
      </c>
      <c r="BI138" s="167">
        <f>IF(N138="nulová",J138,0)</f>
        <v>0</v>
      </c>
      <c r="BJ138" s="18" t="s">
        <v>15</v>
      </c>
      <c r="BK138" s="167">
        <f>ROUND(I138*H138,2)</f>
        <v>0</v>
      </c>
      <c r="BL138" s="18" t="s">
        <v>223</v>
      </c>
      <c r="BM138" s="166" t="s">
        <v>636</v>
      </c>
    </row>
    <row r="139" spans="1:65" s="13" customFormat="1" x14ac:dyDescent="0.2">
      <c r="B139" s="168"/>
      <c r="D139" s="346" t="s">
        <v>147</v>
      </c>
      <c r="F139" s="170" t="s">
        <v>234</v>
      </c>
      <c r="H139" s="171">
        <v>12.454000000000001</v>
      </c>
      <c r="I139" s="172"/>
      <c r="L139" s="168"/>
      <c r="M139" s="173"/>
      <c r="N139" s="174"/>
      <c r="O139" s="174"/>
      <c r="P139" s="174"/>
      <c r="Q139" s="174"/>
      <c r="R139" s="174"/>
      <c r="S139" s="174"/>
      <c r="T139" s="175"/>
      <c r="AT139" s="169" t="s">
        <v>147</v>
      </c>
      <c r="AU139" s="169" t="s">
        <v>79</v>
      </c>
      <c r="AV139" s="13" t="s">
        <v>79</v>
      </c>
      <c r="AW139" s="13" t="s">
        <v>4</v>
      </c>
      <c r="AX139" s="13" t="s">
        <v>15</v>
      </c>
      <c r="AY139" s="169" t="s">
        <v>137</v>
      </c>
    </row>
    <row r="140" spans="1:65" s="2" customFormat="1" ht="43.15" customHeight="1" x14ac:dyDescent="0.2">
      <c r="A140" s="33"/>
      <c r="B140" s="154"/>
      <c r="C140" s="155" t="s">
        <v>235</v>
      </c>
      <c r="D140" s="345" t="s">
        <v>141</v>
      </c>
      <c r="E140" s="156" t="s">
        <v>236</v>
      </c>
      <c r="F140" s="157" t="s">
        <v>237</v>
      </c>
      <c r="G140" s="158" t="s">
        <v>238</v>
      </c>
      <c r="H140" s="193"/>
      <c r="I140" s="160"/>
      <c r="J140" s="161">
        <f>ROUND(I140*H140,2)</f>
        <v>0</v>
      </c>
      <c r="K140" s="157" t="s">
        <v>145</v>
      </c>
      <c r="L140" s="34"/>
      <c r="M140" s="162" t="s">
        <v>3</v>
      </c>
      <c r="N140" s="163" t="s">
        <v>42</v>
      </c>
      <c r="O140" s="54"/>
      <c r="P140" s="164">
        <f>O140*H140</f>
        <v>0</v>
      </c>
      <c r="Q140" s="164">
        <v>0</v>
      </c>
      <c r="R140" s="164">
        <f>Q140*H140</f>
        <v>0</v>
      </c>
      <c r="S140" s="164">
        <v>0</v>
      </c>
      <c r="T140" s="165">
        <f>S140*H140</f>
        <v>0</v>
      </c>
      <c r="U140" s="33"/>
      <c r="V140" s="33"/>
      <c r="W140" s="33"/>
      <c r="X140" s="33"/>
      <c r="Y140" s="33"/>
      <c r="Z140" s="33"/>
      <c r="AA140" s="33"/>
      <c r="AB140" s="33"/>
      <c r="AC140" s="33"/>
      <c r="AD140" s="33"/>
      <c r="AE140" s="33"/>
      <c r="AR140" s="166" t="s">
        <v>223</v>
      </c>
      <c r="AT140" s="166" t="s">
        <v>141</v>
      </c>
      <c r="AU140" s="166" t="s">
        <v>79</v>
      </c>
      <c r="AY140" s="18" t="s">
        <v>137</v>
      </c>
      <c r="BE140" s="167">
        <f>IF(N140="základní",J140,0)</f>
        <v>0</v>
      </c>
      <c r="BF140" s="167">
        <f>IF(N140="snížená",J140,0)</f>
        <v>0</v>
      </c>
      <c r="BG140" s="167">
        <f>IF(N140="zákl. přenesená",J140,0)</f>
        <v>0</v>
      </c>
      <c r="BH140" s="167">
        <f>IF(N140="sníž. přenesená",J140,0)</f>
        <v>0</v>
      </c>
      <c r="BI140" s="167">
        <f>IF(N140="nulová",J140,0)</f>
        <v>0</v>
      </c>
      <c r="BJ140" s="18" t="s">
        <v>15</v>
      </c>
      <c r="BK140" s="167">
        <f>ROUND(I140*H140,2)</f>
        <v>0</v>
      </c>
      <c r="BL140" s="18" t="s">
        <v>223</v>
      </c>
      <c r="BM140" s="166" t="s">
        <v>637</v>
      </c>
    </row>
    <row r="141" spans="1:65" s="12" customFormat="1" ht="22.9" customHeight="1" x14ac:dyDescent="0.2">
      <c r="B141" s="141"/>
      <c r="D141" s="347" t="s">
        <v>70</v>
      </c>
      <c r="E141" s="152" t="s">
        <v>240</v>
      </c>
      <c r="F141" s="152" t="s">
        <v>241</v>
      </c>
      <c r="I141" s="144"/>
      <c r="J141" s="153">
        <f>BK141</f>
        <v>0</v>
      </c>
      <c r="L141" s="141"/>
      <c r="M141" s="146"/>
      <c r="N141" s="147"/>
      <c r="O141" s="147"/>
      <c r="P141" s="148">
        <f>SUM(P142:P145)</f>
        <v>0</v>
      </c>
      <c r="Q141" s="147"/>
      <c r="R141" s="148">
        <f>SUM(R142:R145)</f>
        <v>0</v>
      </c>
      <c r="S141" s="147"/>
      <c r="T141" s="149">
        <f>SUM(T142:T145)</f>
        <v>0</v>
      </c>
      <c r="AR141" s="142" t="s">
        <v>79</v>
      </c>
      <c r="AT141" s="150" t="s">
        <v>70</v>
      </c>
      <c r="AU141" s="150" t="s">
        <v>15</v>
      </c>
      <c r="AY141" s="142" t="s">
        <v>137</v>
      </c>
      <c r="BK141" s="151">
        <f>SUM(BK142:BK145)</f>
        <v>0</v>
      </c>
    </row>
    <row r="142" spans="1:65" s="2" customFormat="1" ht="14.45" customHeight="1" x14ac:dyDescent="0.2">
      <c r="A142" s="33"/>
      <c r="B142" s="154"/>
      <c r="C142" s="155" t="s">
        <v>242</v>
      </c>
      <c r="D142" s="345" t="s">
        <v>141</v>
      </c>
      <c r="E142" s="156" t="s">
        <v>243</v>
      </c>
      <c r="F142" s="157" t="s">
        <v>244</v>
      </c>
      <c r="G142" s="158" t="s">
        <v>245</v>
      </c>
      <c r="H142" s="159">
        <v>7</v>
      </c>
      <c r="I142" s="160"/>
      <c r="J142" s="161">
        <f>ROUND(I142*H142,2)</f>
        <v>0</v>
      </c>
      <c r="K142" s="157" t="s">
        <v>3</v>
      </c>
      <c r="L142" s="34"/>
      <c r="M142" s="162" t="s">
        <v>3</v>
      </c>
      <c r="N142" s="163" t="s">
        <v>42</v>
      </c>
      <c r="O142" s="54"/>
      <c r="P142" s="164">
        <f>O142*H142</f>
        <v>0</v>
      </c>
      <c r="Q142" s="164">
        <v>0</v>
      </c>
      <c r="R142" s="164">
        <f>Q142*H142</f>
        <v>0</v>
      </c>
      <c r="S142" s="164">
        <v>0</v>
      </c>
      <c r="T142" s="165">
        <f>S142*H142</f>
        <v>0</v>
      </c>
      <c r="U142" s="33"/>
      <c r="V142" s="33"/>
      <c r="W142" s="33"/>
      <c r="X142" s="33"/>
      <c r="Y142" s="33"/>
      <c r="Z142" s="33"/>
      <c r="AA142" s="33"/>
      <c r="AB142" s="33"/>
      <c r="AC142" s="33"/>
      <c r="AD142" s="33"/>
      <c r="AE142" s="33"/>
      <c r="AR142" s="166" t="s">
        <v>223</v>
      </c>
      <c r="AT142" s="166" t="s">
        <v>141</v>
      </c>
      <c r="AU142" s="166" t="s">
        <v>79</v>
      </c>
      <c r="AY142" s="18" t="s">
        <v>137</v>
      </c>
      <c r="BE142" s="167">
        <f>IF(N142="základní",J142,0)</f>
        <v>0</v>
      </c>
      <c r="BF142" s="167">
        <f>IF(N142="snížená",J142,0)</f>
        <v>0</v>
      </c>
      <c r="BG142" s="167">
        <f>IF(N142="zákl. přenesená",J142,0)</f>
        <v>0</v>
      </c>
      <c r="BH142" s="167">
        <f>IF(N142="sníž. přenesená",J142,0)</f>
        <v>0</v>
      </c>
      <c r="BI142" s="167">
        <f>IF(N142="nulová",J142,0)</f>
        <v>0</v>
      </c>
      <c r="BJ142" s="18" t="s">
        <v>15</v>
      </c>
      <c r="BK142" s="167">
        <f>ROUND(I142*H142,2)</f>
        <v>0</v>
      </c>
      <c r="BL142" s="18" t="s">
        <v>223</v>
      </c>
      <c r="BM142" s="166" t="s">
        <v>638</v>
      </c>
    </row>
    <row r="143" spans="1:65" s="2" customFormat="1" ht="14.45" customHeight="1" x14ac:dyDescent="0.2">
      <c r="A143" s="33"/>
      <c r="B143" s="154"/>
      <c r="C143" s="155" t="s">
        <v>247</v>
      </c>
      <c r="D143" s="345" t="s">
        <v>141</v>
      </c>
      <c r="E143" s="156" t="s">
        <v>248</v>
      </c>
      <c r="F143" s="157" t="s">
        <v>249</v>
      </c>
      <c r="G143" s="158" t="s">
        <v>245</v>
      </c>
      <c r="H143" s="159">
        <v>6</v>
      </c>
      <c r="I143" s="160"/>
      <c r="J143" s="161">
        <f>ROUND(I143*H143,2)</f>
        <v>0</v>
      </c>
      <c r="K143" s="157" t="s">
        <v>3</v>
      </c>
      <c r="L143" s="34"/>
      <c r="M143" s="162" t="s">
        <v>3</v>
      </c>
      <c r="N143" s="163" t="s">
        <v>42</v>
      </c>
      <c r="O143" s="54"/>
      <c r="P143" s="164">
        <f>O143*H143</f>
        <v>0</v>
      </c>
      <c r="Q143" s="164">
        <v>0</v>
      </c>
      <c r="R143" s="164">
        <f>Q143*H143</f>
        <v>0</v>
      </c>
      <c r="S143" s="164">
        <v>0</v>
      </c>
      <c r="T143" s="165">
        <f>S143*H143</f>
        <v>0</v>
      </c>
      <c r="U143" s="33"/>
      <c r="V143" s="33"/>
      <c r="W143" s="33"/>
      <c r="X143" s="33"/>
      <c r="Y143" s="33"/>
      <c r="Z143" s="33"/>
      <c r="AA143" s="33"/>
      <c r="AB143" s="33"/>
      <c r="AC143" s="33"/>
      <c r="AD143" s="33"/>
      <c r="AE143" s="33"/>
      <c r="AR143" s="166" t="s">
        <v>223</v>
      </c>
      <c r="AT143" s="166" t="s">
        <v>141</v>
      </c>
      <c r="AU143" s="166" t="s">
        <v>79</v>
      </c>
      <c r="AY143" s="18" t="s">
        <v>137</v>
      </c>
      <c r="BE143" s="167">
        <f>IF(N143="základní",J143,0)</f>
        <v>0</v>
      </c>
      <c r="BF143" s="167">
        <f>IF(N143="snížená",J143,0)</f>
        <v>0</v>
      </c>
      <c r="BG143" s="167">
        <f>IF(N143="zákl. přenesená",J143,0)</f>
        <v>0</v>
      </c>
      <c r="BH143" s="167">
        <f>IF(N143="sníž. přenesená",J143,0)</f>
        <v>0</v>
      </c>
      <c r="BI143" s="167">
        <f>IF(N143="nulová",J143,0)</f>
        <v>0</v>
      </c>
      <c r="BJ143" s="18" t="s">
        <v>15</v>
      </c>
      <c r="BK143" s="167">
        <f>ROUND(I143*H143,2)</f>
        <v>0</v>
      </c>
      <c r="BL143" s="18" t="s">
        <v>223</v>
      </c>
      <c r="BM143" s="166" t="s">
        <v>639</v>
      </c>
    </row>
    <row r="144" spans="1:65" s="2" customFormat="1" ht="14.45" customHeight="1" x14ac:dyDescent="0.2">
      <c r="A144" s="33"/>
      <c r="B144" s="154"/>
      <c r="C144" s="155" t="s">
        <v>8</v>
      </c>
      <c r="D144" s="345" t="s">
        <v>141</v>
      </c>
      <c r="E144" s="156" t="s">
        <v>251</v>
      </c>
      <c r="F144" s="157" t="s">
        <v>252</v>
      </c>
      <c r="G144" s="158" t="s">
        <v>245</v>
      </c>
      <c r="H144" s="159">
        <v>6</v>
      </c>
      <c r="I144" s="160"/>
      <c r="J144" s="161">
        <f>ROUND(I144*H144,2)</f>
        <v>0</v>
      </c>
      <c r="K144" s="157" t="s">
        <v>3</v>
      </c>
      <c r="L144" s="34"/>
      <c r="M144" s="162" t="s">
        <v>3</v>
      </c>
      <c r="N144" s="163" t="s">
        <v>42</v>
      </c>
      <c r="O144" s="54"/>
      <c r="P144" s="164">
        <f>O144*H144</f>
        <v>0</v>
      </c>
      <c r="Q144" s="164">
        <v>0</v>
      </c>
      <c r="R144" s="164">
        <f>Q144*H144</f>
        <v>0</v>
      </c>
      <c r="S144" s="164">
        <v>0</v>
      </c>
      <c r="T144" s="165">
        <f>S144*H144</f>
        <v>0</v>
      </c>
      <c r="U144" s="33"/>
      <c r="V144" s="33"/>
      <c r="W144" s="33"/>
      <c r="X144" s="33"/>
      <c r="Y144" s="33"/>
      <c r="Z144" s="33"/>
      <c r="AA144" s="33"/>
      <c r="AB144" s="33"/>
      <c r="AC144" s="33"/>
      <c r="AD144" s="33"/>
      <c r="AE144" s="33"/>
      <c r="AR144" s="166" t="s">
        <v>223</v>
      </c>
      <c r="AT144" s="166" t="s">
        <v>141</v>
      </c>
      <c r="AU144" s="166" t="s">
        <v>79</v>
      </c>
      <c r="AY144" s="18" t="s">
        <v>137</v>
      </c>
      <c r="BE144" s="167">
        <f>IF(N144="základní",J144,0)</f>
        <v>0</v>
      </c>
      <c r="BF144" s="167">
        <f>IF(N144="snížená",J144,0)</f>
        <v>0</v>
      </c>
      <c r="BG144" s="167">
        <f>IF(N144="zákl. přenesená",J144,0)</f>
        <v>0</v>
      </c>
      <c r="BH144" s="167">
        <f>IF(N144="sníž. přenesená",J144,0)</f>
        <v>0</v>
      </c>
      <c r="BI144" s="167">
        <f>IF(N144="nulová",J144,0)</f>
        <v>0</v>
      </c>
      <c r="BJ144" s="18" t="s">
        <v>15</v>
      </c>
      <c r="BK144" s="167">
        <f>ROUND(I144*H144,2)</f>
        <v>0</v>
      </c>
      <c r="BL144" s="18" t="s">
        <v>223</v>
      </c>
      <c r="BM144" s="166" t="s">
        <v>640</v>
      </c>
    </row>
    <row r="145" spans="1:65" s="2" customFormat="1" ht="14.45" customHeight="1" x14ac:dyDescent="0.2">
      <c r="A145" s="33"/>
      <c r="B145" s="154"/>
      <c r="C145" s="155" t="s">
        <v>254</v>
      </c>
      <c r="D145" s="345" t="s">
        <v>141</v>
      </c>
      <c r="E145" s="156" t="s">
        <v>255</v>
      </c>
      <c r="F145" s="157" t="s">
        <v>256</v>
      </c>
      <c r="G145" s="158" t="s">
        <v>245</v>
      </c>
      <c r="H145" s="159">
        <v>2</v>
      </c>
      <c r="I145" s="160"/>
      <c r="J145" s="161">
        <f>ROUND(I145*H145,2)</f>
        <v>0</v>
      </c>
      <c r="K145" s="157" t="s">
        <v>3</v>
      </c>
      <c r="L145" s="34"/>
      <c r="M145" s="162" t="s">
        <v>3</v>
      </c>
      <c r="N145" s="163" t="s">
        <v>42</v>
      </c>
      <c r="O145" s="54"/>
      <c r="P145" s="164">
        <f>O145*H145</f>
        <v>0</v>
      </c>
      <c r="Q145" s="164">
        <v>0</v>
      </c>
      <c r="R145" s="164">
        <f>Q145*H145</f>
        <v>0</v>
      </c>
      <c r="S145" s="164">
        <v>0</v>
      </c>
      <c r="T145" s="165">
        <f>S145*H145</f>
        <v>0</v>
      </c>
      <c r="U145" s="33"/>
      <c r="V145" s="33"/>
      <c r="W145" s="33"/>
      <c r="X145" s="33"/>
      <c r="Y145" s="33"/>
      <c r="Z145" s="33"/>
      <c r="AA145" s="33"/>
      <c r="AB145" s="33"/>
      <c r="AC145" s="33"/>
      <c r="AD145" s="33"/>
      <c r="AE145" s="33"/>
      <c r="AR145" s="166" t="s">
        <v>223</v>
      </c>
      <c r="AT145" s="166" t="s">
        <v>141</v>
      </c>
      <c r="AU145" s="166" t="s">
        <v>79</v>
      </c>
      <c r="AY145" s="18" t="s">
        <v>137</v>
      </c>
      <c r="BE145" s="167">
        <f>IF(N145="základní",J145,0)</f>
        <v>0</v>
      </c>
      <c r="BF145" s="167">
        <f>IF(N145="snížená",J145,0)</f>
        <v>0</v>
      </c>
      <c r="BG145" s="167">
        <f>IF(N145="zákl. přenesená",J145,0)</f>
        <v>0</v>
      </c>
      <c r="BH145" s="167">
        <f>IF(N145="sníž. přenesená",J145,0)</f>
        <v>0</v>
      </c>
      <c r="BI145" s="167">
        <f>IF(N145="nulová",J145,0)</f>
        <v>0</v>
      </c>
      <c r="BJ145" s="18" t="s">
        <v>15</v>
      </c>
      <c r="BK145" s="167">
        <f>ROUND(I145*H145,2)</f>
        <v>0</v>
      </c>
      <c r="BL145" s="18" t="s">
        <v>223</v>
      </c>
      <c r="BM145" s="166" t="s">
        <v>641</v>
      </c>
    </row>
    <row r="146" spans="1:65" s="12" customFormat="1" ht="22.9" customHeight="1" x14ac:dyDescent="0.2">
      <c r="B146" s="141"/>
      <c r="D146" s="347" t="s">
        <v>70</v>
      </c>
      <c r="E146" s="152" t="s">
        <v>258</v>
      </c>
      <c r="F146" s="152" t="s">
        <v>259</v>
      </c>
      <c r="I146" s="144"/>
      <c r="J146" s="153">
        <f>BK146</f>
        <v>0</v>
      </c>
      <c r="L146" s="141"/>
      <c r="M146" s="146"/>
      <c r="N146" s="147"/>
      <c r="O146" s="147"/>
      <c r="P146" s="148">
        <f>SUM(P147:P149)</f>
        <v>0</v>
      </c>
      <c r="Q146" s="147"/>
      <c r="R146" s="148">
        <f>SUM(R147:R149)</f>
        <v>0</v>
      </c>
      <c r="S146" s="147"/>
      <c r="T146" s="149">
        <f>SUM(T147:T149)</f>
        <v>0.36630000000000001</v>
      </c>
      <c r="AR146" s="142" t="s">
        <v>79</v>
      </c>
      <c r="AT146" s="150" t="s">
        <v>70</v>
      </c>
      <c r="AU146" s="150" t="s">
        <v>15</v>
      </c>
      <c r="AY146" s="142" t="s">
        <v>137</v>
      </c>
      <c r="BK146" s="151">
        <f>SUM(BK147:BK149)</f>
        <v>0</v>
      </c>
    </row>
    <row r="147" spans="1:65" s="2" customFormat="1" ht="32.450000000000003" customHeight="1" x14ac:dyDescent="0.2">
      <c r="A147" s="33"/>
      <c r="B147" s="154"/>
      <c r="C147" s="155" t="s">
        <v>260</v>
      </c>
      <c r="D147" s="345" t="s">
        <v>141</v>
      </c>
      <c r="E147" s="156" t="s">
        <v>261</v>
      </c>
      <c r="F147" s="157" t="s">
        <v>262</v>
      </c>
      <c r="G147" s="158" t="s">
        <v>144</v>
      </c>
      <c r="H147" s="159">
        <v>12.21</v>
      </c>
      <c r="I147" s="160"/>
      <c r="J147" s="161">
        <f>ROUND(I147*H147,2)</f>
        <v>0</v>
      </c>
      <c r="K147" s="157" t="s">
        <v>145</v>
      </c>
      <c r="L147" s="34"/>
      <c r="M147" s="162" t="s">
        <v>3</v>
      </c>
      <c r="N147" s="163" t="s">
        <v>42</v>
      </c>
      <c r="O147" s="54"/>
      <c r="P147" s="164">
        <f>O147*H147</f>
        <v>0</v>
      </c>
      <c r="Q147" s="164">
        <v>0</v>
      </c>
      <c r="R147" s="164">
        <f>Q147*H147</f>
        <v>0</v>
      </c>
      <c r="S147" s="164">
        <v>0.03</v>
      </c>
      <c r="T147" s="165">
        <f>S147*H147</f>
        <v>0.36630000000000001</v>
      </c>
      <c r="U147" s="33"/>
      <c r="V147" s="33"/>
      <c r="W147" s="33"/>
      <c r="X147" s="33"/>
      <c r="Y147" s="33"/>
      <c r="Z147" s="33"/>
      <c r="AA147" s="33"/>
      <c r="AB147" s="33"/>
      <c r="AC147" s="33"/>
      <c r="AD147" s="33"/>
      <c r="AE147" s="33"/>
      <c r="AR147" s="166" t="s">
        <v>223</v>
      </c>
      <c r="AT147" s="166" t="s">
        <v>141</v>
      </c>
      <c r="AU147" s="166" t="s">
        <v>79</v>
      </c>
      <c r="AY147" s="18" t="s">
        <v>137</v>
      </c>
      <c r="BE147" s="167">
        <f>IF(N147="základní",J147,0)</f>
        <v>0</v>
      </c>
      <c r="BF147" s="167">
        <f>IF(N147="snížená",J147,0)</f>
        <v>0</v>
      </c>
      <c r="BG147" s="167">
        <f>IF(N147="zákl. přenesená",J147,0)</f>
        <v>0</v>
      </c>
      <c r="BH147" s="167">
        <f>IF(N147="sníž. přenesená",J147,0)</f>
        <v>0</v>
      </c>
      <c r="BI147" s="167">
        <f>IF(N147="nulová",J147,0)</f>
        <v>0</v>
      </c>
      <c r="BJ147" s="18" t="s">
        <v>15</v>
      </c>
      <c r="BK147" s="167">
        <f>ROUND(I147*H147,2)</f>
        <v>0</v>
      </c>
      <c r="BL147" s="18" t="s">
        <v>223</v>
      </c>
      <c r="BM147" s="166" t="s">
        <v>642</v>
      </c>
    </row>
    <row r="148" spans="1:65" s="14" customFormat="1" x14ac:dyDescent="0.2">
      <c r="B148" s="176"/>
      <c r="D148" s="346" t="s">
        <v>147</v>
      </c>
      <c r="E148" s="177" t="s">
        <v>3</v>
      </c>
      <c r="F148" s="178" t="s">
        <v>168</v>
      </c>
      <c r="H148" s="177" t="s">
        <v>3</v>
      </c>
      <c r="I148" s="179"/>
      <c r="L148" s="176"/>
      <c r="M148" s="180"/>
      <c r="N148" s="181"/>
      <c r="O148" s="181"/>
      <c r="P148" s="181"/>
      <c r="Q148" s="181"/>
      <c r="R148" s="181"/>
      <c r="S148" s="181"/>
      <c r="T148" s="182"/>
      <c r="AT148" s="177" t="s">
        <v>147</v>
      </c>
      <c r="AU148" s="177" t="s">
        <v>79</v>
      </c>
      <c r="AV148" s="14" t="s">
        <v>15</v>
      </c>
      <c r="AW148" s="14" t="s">
        <v>33</v>
      </c>
      <c r="AX148" s="14" t="s">
        <v>71</v>
      </c>
      <c r="AY148" s="177" t="s">
        <v>137</v>
      </c>
    </row>
    <row r="149" spans="1:65" s="13" customFormat="1" x14ac:dyDescent="0.2">
      <c r="B149" s="168"/>
      <c r="D149" s="346" t="s">
        <v>147</v>
      </c>
      <c r="E149" s="169" t="s">
        <v>3</v>
      </c>
      <c r="F149" s="170" t="s">
        <v>227</v>
      </c>
      <c r="H149" s="171">
        <v>12.21</v>
      </c>
      <c r="I149" s="172"/>
      <c r="L149" s="168"/>
      <c r="M149" s="173"/>
      <c r="N149" s="174"/>
      <c r="O149" s="174"/>
      <c r="P149" s="174"/>
      <c r="Q149" s="174"/>
      <c r="R149" s="174"/>
      <c r="S149" s="174"/>
      <c r="T149" s="175"/>
      <c r="AT149" s="169" t="s">
        <v>147</v>
      </c>
      <c r="AU149" s="169" t="s">
        <v>79</v>
      </c>
      <c r="AV149" s="13" t="s">
        <v>79</v>
      </c>
      <c r="AW149" s="13" t="s">
        <v>33</v>
      </c>
      <c r="AX149" s="13" t="s">
        <v>15</v>
      </c>
      <c r="AY149" s="169" t="s">
        <v>137</v>
      </c>
    </row>
    <row r="150" spans="1:65" s="12" customFormat="1" ht="22.9" customHeight="1" x14ac:dyDescent="0.2">
      <c r="B150" s="141"/>
      <c r="D150" s="347" t="s">
        <v>70</v>
      </c>
      <c r="E150" s="152" t="s">
        <v>264</v>
      </c>
      <c r="F150" s="152" t="s">
        <v>265</v>
      </c>
      <c r="I150" s="144"/>
      <c r="J150" s="153">
        <f>BK150</f>
        <v>0</v>
      </c>
      <c r="L150" s="141"/>
      <c r="M150" s="146"/>
      <c r="N150" s="147"/>
      <c r="O150" s="147"/>
      <c r="P150" s="148">
        <f>SUM(P151:P163)</f>
        <v>0</v>
      </c>
      <c r="Q150" s="147"/>
      <c r="R150" s="148">
        <f>SUM(R151:R163)</f>
        <v>8.6150000000000004E-2</v>
      </c>
      <c r="S150" s="147"/>
      <c r="T150" s="149">
        <f>SUM(T151:T163)</f>
        <v>0.129</v>
      </c>
      <c r="AR150" s="142" t="s">
        <v>79</v>
      </c>
      <c r="AT150" s="150" t="s">
        <v>70</v>
      </c>
      <c r="AU150" s="150" t="s">
        <v>15</v>
      </c>
      <c r="AY150" s="142" t="s">
        <v>137</v>
      </c>
      <c r="BK150" s="151">
        <f>SUM(BK151:BK163)</f>
        <v>0</v>
      </c>
    </row>
    <row r="151" spans="1:65" s="2" customFormat="1" ht="43.15" customHeight="1" x14ac:dyDescent="0.2">
      <c r="A151" s="33"/>
      <c r="B151" s="154"/>
      <c r="C151" s="155" t="s">
        <v>270</v>
      </c>
      <c r="D151" s="345" t="s">
        <v>141</v>
      </c>
      <c r="E151" s="156" t="s">
        <v>271</v>
      </c>
      <c r="F151" s="157" t="s">
        <v>272</v>
      </c>
      <c r="G151" s="158" t="s">
        <v>245</v>
      </c>
      <c r="H151" s="159">
        <v>5</v>
      </c>
      <c r="I151" s="160"/>
      <c r="J151" s="161">
        <f t="shared" ref="J151:J163" si="0">ROUND(I151*H151,2)</f>
        <v>0</v>
      </c>
      <c r="K151" s="157" t="s">
        <v>145</v>
      </c>
      <c r="L151" s="34"/>
      <c r="M151" s="162" t="s">
        <v>3</v>
      </c>
      <c r="N151" s="163" t="s">
        <v>42</v>
      </c>
      <c r="O151" s="54"/>
      <c r="P151" s="164">
        <f t="shared" ref="P151:P163" si="1">O151*H151</f>
        <v>0</v>
      </c>
      <c r="Q151" s="164">
        <v>0</v>
      </c>
      <c r="R151" s="164">
        <f t="shared" ref="R151:R163" si="2">Q151*H151</f>
        <v>0</v>
      </c>
      <c r="S151" s="164">
        <v>0</v>
      </c>
      <c r="T151" s="165">
        <f t="shared" ref="T151:T163" si="3">S151*H151</f>
        <v>0</v>
      </c>
      <c r="U151" s="33"/>
      <c r="V151" s="33"/>
      <c r="W151" s="33"/>
      <c r="X151" s="33"/>
      <c r="Y151" s="33"/>
      <c r="Z151" s="33"/>
      <c r="AA151" s="33"/>
      <c r="AB151" s="33"/>
      <c r="AC151" s="33"/>
      <c r="AD151" s="33"/>
      <c r="AE151" s="33"/>
      <c r="AR151" s="166" t="s">
        <v>223</v>
      </c>
      <c r="AT151" s="166" t="s">
        <v>141</v>
      </c>
      <c r="AU151" s="166" t="s">
        <v>79</v>
      </c>
      <c r="AY151" s="18" t="s">
        <v>137</v>
      </c>
      <c r="BE151" s="167">
        <f t="shared" ref="BE151:BE163" si="4">IF(N151="základní",J151,0)</f>
        <v>0</v>
      </c>
      <c r="BF151" s="167">
        <f t="shared" ref="BF151:BF163" si="5">IF(N151="snížená",J151,0)</f>
        <v>0</v>
      </c>
      <c r="BG151" s="167">
        <f t="shared" ref="BG151:BG163" si="6">IF(N151="zákl. přenesená",J151,0)</f>
        <v>0</v>
      </c>
      <c r="BH151" s="167">
        <f t="shared" ref="BH151:BH163" si="7">IF(N151="sníž. přenesená",J151,0)</f>
        <v>0</v>
      </c>
      <c r="BI151" s="167">
        <f t="shared" ref="BI151:BI163" si="8">IF(N151="nulová",J151,0)</f>
        <v>0</v>
      </c>
      <c r="BJ151" s="18" t="s">
        <v>15</v>
      </c>
      <c r="BK151" s="167">
        <f t="shared" ref="BK151:BK163" si="9">ROUND(I151*H151,2)</f>
        <v>0</v>
      </c>
      <c r="BL151" s="18" t="s">
        <v>223</v>
      </c>
      <c r="BM151" s="166" t="s">
        <v>643</v>
      </c>
    </row>
    <row r="152" spans="1:65" s="2" customFormat="1" ht="32.450000000000003" customHeight="1" x14ac:dyDescent="0.2">
      <c r="A152" s="33"/>
      <c r="B152" s="154"/>
      <c r="C152" s="183" t="s">
        <v>274</v>
      </c>
      <c r="D152" s="348" t="s">
        <v>229</v>
      </c>
      <c r="E152" s="184" t="s">
        <v>275</v>
      </c>
      <c r="F152" s="185" t="s">
        <v>276</v>
      </c>
      <c r="G152" s="186" t="s">
        <v>245</v>
      </c>
      <c r="H152" s="187">
        <v>3</v>
      </c>
      <c r="I152" s="188"/>
      <c r="J152" s="189">
        <f t="shared" si="0"/>
        <v>0</v>
      </c>
      <c r="K152" s="185" t="s">
        <v>3</v>
      </c>
      <c r="L152" s="190"/>
      <c r="M152" s="191" t="s">
        <v>3</v>
      </c>
      <c r="N152" s="192" t="s">
        <v>42</v>
      </c>
      <c r="O152" s="54"/>
      <c r="P152" s="164">
        <f t="shared" si="1"/>
        <v>0</v>
      </c>
      <c r="Q152" s="164">
        <v>1.6E-2</v>
      </c>
      <c r="R152" s="164">
        <f t="shared" si="2"/>
        <v>4.8000000000000001E-2</v>
      </c>
      <c r="S152" s="164">
        <v>0</v>
      </c>
      <c r="T152" s="165">
        <f t="shared" si="3"/>
        <v>0</v>
      </c>
      <c r="U152" s="33"/>
      <c r="V152" s="33"/>
      <c r="W152" s="33"/>
      <c r="X152" s="33"/>
      <c r="Y152" s="33"/>
      <c r="Z152" s="33"/>
      <c r="AA152" s="33"/>
      <c r="AB152" s="33"/>
      <c r="AC152" s="33"/>
      <c r="AD152" s="33"/>
      <c r="AE152" s="33"/>
      <c r="AR152" s="166" t="s">
        <v>232</v>
      </c>
      <c r="AT152" s="166" t="s">
        <v>229</v>
      </c>
      <c r="AU152" s="166" t="s">
        <v>79</v>
      </c>
      <c r="AY152" s="18" t="s">
        <v>137</v>
      </c>
      <c r="BE152" s="167">
        <f t="shared" si="4"/>
        <v>0</v>
      </c>
      <c r="BF152" s="167">
        <f t="shared" si="5"/>
        <v>0</v>
      </c>
      <c r="BG152" s="167">
        <f t="shared" si="6"/>
        <v>0</v>
      </c>
      <c r="BH152" s="167">
        <f t="shared" si="7"/>
        <v>0</v>
      </c>
      <c r="BI152" s="167">
        <f t="shared" si="8"/>
        <v>0</v>
      </c>
      <c r="BJ152" s="18" t="s">
        <v>15</v>
      </c>
      <c r="BK152" s="167">
        <f t="shared" si="9"/>
        <v>0</v>
      </c>
      <c r="BL152" s="18" t="s">
        <v>223</v>
      </c>
      <c r="BM152" s="166" t="s">
        <v>644</v>
      </c>
    </row>
    <row r="153" spans="1:65" s="2" customFormat="1" ht="32.450000000000003" customHeight="1" x14ac:dyDescent="0.2">
      <c r="A153" s="33"/>
      <c r="B153" s="154"/>
      <c r="C153" s="183" t="s">
        <v>278</v>
      </c>
      <c r="D153" s="348" t="s">
        <v>229</v>
      </c>
      <c r="E153" s="184" t="s">
        <v>279</v>
      </c>
      <c r="F153" s="185" t="s">
        <v>280</v>
      </c>
      <c r="G153" s="186" t="s">
        <v>245</v>
      </c>
      <c r="H153" s="187">
        <v>2</v>
      </c>
      <c r="I153" s="188"/>
      <c r="J153" s="189">
        <f t="shared" si="0"/>
        <v>0</v>
      </c>
      <c r="K153" s="185" t="s">
        <v>3</v>
      </c>
      <c r="L153" s="190"/>
      <c r="M153" s="191" t="s">
        <v>3</v>
      </c>
      <c r="N153" s="192" t="s">
        <v>42</v>
      </c>
      <c r="O153" s="54"/>
      <c r="P153" s="164">
        <f t="shared" si="1"/>
        <v>0</v>
      </c>
      <c r="Q153" s="164">
        <v>1.6E-2</v>
      </c>
      <c r="R153" s="164">
        <f t="shared" si="2"/>
        <v>3.2000000000000001E-2</v>
      </c>
      <c r="S153" s="164">
        <v>0</v>
      </c>
      <c r="T153" s="165">
        <f t="shared" si="3"/>
        <v>0</v>
      </c>
      <c r="U153" s="33"/>
      <c r="V153" s="33"/>
      <c r="W153" s="33"/>
      <c r="X153" s="33"/>
      <c r="Y153" s="33"/>
      <c r="Z153" s="33"/>
      <c r="AA153" s="33"/>
      <c r="AB153" s="33"/>
      <c r="AC153" s="33"/>
      <c r="AD153" s="33"/>
      <c r="AE153" s="33"/>
      <c r="AR153" s="166" t="s">
        <v>232</v>
      </c>
      <c r="AT153" s="166" t="s">
        <v>229</v>
      </c>
      <c r="AU153" s="166" t="s">
        <v>79</v>
      </c>
      <c r="AY153" s="18" t="s">
        <v>137</v>
      </c>
      <c r="BE153" s="167">
        <f t="shared" si="4"/>
        <v>0</v>
      </c>
      <c r="BF153" s="167">
        <f t="shared" si="5"/>
        <v>0</v>
      </c>
      <c r="BG153" s="167">
        <f t="shared" si="6"/>
        <v>0</v>
      </c>
      <c r="BH153" s="167">
        <f t="shared" si="7"/>
        <v>0</v>
      </c>
      <c r="BI153" s="167">
        <f t="shared" si="8"/>
        <v>0</v>
      </c>
      <c r="BJ153" s="18" t="s">
        <v>15</v>
      </c>
      <c r="BK153" s="167">
        <f t="shared" si="9"/>
        <v>0</v>
      </c>
      <c r="BL153" s="18" t="s">
        <v>223</v>
      </c>
      <c r="BM153" s="166" t="s">
        <v>645</v>
      </c>
    </row>
    <row r="154" spans="1:65" s="2" customFormat="1" ht="21.6" customHeight="1" x14ac:dyDescent="0.2">
      <c r="A154" s="33"/>
      <c r="B154" s="154"/>
      <c r="C154" s="155" t="s">
        <v>282</v>
      </c>
      <c r="D154" s="345" t="s">
        <v>141</v>
      </c>
      <c r="E154" s="156" t="s">
        <v>283</v>
      </c>
      <c r="F154" s="157" t="s">
        <v>284</v>
      </c>
      <c r="G154" s="158" t="s">
        <v>245</v>
      </c>
      <c r="H154" s="159">
        <v>3</v>
      </c>
      <c r="I154" s="160"/>
      <c r="J154" s="161">
        <f t="shared" si="0"/>
        <v>0</v>
      </c>
      <c r="K154" s="157" t="s">
        <v>145</v>
      </c>
      <c r="L154" s="34"/>
      <c r="M154" s="162" t="s">
        <v>3</v>
      </c>
      <c r="N154" s="163" t="s">
        <v>42</v>
      </c>
      <c r="O154" s="54"/>
      <c r="P154" s="164">
        <f t="shared" si="1"/>
        <v>0</v>
      </c>
      <c r="Q154" s="164">
        <v>0</v>
      </c>
      <c r="R154" s="164">
        <f t="shared" si="2"/>
        <v>0</v>
      </c>
      <c r="S154" s="164">
        <v>0</v>
      </c>
      <c r="T154" s="165">
        <f t="shared" si="3"/>
        <v>0</v>
      </c>
      <c r="U154" s="33"/>
      <c r="V154" s="33"/>
      <c r="W154" s="33"/>
      <c r="X154" s="33"/>
      <c r="Y154" s="33"/>
      <c r="Z154" s="33"/>
      <c r="AA154" s="33"/>
      <c r="AB154" s="33"/>
      <c r="AC154" s="33"/>
      <c r="AD154" s="33"/>
      <c r="AE154" s="33"/>
      <c r="AR154" s="166" t="s">
        <v>223</v>
      </c>
      <c r="AT154" s="166" t="s">
        <v>141</v>
      </c>
      <c r="AU154" s="166" t="s">
        <v>79</v>
      </c>
      <c r="AY154" s="18" t="s">
        <v>137</v>
      </c>
      <c r="BE154" s="167">
        <f t="shared" si="4"/>
        <v>0</v>
      </c>
      <c r="BF154" s="167">
        <f t="shared" si="5"/>
        <v>0</v>
      </c>
      <c r="BG154" s="167">
        <f t="shared" si="6"/>
        <v>0</v>
      </c>
      <c r="BH154" s="167">
        <f t="shared" si="7"/>
        <v>0</v>
      </c>
      <c r="BI154" s="167">
        <f t="shared" si="8"/>
        <v>0</v>
      </c>
      <c r="BJ154" s="18" t="s">
        <v>15</v>
      </c>
      <c r="BK154" s="167">
        <f t="shared" si="9"/>
        <v>0</v>
      </c>
      <c r="BL154" s="18" t="s">
        <v>223</v>
      </c>
      <c r="BM154" s="166" t="s">
        <v>646</v>
      </c>
    </row>
    <row r="155" spans="1:65" s="2" customFormat="1" ht="14.45" customHeight="1" x14ac:dyDescent="0.2">
      <c r="A155" s="33"/>
      <c r="B155" s="154"/>
      <c r="C155" s="183" t="s">
        <v>286</v>
      </c>
      <c r="D155" s="348" t="s">
        <v>229</v>
      </c>
      <c r="E155" s="184" t="s">
        <v>287</v>
      </c>
      <c r="F155" s="185" t="s">
        <v>288</v>
      </c>
      <c r="G155" s="186" t="s">
        <v>245</v>
      </c>
      <c r="H155" s="187">
        <v>3</v>
      </c>
      <c r="I155" s="188"/>
      <c r="J155" s="189">
        <f t="shared" si="0"/>
        <v>0</v>
      </c>
      <c r="K155" s="185" t="s">
        <v>3</v>
      </c>
      <c r="L155" s="190"/>
      <c r="M155" s="191" t="s">
        <v>3</v>
      </c>
      <c r="N155" s="192" t="s">
        <v>42</v>
      </c>
      <c r="O155" s="54"/>
      <c r="P155" s="164">
        <f t="shared" si="1"/>
        <v>0</v>
      </c>
      <c r="Q155" s="164">
        <v>0</v>
      </c>
      <c r="R155" s="164">
        <f t="shared" si="2"/>
        <v>0</v>
      </c>
      <c r="S155" s="164">
        <v>0</v>
      </c>
      <c r="T155" s="165">
        <f t="shared" si="3"/>
        <v>0</v>
      </c>
      <c r="U155" s="33"/>
      <c r="V155" s="33"/>
      <c r="W155" s="33"/>
      <c r="X155" s="33"/>
      <c r="Y155" s="33"/>
      <c r="Z155" s="33"/>
      <c r="AA155" s="33"/>
      <c r="AB155" s="33"/>
      <c r="AC155" s="33"/>
      <c r="AD155" s="33"/>
      <c r="AE155" s="33"/>
      <c r="AR155" s="166" t="s">
        <v>232</v>
      </c>
      <c r="AT155" s="166" t="s">
        <v>229</v>
      </c>
      <c r="AU155" s="166" t="s">
        <v>79</v>
      </c>
      <c r="AY155" s="18" t="s">
        <v>137</v>
      </c>
      <c r="BE155" s="167">
        <f t="shared" si="4"/>
        <v>0</v>
      </c>
      <c r="BF155" s="167">
        <f t="shared" si="5"/>
        <v>0</v>
      </c>
      <c r="BG155" s="167">
        <f t="shared" si="6"/>
        <v>0</v>
      </c>
      <c r="BH155" s="167">
        <f t="shared" si="7"/>
        <v>0</v>
      </c>
      <c r="BI155" s="167">
        <f t="shared" si="8"/>
        <v>0</v>
      </c>
      <c r="BJ155" s="18" t="s">
        <v>15</v>
      </c>
      <c r="BK155" s="167">
        <f t="shared" si="9"/>
        <v>0</v>
      </c>
      <c r="BL155" s="18" t="s">
        <v>223</v>
      </c>
      <c r="BM155" s="166" t="s">
        <v>647</v>
      </c>
    </row>
    <row r="156" spans="1:65" s="2" customFormat="1" ht="21.6" customHeight="1" x14ac:dyDescent="0.2">
      <c r="A156" s="33"/>
      <c r="B156" s="154"/>
      <c r="C156" s="155" t="s">
        <v>290</v>
      </c>
      <c r="D156" s="345" t="s">
        <v>141</v>
      </c>
      <c r="E156" s="156" t="s">
        <v>291</v>
      </c>
      <c r="F156" s="157" t="s">
        <v>292</v>
      </c>
      <c r="G156" s="158" t="s">
        <v>245</v>
      </c>
      <c r="H156" s="159">
        <v>5</v>
      </c>
      <c r="I156" s="160"/>
      <c r="J156" s="161">
        <f t="shared" si="0"/>
        <v>0</v>
      </c>
      <c r="K156" s="157" t="s">
        <v>145</v>
      </c>
      <c r="L156" s="34"/>
      <c r="M156" s="162" t="s">
        <v>3</v>
      </c>
      <c r="N156" s="163" t="s">
        <v>42</v>
      </c>
      <c r="O156" s="54"/>
      <c r="P156" s="164">
        <f t="shared" si="1"/>
        <v>0</v>
      </c>
      <c r="Q156" s="164">
        <v>0</v>
      </c>
      <c r="R156" s="164">
        <f t="shared" si="2"/>
        <v>0</v>
      </c>
      <c r="S156" s="164">
        <v>0</v>
      </c>
      <c r="T156" s="165">
        <f t="shared" si="3"/>
        <v>0</v>
      </c>
      <c r="U156" s="33"/>
      <c r="V156" s="33"/>
      <c r="W156" s="33"/>
      <c r="X156" s="33"/>
      <c r="Y156" s="33"/>
      <c r="Z156" s="33"/>
      <c r="AA156" s="33"/>
      <c r="AB156" s="33"/>
      <c r="AC156" s="33"/>
      <c r="AD156" s="33"/>
      <c r="AE156" s="33"/>
      <c r="AR156" s="166" t="s">
        <v>223</v>
      </c>
      <c r="AT156" s="166" t="s">
        <v>141</v>
      </c>
      <c r="AU156" s="166" t="s">
        <v>79</v>
      </c>
      <c r="AY156" s="18" t="s">
        <v>137</v>
      </c>
      <c r="BE156" s="167">
        <f t="shared" si="4"/>
        <v>0</v>
      </c>
      <c r="BF156" s="167">
        <f t="shared" si="5"/>
        <v>0</v>
      </c>
      <c r="BG156" s="167">
        <f t="shared" si="6"/>
        <v>0</v>
      </c>
      <c r="BH156" s="167">
        <f t="shared" si="7"/>
        <v>0</v>
      </c>
      <c r="BI156" s="167">
        <f t="shared" si="8"/>
        <v>0</v>
      </c>
      <c r="BJ156" s="18" t="s">
        <v>15</v>
      </c>
      <c r="BK156" s="167">
        <f t="shared" si="9"/>
        <v>0</v>
      </c>
      <c r="BL156" s="18" t="s">
        <v>223</v>
      </c>
      <c r="BM156" s="166" t="s">
        <v>648</v>
      </c>
    </row>
    <row r="157" spans="1:65" s="2" customFormat="1" ht="14.45" customHeight="1" x14ac:dyDescent="0.2">
      <c r="A157" s="33"/>
      <c r="B157" s="154"/>
      <c r="C157" s="183" t="s">
        <v>294</v>
      </c>
      <c r="D157" s="348" t="s">
        <v>229</v>
      </c>
      <c r="E157" s="184" t="s">
        <v>295</v>
      </c>
      <c r="F157" s="185" t="s">
        <v>296</v>
      </c>
      <c r="G157" s="186" t="s">
        <v>245</v>
      </c>
      <c r="H157" s="187">
        <v>3</v>
      </c>
      <c r="I157" s="188"/>
      <c r="J157" s="189">
        <f t="shared" si="0"/>
        <v>0</v>
      </c>
      <c r="K157" s="185" t="s">
        <v>3</v>
      </c>
      <c r="L157" s="190"/>
      <c r="M157" s="191" t="s">
        <v>3</v>
      </c>
      <c r="N157" s="192" t="s">
        <v>42</v>
      </c>
      <c r="O157" s="54"/>
      <c r="P157" s="164">
        <f t="shared" si="1"/>
        <v>0</v>
      </c>
      <c r="Q157" s="164">
        <v>0</v>
      </c>
      <c r="R157" s="164">
        <f t="shared" si="2"/>
        <v>0</v>
      </c>
      <c r="S157" s="164">
        <v>0</v>
      </c>
      <c r="T157" s="165">
        <f t="shared" si="3"/>
        <v>0</v>
      </c>
      <c r="U157" s="33"/>
      <c r="V157" s="33"/>
      <c r="W157" s="33"/>
      <c r="X157" s="33"/>
      <c r="Y157" s="33"/>
      <c r="Z157" s="33"/>
      <c r="AA157" s="33"/>
      <c r="AB157" s="33"/>
      <c r="AC157" s="33"/>
      <c r="AD157" s="33"/>
      <c r="AE157" s="33"/>
      <c r="AR157" s="166" t="s">
        <v>232</v>
      </c>
      <c r="AT157" s="166" t="s">
        <v>229</v>
      </c>
      <c r="AU157" s="166" t="s">
        <v>79</v>
      </c>
      <c r="AY157" s="18" t="s">
        <v>137</v>
      </c>
      <c r="BE157" s="167">
        <f t="shared" si="4"/>
        <v>0</v>
      </c>
      <c r="BF157" s="167">
        <f t="shared" si="5"/>
        <v>0</v>
      </c>
      <c r="BG157" s="167">
        <f t="shared" si="6"/>
        <v>0</v>
      </c>
      <c r="BH157" s="167">
        <f t="shared" si="7"/>
        <v>0</v>
      </c>
      <c r="BI157" s="167">
        <f t="shared" si="8"/>
        <v>0</v>
      </c>
      <c r="BJ157" s="18" t="s">
        <v>15</v>
      </c>
      <c r="BK157" s="167">
        <f t="shared" si="9"/>
        <v>0</v>
      </c>
      <c r="BL157" s="18" t="s">
        <v>223</v>
      </c>
      <c r="BM157" s="166" t="s">
        <v>649</v>
      </c>
    </row>
    <row r="158" spans="1:65" s="2" customFormat="1" ht="14.45" customHeight="1" x14ac:dyDescent="0.2">
      <c r="A158" s="33"/>
      <c r="B158" s="154"/>
      <c r="C158" s="183" t="s">
        <v>232</v>
      </c>
      <c r="D158" s="348" t="s">
        <v>229</v>
      </c>
      <c r="E158" s="184" t="s">
        <v>298</v>
      </c>
      <c r="F158" s="185" t="s">
        <v>299</v>
      </c>
      <c r="G158" s="186" t="s">
        <v>245</v>
      </c>
      <c r="H158" s="187">
        <v>2</v>
      </c>
      <c r="I158" s="188"/>
      <c r="J158" s="189">
        <f t="shared" si="0"/>
        <v>0</v>
      </c>
      <c r="K158" s="185" t="s">
        <v>3</v>
      </c>
      <c r="L158" s="190"/>
      <c r="M158" s="191" t="s">
        <v>3</v>
      </c>
      <c r="N158" s="192" t="s">
        <v>42</v>
      </c>
      <c r="O158" s="54"/>
      <c r="P158" s="164">
        <f t="shared" si="1"/>
        <v>0</v>
      </c>
      <c r="Q158" s="164">
        <v>0</v>
      </c>
      <c r="R158" s="164">
        <f t="shared" si="2"/>
        <v>0</v>
      </c>
      <c r="S158" s="164">
        <v>0</v>
      </c>
      <c r="T158" s="165">
        <f t="shared" si="3"/>
        <v>0</v>
      </c>
      <c r="U158" s="33"/>
      <c r="V158" s="33"/>
      <c r="W158" s="33"/>
      <c r="X158" s="33"/>
      <c r="Y158" s="33"/>
      <c r="Z158" s="33"/>
      <c r="AA158" s="33"/>
      <c r="AB158" s="33"/>
      <c r="AC158" s="33"/>
      <c r="AD158" s="33"/>
      <c r="AE158" s="33"/>
      <c r="AR158" s="166" t="s">
        <v>232</v>
      </c>
      <c r="AT158" s="166" t="s">
        <v>229</v>
      </c>
      <c r="AU158" s="166" t="s">
        <v>79</v>
      </c>
      <c r="AY158" s="18" t="s">
        <v>137</v>
      </c>
      <c r="BE158" s="167">
        <f t="shared" si="4"/>
        <v>0</v>
      </c>
      <c r="BF158" s="167">
        <f t="shared" si="5"/>
        <v>0</v>
      </c>
      <c r="BG158" s="167">
        <f t="shared" si="6"/>
        <v>0</v>
      </c>
      <c r="BH158" s="167">
        <f t="shared" si="7"/>
        <v>0</v>
      </c>
      <c r="BI158" s="167">
        <f t="shared" si="8"/>
        <v>0</v>
      </c>
      <c r="BJ158" s="18" t="s">
        <v>15</v>
      </c>
      <c r="BK158" s="167">
        <f t="shared" si="9"/>
        <v>0</v>
      </c>
      <c r="BL158" s="18" t="s">
        <v>223</v>
      </c>
      <c r="BM158" s="166" t="s">
        <v>650</v>
      </c>
    </row>
    <row r="159" spans="1:65" s="2" customFormat="1" ht="14.45" customHeight="1" x14ac:dyDescent="0.2">
      <c r="A159" s="33"/>
      <c r="B159" s="154"/>
      <c r="C159" s="155" t="s">
        <v>301</v>
      </c>
      <c r="D159" s="345" t="s">
        <v>141</v>
      </c>
      <c r="E159" s="156" t="s">
        <v>302</v>
      </c>
      <c r="F159" s="157" t="s">
        <v>303</v>
      </c>
      <c r="G159" s="158" t="s">
        <v>245</v>
      </c>
      <c r="H159" s="159">
        <v>5</v>
      </c>
      <c r="I159" s="160"/>
      <c r="J159" s="161">
        <f t="shared" si="0"/>
        <v>0</v>
      </c>
      <c r="K159" s="157" t="s">
        <v>145</v>
      </c>
      <c r="L159" s="34"/>
      <c r="M159" s="162" t="s">
        <v>3</v>
      </c>
      <c r="N159" s="163" t="s">
        <v>42</v>
      </c>
      <c r="O159" s="54"/>
      <c r="P159" s="164">
        <f t="shared" si="1"/>
        <v>0</v>
      </c>
      <c r="Q159" s="164">
        <v>0</v>
      </c>
      <c r="R159" s="164">
        <f t="shared" si="2"/>
        <v>0</v>
      </c>
      <c r="S159" s="164">
        <v>1.8E-3</v>
      </c>
      <c r="T159" s="165">
        <f t="shared" si="3"/>
        <v>8.9999999999999993E-3</v>
      </c>
      <c r="U159" s="33"/>
      <c r="V159" s="33"/>
      <c r="W159" s="33"/>
      <c r="X159" s="33"/>
      <c r="Y159" s="33"/>
      <c r="Z159" s="33"/>
      <c r="AA159" s="33"/>
      <c r="AB159" s="33"/>
      <c r="AC159" s="33"/>
      <c r="AD159" s="33"/>
      <c r="AE159" s="33"/>
      <c r="AR159" s="166" t="s">
        <v>223</v>
      </c>
      <c r="AT159" s="166" t="s">
        <v>141</v>
      </c>
      <c r="AU159" s="166" t="s">
        <v>79</v>
      </c>
      <c r="AY159" s="18" t="s">
        <v>137</v>
      </c>
      <c r="BE159" s="167">
        <f t="shared" si="4"/>
        <v>0</v>
      </c>
      <c r="BF159" s="167">
        <f t="shared" si="5"/>
        <v>0</v>
      </c>
      <c r="BG159" s="167">
        <f t="shared" si="6"/>
        <v>0</v>
      </c>
      <c r="BH159" s="167">
        <f t="shared" si="7"/>
        <v>0</v>
      </c>
      <c r="BI159" s="167">
        <f t="shared" si="8"/>
        <v>0</v>
      </c>
      <c r="BJ159" s="18" t="s">
        <v>15</v>
      </c>
      <c r="BK159" s="167">
        <f t="shared" si="9"/>
        <v>0</v>
      </c>
      <c r="BL159" s="18" t="s">
        <v>223</v>
      </c>
      <c r="BM159" s="166" t="s">
        <v>651</v>
      </c>
    </row>
    <row r="160" spans="1:65" s="2" customFormat="1" ht="14.45" customHeight="1" x14ac:dyDescent="0.2">
      <c r="A160" s="33"/>
      <c r="B160" s="154"/>
      <c r="C160" s="155" t="s">
        <v>266</v>
      </c>
      <c r="D160" s="345" t="s">
        <v>141</v>
      </c>
      <c r="E160" s="156" t="s">
        <v>267</v>
      </c>
      <c r="F160" s="157" t="s">
        <v>268</v>
      </c>
      <c r="G160" s="158" t="s">
        <v>245</v>
      </c>
      <c r="H160" s="159">
        <v>5</v>
      </c>
      <c r="I160" s="160"/>
      <c r="J160" s="161">
        <f t="shared" si="0"/>
        <v>0</v>
      </c>
      <c r="K160" s="157" t="s">
        <v>3</v>
      </c>
      <c r="L160" s="34"/>
      <c r="M160" s="162" t="s">
        <v>3</v>
      </c>
      <c r="N160" s="163" t="s">
        <v>42</v>
      </c>
      <c r="O160" s="54"/>
      <c r="P160" s="164">
        <f t="shared" si="1"/>
        <v>0</v>
      </c>
      <c r="Q160" s="164">
        <v>0</v>
      </c>
      <c r="R160" s="164">
        <f t="shared" si="2"/>
        <v>0</v>
      </c>
      <c r="S160" s="164">
        <v>2.4E-2</v>
      </c>
      <c r="T160" s="165">
        <f t="shared" si="3"/>
        <v>0.12</v>
      </c>
      <c r="U160" s="33"/>
      <c r="V160" s="33"/>
      <c r="W160" s="33"/>
      <c r="X160" s="33"/>
      <c r="Y160" s="33"/>
      <c r="Z160" s="33"/>
      <c r="AA160" s="33"/>
      <c r="AB160" s="33"/>
      <c r="AC160" s="33"/>
      <c r="AD160" s="33"/>
      <c r="AE160" s="33"/>
      <c r="AR160" s="166" t="s">
        <v>223</v>
      </c>
      <c r="AT160" s="166" t="s">
        <v>141</v>
      </c>
      <c r="AU160" s="166" t="s">
        <v>79</v>
      </c>
      <c r="AY160" s="18" t="s">
        <v>137</v>
      </c>
      <c r="BE160" s="167">
        <f t="shared" si="4"/>
        <v>0</v>
      </c>
      <c r="BF160" s="167">
        <f t="shared" si="5"/>
        <v>0</v>
      </c>
      <c r="BG160" s="167">
        <f t="shared" si="6"/>
        <v>0</v>
      </c>
      <c r="BH160" s="167">
        <f t="shared" si="7"/>
        <v>0</v>
      </c>
      <c r="BI160" s="167">
        <f t="shared" si="8"/>
        <v>0</v>
      </c>
      <c r="BJ160" s="18" t="s">
        <v>15</v>
      </c>
      <c r="BK160" s="167">
        <f t="shared" si="9"/>
        <v>0</v>
      </c>
      <c r="BL160" s="18" t="s">
        <v>223</v>
      </c>
      <c r="BM160" s="166" t="s">
        <v>652</v>
      </c>
    </row>
    <row r="161" spans="1:65" s="2" customFormat="1" ht="21.6" customHeight="1" x14ac:dyDescent="0.2">
      <c r="A161" s="33"/>
      <c r="B161" s="154"/>
      <c r="C161" s="155" t="s">
        <v>305</v>
      </c>
      <c r="D161" s="345" t="s">
        <v>141</v>
      </c>
      <c r="E161" s="156" t="s">
        <v>306</v>
      </c>
      <c r="F161" s="157" t="s">
        <v>307</v>
      </c>
      <c r="G161" s="158" t="s">
        <v>245</v>
      </c>
      <c r="H161" s="159">
        <v>5</v>
      </c>
      <c r="I161" s="160"/>
      <c r="J161" s="161">
        <f t="shared" si="0"/>
        <v>0</v>
      </c>
      <c r="K161" s="157" t="s">
        <v>145</v>
      </c>
      <c r="L161" s="34"/>
      <c r="M161" s="162" t="s">
        <v>3</v>
      </c>
      <c r="N161" s="163" t="s">
        <v>42</v>
      </c>
      <c r="O161" s="54"/>
      <c r="P161" s="164">
        <f t="shared" si="1"/>
        <v>0</v>
      </c>
      <c r="Q161" s="164">
        <v>0</v>
      </c>
      <c r="R161" s="164">
        <f t="shared" si="2"/>
        <v>0</v>
      </c>
      <c r="S161" s="164">
        <v>0</v>
      </c>
      <c r="T161" s="165">
        <f t="shared" si="3"/>
        <v>0</v>
      </c>
      <c r="U161" s="33"/>
      <c r="V161" s="33"/>
      <c r="W161" s="33"/>
      <c r="X161" s="33"/>
      <c r="Y161" s="33"/>
      <c r="Z161" s="33"/>
      <c r="AA161" s="33"/>
      <c r="AB161" s="33"/>
      <c r="AC161" s="33"/>
      <c r="AD161" s="33"/>
      <c r="AE161" s="33"/>
      <c r="AR161" s="166" t="s">
        <v>223</v>
      </c>
      <c r="AT161" s="166" t="s">
        <v>141</v>
      </c>
      <c r="AU161" s="166" t="s">
        <v>79</v>
      </c>
      <c r="AY161" s="18" t="s">
        <v>137</v>
      </c>
      <c r="BE161" s="167">
        <f t="shared" si="4"/>
        <v>0</v>
      </c>
      <c r="BF161" s="167">
        <f t="shared" si="5"/>
        <v>0</v>
      </c>
      <c r="BG161" s="167">
        <f t="shared" si="6"/>
        <v>0</v>
      </c>
      <c r="BH161" s="167">
        <f t="shared" si="7"/>
        <v>0</v>
      </c>
      <c r="BI161" s="167">
        <f t="shared" si="8"/>
        <v>0</v>
      </c>
      <c r="BJ161" s="18" t="s">
        <v>15</v>
      </c>
      <c r="BK161" s="167">
        <f t="shared" si="9"/>
        <v>0</v>
      </c>
      <c r="BL161" s="18" t="s">
        <v>223</v>
      </c>
      <c r="BM161" s="166" t="s">
        <v>653</v>
      </c>
    </row>
    <row r="162" spans="1:65" s="2" customFormat="1" ht="14.45" customHeight="1" x14ac:dyDescent="0.2">
      <c r="A162" s="33"/>
      <c r="B162" s="154"/>
      <c r="C162" s="183" t="s">
        <v>309</v>
      </c>
      <c r="D162" s="348" t="s">
        <v>229</v>
      </c>
      <c r="E162" s="184" t="s">
        <v>310</v>
      </c>
      <c r="F162" s="185" t="s">
        <v>311</v>
      </c>
      <c r="G162" s="186" t="s">
        <v>245</v>
      </c>
      <c r="H162" s="187">
        <v>5</v>
      </c>
      <c r="I162" s="188"/>
      <c r="J162" s="189">
        <f t="shared" si="0"/>
        <v>0</v>
      </c>
      <c r="K162" s="185" t="s">
        <v>3</v>
      </c>
      <c r="L162" s="190"/>
      <c r="M162" s="191" t="s">
        <v>3</v>
      </c>
      <c r="N162" s="192" t="s">
        <v>42</v>
      </c>
      <c r="O162" s="54"/>
      <c r="P162" s="164">
        <f t="shared" si="1"/>
        <v>0</v>
      </c>
      <c r="Q162" s="164">
        <v>1.23E-3</v>
      </c>
      <c r="R162" s="164">
        <f t="shared" si="2"/>
        <v>6.1500000000000001E-3</v>
      </c>
      <c r="S162" s="164">
        <v>0</v>
      </c>
      <c r="T162" s="165">
        <f t="shared" si="3"/>
        <v>0</v>
      </c>
      <c r="U162" s="33"/>
      <c r="V162" s="33"/>
      <c r="W162" s="33"/>
      <c r="X162" s="33"/>
      <c r="Y162" s="33"/>
      <c r="Z162" s="33"/>
      <c r="AA162" s="33"/>
      <c r="AB162" s="33"/>
      <c r="AC162" s="33"/>
      <c r="AD162" s="33"/>
      <c r="AE162" s="33"/>
      <c r="AR162" s="166" t="s">
        <v>232</v>
      </c>
      <c r="AT162" s="166" t="s">
        <v>229</v>
      </c>
      <c r="AU162" s="166" t="s">
        <v>79</v>
      </c>
      <c r="AY162" s="18" t="s">
        <v>137</v>
      </c>
      <c r="BE162" s="167">
        <f t="shared" si="4"/>
        <v>0</v>
      </c>
      <c r="BF162" s="167">
        <f t="shared" si="5"/>
        <v>0</v>
      </c>
      <c r="BG162" s="167">
        <f t="shared" si="6"/>
        <v>0</v>
      </c>
      <c r="BH162" s="167">
        <f t="shared" si="7"/>
        <v>0</v>
      </c>
      <c r="BI162" s="167">
        <f t="shared" si="8"/>
        <v>0</v>
      </c>
      <c r="BJ162" s="18" t="s">
        <v>15</v>
      </c>
      <c r="BK162" s="167">
        <f t="shared" si="9"/>
        <v>0</v>
      </c>
      <c r="BL162" s="18" t="s">
        <v>223</v>
      </c>
      <c r="BM162" s="166" t="s">
        <v>654</v>
      </c>
    </row>
    <row r="163" spans="1:65" s="2" customFormat="1" ht="43.15" customHeight="1" x14ac:dyDescent="0.2">
      <c r="A163" s="33"/>
      <c r="B163" s="154"/>
      <c r="C163" s="155" t="s">
        <v>319</v>
      </c>
      <c r="D163" s="345" t="s">
        <v>141</v>
      </c>
      <c r="E163" s="156" t="s">
        <v>314</v>
      </c>
      <c r="F163" s="157" t="s">
        <v>315</v>
      </c>
      <c r="G163" s="158" t="s">
        <v>238</v>
      </c>
      <c r="H163" s="193"/>
      <c r="I163" s="160"/>
      <c r="J163" s="161">
        <f t="shared" si="0"/>
        <v>0</v>
      </c>
      <c r="K163" s="157" t="s">
        <v>145</v>
      </c>
      <c r="L163" s="34"/>
      <c r="M163" s="162" t="s">
        <v>3</v>
      </c>
      <c r="N163" s="163" t="s">
        <v>42</v>
      </c>
      <c r="O163" s="54"/>
      <c r="P163" s="164">
        <f t="shared" si="1"/>
        <v>0</v>
      </c>
      <c r="Q163" s="164">
        <v>0</v>
      </c>
      <c r="R163" s="164">
        <f t="shared" si="2"/>
        <v>0</v>
      </c>
      <c r="S163" s="164">
        <v>0</v>
      </c>
      <c r="T163" s="165">
        <f t="shared" si="3"/>
        <v>0</v>
      </c>
      <c r="U163" s="33"/>
      <c r="V163" s="33"/>
      <c r="W163" s="33"/>
      <c r="X163" s="33"/>
      <c r="Y163" s="33"/>
      <c r="Z163" s="33"/>
      <c r="AA163" s="33"/>
      <c r="AB163" s="33"/>
      <c r="AC163" s="33"/>
      <c r="AD163" s="33"/>
      <c r="AE163" s="33"/>
      <c r="AR163" s="166" t="s">
        <v>223</v>
      </c>
      <c r="AT163" s="166" t="s">
        <v>141</v>
      </c>
      <c r="AU163" s="166" t="s">
        <v>79</v>
      </c>
      <c r="AY163" s="18" t="s">
        <v>137</v>
      </c>
      <c r="BE163" s="167">
        <f t="shared" si="4"/>
        <v>0</v>
      </c>
      <c r="BF163" s="167">
        <f t="shared" si="5"/>
        <v>0</v>
      </c>
      <c r="BG163" s="167">
        <f t="shared" si="6"/>
        <v>0</v>
      </c>
      <c r="BH163" s="167">
        <f t="shared" si="7"/>
        <v>0</v>
      </c>
      <c r="BI163" s="167">
        <f t="shared" si="8"/>
        <v>0</v>
      </c>
      <c r="BJ163" s="18" t="s">
        <v>15</v>
      </c>
      <c r="BK163" s="167">
        <f t="shared" si="9"/>
        <v>0</v>
      </c>
      <c r="BL163" s="18" t="s">
        <v>223</v>
      </c>
      <c r="BM163" s="166" t="s">
        <v>655</v>
      </c>
    </row>
    <row r="164" spans="1:65" s="12" customFormat="1" ht="22.9" customHeight="1" x14ac:dyDescent="0.2">
      <c r="B164" s="141"/>
      <c r="D164" s="347" t="s">
        <v>70</v>
      </c>
      <c r="E164" s="152" t="s">
        <v>317</v>
      </c>
      <c r="F164" s="152" t="s">
        <v>318</v>
      </c>
      <c r="I164" s="144"/>
      <c r="J164" s="153">
        <f>BK164</f>
        <v>0</v>
      </c>
      <c r="L164" s="141"/>
      <c r="M164" s="146"/>
      <c r="N164" s="147"/>
      <c r="O164" s="147"/>
      <c r="P164" s="148">
        <f>SUM(P165:P166)</f>
        <v>0</v>
      </c>
      <c r="Q164" s="147"/>
      <c r="R164" s="148">
        <f>SUM(R165:R166)</f>
        <v>0</v>
      </c>
      <c r="S164" s="147"/>
      <c r="T164" s="149">
        <f>SUM(T165:T166)</f>
        <v>0</v>
      </c>
      <c r="AR164" s="142" t="s">
        <v>79</v>
      </c>
      <c r="AT164" s="150" t="s">
        <v>70</v>
      </c>
      <c r="AU164" s="150" t="s">
        <v>15</v>
      </c>
      <c r="AY164" s="142" t="s">
        <v>137</v>
      </c>
      <c r="BK164" s="151">
        <f>SUM(BK165:BK166)</f>
        <v>0</v>
      </c>
    </row>
    <row r="165" spans="1:65" s="2" customFormat="1" ht="32.450000000000003" customHeight="1" x14ac:dyDescent="0.2">
      <c r="A165" s="33"/>
      <c r="B165" s="154"/>
      <c r="C165" s="155" t="s">
        <v>323</v>
      </c>
      <c r="D165" s="345" t="s">
        <v>141</v>
      </c>
      <c r="E165" s="156" t="s">
        <v>320</v>
      </c>
      <c r="F165" s="157" t="s">
        <v>321</v>
      </c>
      <c r="G165" s="158" t="s">
        <v>238</v>
      </c>
      <c r="H165" s="193"/>
      <c r="I165" s="160"/>
      <c r="J165" s="161">
        <f>ROUND(I165*H165,2)</f>
        <v>0</v>
      </c>
      <c r="K165" s="157" t="s">
        <v>3</v>
      </c>
      <c r="L165" s="34"/>
      <c r="M165" s="162" t="s">
        <v>3</v>
      </c>
      <c r="N165" s="163" t="s">
        <v>42</v>
      </c>
      <c r="O165" s="54"/>
      <c r="P165" s="164">
        <f>O165*H165</f>
        <v>0</v>
      </c>
      <c r="Q165" s="164">
        <v>0</v>
      </c>
      <c r="R165" s="164">
        <f>Q165*H165</f>
        <v>0</v>
      </c>
      <c r="S165" s="164">
        <v>0</v>
      </c>
      <c r="T165" s="165">
        <f>S165*H165</f>
        <v>0</v>
      </c>
      <c r="U165" s="33"/>
      <c r="V165" s="33"/>
      <c r="W165" s="33"/>
      <c r="X165" s="33"/>
      <c r="Y165" s="33"/>
      <c r="Z165" s="33"/>
      <c r="AA165" s="33"/>
      <c r="AB165" s="33"/>
      <c r="AC165" s="33"/>
      <c r="AD165" s="33"/>
      <c r="AE165" s="33"/>
      <c r="AR165" s="166" t="s">
        <v>223</v>
      </c>
      <c r="AT165" s="166" t="s">
        <v>141</v>
      </c>
      <c r="AU165" s="166" t="s">
        <v>79</v>
      </c>
      <c r="AY165" s="18" t="s">
        <v>137</v>
      </c>
      <c r="BE165" s="167">
        <f>IF(N165="základní",J165,0)</f>
        <v>0</v>
      </c>
      <c r="BF165" s="167">
        <f>IF(N165="snížená",J165,0)</f>
        <v>0</v>
      </c>
      <c r="BG165" s="167">
        <f>IF(N165="zákl. přenesená",J165,0)</f>
        <v>0</v>
      </c>
      <c r="BH165" s="167">
        <f>IF(N165="sníž. přenesená",J165,0)</f>
        <v>0</v>
      </c>
      <c r="BI165" s="167">
        <f>IF(N165="nulová",J165,0)</f>
        <v>0</v>
      </c>
      <c r="BJ165" s="18" t="s">
        <v>15</v>
      </c>
      <c r="BK165" s="167">
        <f>ROUND(I165*H165,2)</f>
        <v>0</v>
      </c>
      <c r="BL165" s="18" t="s">
        <v>223</v>
      </c>
      <c r="BM165" s="166" t="s">
        <v>656</v>
      </c>
    </row>
    <row r="166" spans="1:65" s="2" customFormat="1" ht="21.6" customHeight="1" x14ac:dyDescent="0.2">
      <c r="A166" s="33"/>
      <c r="B166" s="154"/>
      <c r="C166" s="155" t="s">
        <v>382</v>
      </c>
      <c r="D166" s="345" t="s">
        <v>141</v>
      </c>
      <c r="E166" s="156" t="s">
        <v>324</v>
      </c>
      <c r="F166" s="157" t="s">
        <v>325</v>
      </c>
      <c r="G166" s="158" t="s">
        <v>326</v>
      </c>
      <c r="H166" s="159">
        <v>1</v>
      </c>
      <c r="I166" s="160"/>
      <c r="J166" s="161">
        <f>ROUND(I166*H166,2)</f>
        <v>0</v>
      </c>
      <c r="K166" s="157" t="s">
        <v>3</v>
      </c>
      <c r="L166" s="34"/>
      <c r="M166" s="162" t="s">
        <v>3</v>
      </c>
      <c r="N166" s="163" t="s">
        <v>42</v>
      </c>
      <c r="O166" s="54"/>
      <c r="P166" s="164">
        <f>O166*H166</f>
        <v>0</v>
      </c>
      <c r="Q166" s="164">
        <v>0</v>
      </c>
      <c r="R166" s="164">
        <f>Q166*H166</f>
        <v>0</v>
      </c>
      <c r="S166" s="164">
        <v>0</v>
      </c>
      <c r="T166" s="165">
        <f>S166*H166</f>
        <v>0</v>
      </c>
      <c r="U166" s="33"/>
      <c r="V166" s="33"/>
      <c r="W166" s="33"/>
      <c r="X166" s="33"/>
      <c r="Y166" s="33"/>
      <c r="Z166" s="33"/>
      <c r="AA166" s="33"/>
      <c r="AB166" s="33"/>
      <c r="AC166" s="33"/>
      <c r="AD166" s="33"/>
      <c r="AE166" s="33"/>
      <c r="AR166" s="166" t="s">
        <v>223</v>
      </c>
      <c r="AT166" s="166" t="s">
        <v>141</v>
      </c>
      <c r="AU166" s="166" t="s">
        <v>79</v>
      </c>
      <c r="AY166" s="18" t="s">
        <v>137</v>
      </c>
      <c r="BE166" s="167">
        <f>IF(N166="základní",J166,0)</f>
        <v>0</v>
      </c>
      <c r="BF166" s="167">
        <f>IF(N166="snížená",J166,0)</f>
        <v>0</v>
      </c>
      <c r="BG166" s="167">
        <f>IF(N166="zákl. přenesená",J166,0)</f>
        <v>0</v>
      </c>
      <c r="BH166" s="167">
        <f>IF(N166="sníž. přenesená",J166,0)</f>
        <v>0</v>
      </c>
      <c r="BI166" s="167">
        <f>IF(N166="nulová",J166,0)</f>
        <v>0</v>
      </c>
      <c r="BJ166" s="18" t="s">
        <v>15</v>
      </c>
      <c r="BK166" s="167">
        <f>ROUND(I166*H166,2)</f>
        <v>0</v>
      </c>
      <c r="BL166" s="18" t="s">
        <v>223</v>
      </c>
      <c r="BM166" s="166" t="s">
        <v>657</v>
      </c>
    </row>
    <row r="167" spans="1:65" s="12" customFormat="1" ht="22.9" customHeight="1" x14ac:dyDescent="0.2">
      <c r="B167" s="141"/>
      <c r="D167" s="347" t="s">
        <v>70</v>
      </c>
      <c r="E167" s="152" t="s">
        <v>328</v>
      </c>
      <c r="F167" s="152" t="s">
        <v>329</v>
      </c>
      <c r="I167" s="144"/>
      <c r="J167" s="153">
        <f>BK167</f>
        <v>0</v>
      </c>
      <c r="L167" s="141"/>
      <c r="M167" s="146"/>
      <c r="N167" s="147"/>
      <c r="O167" s="147"/>
      <c r="P167" s="148">
        <f>SUM(P168:P184)</f>
        <v>0</v>
      </c>
      <c r="Q167" s="147"/>
      <c r="R167" s="148">
        <f>SUM(R168:R184)</f>
        <v>0.69914699999999996</v>
      </c>
      <c r="S167" s="147"/>
      <c r="T167" s="149">
        <f>SUM(T168:T184)</f>
        <v>0</v>
      </c>
      <c r="AR167" s="142" t="s">
        <v>79</v>
      </c>
      <c r="AT167" s="150" t="s">
        <v>70</v>
      </c>
      <c r="AU167" s="150" t="s">
        <v>15</v>
      </c>
      <c r="AY167" s="142" t="s">
        <v>137</v>
      </c>
      <c r="BK167" s="151">
        <f>SUM(BK168:BK184)</f>
        <v>0</v>
      </c>
    </row>
    <row r="168" spans="1:65" s="2" customFormat="1" ht="21.6" customHeight="1" x14ac:dyDescent="0.2">
      <c r="A168" s="33"/>
      <c r="B168" s="154"/>
      <c r="C168" s="155" t="s">
        <v>387</v>
      </c>
      <c r="D168" s="345" t="s">
        <v>141</v>
      </c>
      <c r="E168" s="156" t="s">
        <v>331</v>
      </c>
      <c r="F168" s="157" t="s">
        <v>332</v>
      </c>
      <c r="G168" s="158" t="s">
        <v>144</v>
      </c>
      <c r="H168" s="159">
        <v>12.21</v>
      </c>
      <c r="I168" s="160"/>
      <c r="J168" s="161">
        <f>ROUND(I168*H168,2)</f>
        <v>0</v>
      </c>
      <c r="K168" s="157" t="s">
        <v>145</v>
      </c>
      <c r="L168" s="34"/>
      <c r="M168" s="162" t="s">
        <v>3</v>
      </c>
      <c r="N168" s="163" t="s">
        <v>42</v>
      </c>
      <c r="O168" s="54"/>
      <c r="P168" s="164">
        <f>O168*H168</f>
        <v>0</v>
      </c>
      <c r="Q168" s="164">
        <v>0</v>
      </c>
      <c r="R168" s="164">
        <f>Q168*H168</f>
        <v>0</v>
      </c>
      <c r="S168" s="164">
        <v>0</v>
      </c>
      <c r="T168" s="165">
        <f>S168*H168</f>
        <v>0</v>
      </c>
      <c r="U168" s="33"/>
      <c r="V168" s="33"/>
      <c r="W168" s="33"/>
      <c r="X168" s="33"/>
      <c r="Y168" s="33"/>
      <c r="Z168" s="33"/>
      <c r="AA168" s="33"/>
      <c r="AB168" s="33"/>
      <c r="AC168" s="33"/>
      <c r="AD168" s="33"/>
      <c r="AE168" s="33"/>
      <c r="AR168" s="166" t="s">
        <v>223</v>
      </c>
      <c r="AT168" s="166" t="s">
        <v>141</v>
      </c>
      <c r="AU168" s="166" t="s">
        <v>79</v>
      </c>
      <c r="AY168" s="18" t="s">
        <v>137</v>
      </c>
      <c r="BE168" s="167">
        <f>IF(N168="základní",J168,0)</f>
        <v>0</v>
      </c>
      <c r="BF168" s="167">
        <f>IF(N168="snížená",J168,0)</f>
        <v>0</v>
      </c>
      <c r="BG168" s="167">
        <f>IF(N168="zákl. přenesená",J168,0)</f>
        <v>0</v>
      </c>
      <c r="BH168" s="167">
        <f>IF(N168="sníž. přenesená",J168,0)</f>
        <v>0</v>
      </c>
      <c r="BI168" s="167">
        <f>IF(N168="nulová",J168,0)</f>
        <v>0</v>
      </c>
      <c r="BJ168" s="18" t="s">
        <v>15</v>
      </c>
      <c r="BK168" s="167">
        <f>ROUND(I168*H168,2)</f>
        <v>0</v>
      </c>
      <c r="BL168" s="18" t="s">
        <v>223</v>
      </c>
      <c r="BM168" s="166" t="s">
        <v>658</v>
      </c>
    </row>
    <row r="169" spans="1:65" s="14" customFormat="1" x14ac:dyDescent="0.2">
      <c r="B169" s="176"/>
      <c r="D169" s="346" t="s">
        <v>147</v>
      </c>
      <c r="E169" s="177" t="s">
        <v>3</v>
      </c>
      <c r="F169" s="178" t="s">
        <v>168</v>
      </c>
      <c r="H169" s="177" t="s">
        <v>3</v>
      </c>
      <c r="I169" s="179"/>
      <c r="L169" s="176"/>
      <c r="M169" s="180"/>
      <c r="N169" s="181"/>
      <c r="O169" s="181"/>
      <c r="P169" s="181"/>
      <c r="Q169" s="181"/>
      <c r="R169" s="181"/>
      <c r="S169" s="181"/>
      <c r="T169" s="182"/>
      <c r="AT169" s="177" t="s">
        <v>147</v>
      </c>
      <c r="AU169" s="177" t="s">
        <v>79</v>
      </c>
      <c r="AV169" s="14" t="s">
        <v>15</v>
      </c>
      <c r="AW169" s="14" t="s">
        <v>33</v>
      </c>
      <c r="AX169" s="14" t="s">
        <v>71</v>
      </c>
      <c r="AY169" s="177" t="s">
        <v>137</v>
      </c>
    </row>
    <row r="170" spans="1:65" s="13" customFormat="1" x14ac:dyDescent="0.2">
      <c r="B170" s="168"/>
      <c r="D170" s="346" t="s">
        <v>147</v>
      </c>
      <c r="E170" s="169" t="s">
        <v>3</v>
      </c>
      <c r="F170" s="170" t="s">
        <v>227</v>
      </c>
      <c r="H170" s="171">
        <v>12.21</v>
      </c>
      <c r="I170" s="172"/>
      <c r="L170" s="168"/>
      <c r="M170" s="173"/>
      <c r="N170" s="174"/>
      <c r="O170" s="174"/>
      <c r="P170" s="174"/>
      <c r="Q170" s="174"/>
      <c r="R170" s="174"/>
      <c r="S170" s="174"/>
      <c r="T170" s="175"/>
      <c r="AT170" s="169" t="s">
        <v>147</v>
      </c>
      <c r="AU170" s="169" t="s">
        <v>79</v>
      </c>
      <c r="AV170" s="13" t="s">
        <v>79</v>
      </c>
      <c r="AW170" s="13" t="s">
        <v>33</v>
      </c>
      <c r="AX170" s="13" t="s">
        <v>15</v>
      </c>
      <c r="AY170" s="169" t="s">
        <v>137</v>
      </c>
    </row>
    <row r="171" spans="1:65" s="2" customFormat="1" ht="21.6" customHeight="1" x14ac:dyDescent="0.2">
      <c r="A171" s="33"/>
      <c r="B171" s="154"/>
      <c r="C171" s="155" t="s">
        <v>391</v>
      </c>
      <c r="D171" s="345" t="s">
        <v>141</v>
      </c>
      <c r="E171" s="156" t="s">
        <v>335</v>
      </c>
      <c r="F171" s="157" t="s">
        <v>336</v>
      </c>
      <c r="G171" s="158" t="s">
        <v>144</v>
      </c>
      <c r="H171" s="159">
        <v>12.21</v>
      </c>
      <c r="I171" s="160"/>
      <c r="J171" s="161">
        <f>ROUND(I171*H171,2)</f>
        <v>0</v>
      </c>
      <c r="K171" s="157" t="s">
        <v>145</v>
      </c>
      <c r="L171" s="34"/>
      <c r="M171" s="162" t="s">
        <v>3</v>
      </c>
      <c r="N171" s="163" t="s">
        <v>42</v>
      </c>
      <c r="O171" s="54"/>
      <c r="P171" s="164">
        <f>O171*H171</f>
        <v>0</v>
      </c>
      <c r="Q171" s="164">
        <v>2.9999999999999997E-4</v>
      </c>
      <c r="R171" s="164">
        <f>Q171*H171</f>
        <v>3.663E-3</v>
      </c>
      <c r="S171" s="164">
        <v>0</v>
      </c>
      <c r="T171" s="165">
        <f>S171*H171</f>
        <v>0</v>
      </c>
      <c r="U171" s="33"/>
      <c r="V171" s="33"/>
      <c r="W171" s="33"/>
      <c r="X171" s="33"/>
      <c r="Y171" s="33"/>
      <c r="Z171" s="33"/>
      <c r="AA171" s="33"/>
      <c r="AB171" s="33"/>
      <c r="AC171" s="33"/>
      <c r="AD171" s="33"/>
      <c r="AE171" s="33"/>
      <c r="AR171" s="166" t="s">
        <v>223</v>
      </c>
      <c r="AT171" s="166" t="s">
        <v>141</v>
      </c>
      <c r="AU171" s="166" t="s">
        <v>79</v>
      </c>
      <c r="AY171" s="18" t="s">
        <v>137</v>
      </c>
      <c r="BE171" s="167">
        <f>IF(N171="základní",J171,0)</f>
        <v>0</v>
      </c>
      <c r="BF171" s="167">
        <f>IF(N171="snížená",J171,0)</f>
        <v>0</v>
      </c>
      <c r="BG171" s="167">
        <f>IF(N171="zákl. přenesená",J171,0)</f>
        <v>0</v>
      </c>
      <c r="BH171" s="167">
        <f>IF(N171="sníž. přenesená",J171,0)</f>
        <v>0</v>
      </c>
      <c r="BI171" s="167">
        <f>IF(N171="nulová",J171,0)</f>
        <v>0</v>
      </c>
      <c r="BJ171" s="18" t="s">
        <v>15</v>
      </c>
      <c r="BK171" s="167">
        <f>ROUND(I171*H171,2)</f>
        <v>0</v>
      </c>
      <c r="BL171" s="18" t="s">
        <v>223</v>
      </c>
      <c r="BM171" s="166" t="s">
        <v>659</v>
      </c>
    </row>
    <row r="172" spans="1:65" s="2" customFormat="1" ht="32.450000000000003" customHeight="1" x14ac:dyDescent="0.2">
      <c r="A172" s="33"/>
      <c r="B172" s="154"/>
      <c r="C172" s="155" t="s">
        <v>396</v>
      </c>
      <c r="D172" s="345" t="s">
        <v>141</v>
      </c>
      <c r="E172" s="156" t="s">
        <v>339</v>
      </c>
      <c r="F172" s="157" t="s">
        <v>340</v>
      </c>
      <c r="G172" s="158" t="s">
        <v>144</v>
      </c>
      <c r="H172" s="159">
        <v>12.21</v>
      </c>
      <c r="I172" s="160"/>
      <c r="J172" s="161">
        <f>ROUND(I172*H172,2)</f>
        <v>0</v>
      </c>
      <c r="K172" s="157" t="s">
        <v>145</v>
      </c>
      <c r="L172" s="34"/>
      <c r="M172" s="162" t="s">
        <v>3</v>
      </c>
      <c r="N172" s="163" t="s">
        <v>42</v>
      </c>
      <c r="O172" s="54"/>
      <c r="P172" s="164">
        <f>O172*H172</f>
        <v>0</v>
      </c>
      <c r="Q172" s="164">
        <v>7.4999999999999997E-3</v>
      </c>
      <c r="R172" s="164">
        <f>Q172*H172</f>
        <v>9.1575000000000004E-2</v>
      </c>
      <c r="S172" s="164">
        <v>0</v>
      </c>
      <c r="T172" s="165">
        <f>S172*H172</f>
        <v>0</v>
      </c>
      <c r="U172" s="33"/>
      <c r="V172" s="33"/>
      <c r="W172" s="33"/>
      <c r="X172" s="33"/>
      <c r="Y172" s="33"/>
      <c r="Z172" s="33"/>
      <c r="AA172" s="33"/>
      <c r="AB172" s="33"/>
      <c r="AC172" s="33"/>
      <c r="AD172" s="33"/>
      <c r="AE172" s="33"/>
      <c r="AR172" s="166" t="s">
        <v>223</v>
      </c>
      <c r="AT172" s="166" t="s">
        <v>141</v>
      </c>
      <c r="AU172" s="166" t="s">
        <v>79</v>
      </c>
      <c r="AY172" s="18" t="s">
        <v>137</v>
      </c>
      <c r="BE172" s="167">
        <f>IF(N172="základní",J172,0)</f>
        <v>0</v>
      </c>
      <c r="BF172" s="167">
        <f>IF(N172="snížená",J172,0)</f>
        <v>0</v>
      </c>
      <c r="BG172" s="167">
        <f>IF(N172="zákl. přenesená",J172,0)</f>
        <v>0</v>
      </c>
      <c r="BH172" s="167">
        <f>IF(N172="sníž. přenesená",J172,0)</f>
        <v>0</v>
      </c>
      <c r="BI172" s="167">
        <f>IF(N172="nulová",J172,0)</f>
        <v>0</v>
      </c>
      <c r="BJ172" s="18" t="s">
        <v>15</v>
      </c>
      <c r="BK172" s="167">
        <f>ROUND(I172*H172,2)</f>
        <v>0</v>
      </c>
      <c r="BL172" s="18" t="s">
        <v>223</v>
      </c>
      <c r="BM172" s="166" t="s">
        <v>660</v>
      </c>
    </row>
    <row r="173" spans="1:65" s="2" customFormat="1" ht="32.450000000000003" customHeight="1" x14ac:dyDescent="0.2">
      <c r="A173" s="33"/>
      <c r="B173" s="154"/>
      <c r="C173" s="155" t="s">
        <v>400</v>
      </c>
      <c r="D173" s="345" t="s">
        <v>141</v>
      </c>
      <c r="E173" s="156" t="s">
        <v>343</v>
      </c>
      <c r="F173" s="157" t="s">
        <v>344</v>
      </c>
      <c r="G173" s="158" t="s">
        <v>186</v>
      </c>
      <c r="H173" s="159">
        <v>13.9</v>
      </c>
      <c r="I173" s="160"/>
      <c r="J173" s="161">
        <f>ROUND(I173*H173,2)</f>
        <v>0</v>
      </c>
      <c r="K173" s="157" t="s">
        <v>145</v>
      </c>
      <c r="L173" s="34"/>
      <c r="M173" s="162" t="s">
        <v>3</v>
      </c>
      <c r="N173" s="163" t="s">
        <v>42</v>
      </c>
      <c r="O173" s="54"/>
      <c r="P173" s="164">
        <f>O173*H173</f>
        <v>0</v>
      </c>
      <c r="Q173" s="164">
        <v>4.2999999999999999E-4</v>
      </c>
      <c r="R173" s="164">
        <f>Q173*H173</f>
        <v>5.9769999999999997E-3</v>
      </c>
      <c r="S173" s="164">
        <v>0</v>
      </c>
      <c r="T173" s="165">
        <f>S173*H173</f>
        <v>0</v>
      </c>
      <c r="U173" s="33"/>
      <c r="V173" s="33"/>
      <c r="W173" s="33"/>
      <c r="X173" s="33"/>
      <c r="Y173" s="33"/>
      <c r="Z173" s="33"/>
      <c r="AA173" s="33"/>
      <c r="AB173" s="33"/>
      <c r="AC173" s="33"/>
      <c r="AD173" s="33"/>
      <c r="AE173" s="33"/>
      <c r="AR173" s="166" t="s">
        <v>223</v>
      </c>
      <c r="AT173" s="166" t="s">
        <v>141</v>
      </c>
      <c r="AU173" s="166" t="s">
        <v>79</v>
      </c>
      <c r="AY173" s="18" t="s">
        <v>137</v>
      </c>
      <c r="BE173" s="167">
        <f>IF(N173="základní",J173,0)</f>
        <v>0</v>
      </c>
      <c r="BF173" s="167">
        <f>IF(N173="snížená",J173,0)</f>
        <v>0</v>
      </c>
      <c r="BG173" s="167">
        <f>IF(N173="zákl. přenesená",J173,0)</f>
        <v>0</v>
      </c>
      <c r="BH173" s="167">
        <f>IF(N173="sníž. přenesená",J173,0)</f>
        <v>0</v>
      </c>
      <c r="BI173" s="167">
        <f>IF(N173="nulová",J173,0)</f>
        <v>0</v>
      </c>
      <c r="BJ173" s="18" t="s">
        <v>15</v>
      </c>
      <c r="BK173" s="167">
        <f>ROUND(I173*H173,2)</f>
        <v>0</v>
      </c>
      <c r="BL173" s="18" t="s">
        <v>223</v>
      </c>
      <c r="BM173" s="166" t="s">
        <v>661</v>
      </c>
    </row>
    <row r="174" spans="1:65" s="14" customFormat="1" x14ac:dyDescent="0.2">
      <c r="B174" s="176"/>
      <c r="D174" s="346" t="s">
        <v>147</v>
      </c>
      <c r="E174" s="177" t="s">
        <v>3</v>
      </c>
      <c r="F174" s="178" t="s">
        <v>168</v>
      </c>
      <c r="H174" s="177" t="s">
        <v>3</v>
      </c>
      <c r="I174" s="179"/>
      <c r="L174" s="176"/>
      <c r="M174" s="180"/>
      <c r="N174" s="181"/>
      <c r="O174" s="181"/>
      <c r="P174" s="181"/>
      <c r="Q174" s="181"/>
      <c r="R174" s="181"/>
      <c r="S174" s="181"/>
      <c r="T174" s="182"/>
      <c r="AT174" s="177" t="s">
        <v>147</v>
      </c>
      <c r="AU174" s="177" t="s">
        <v>79</v>
      </c>
      <c r="AV174" s="14" t="s">
        <v>15</v>
      </c>
      <c r="AW174" s="14" t="s">
        <v>33</v>
      </c>
      <c r="AX174" s="14" t="s">
        <v>71</v>
      </c>
      <c r="AY174" s="177" t="s">
        <v>137</v>
      </c>
    </row>
    <row r="175" spans="1:65" s="13" customFormat="1" x14ac:dyDescent="0.2">
      <c r="B175" s="168"/>
      <c r="D175" s="346" t="s">
        <v>147</v>
      </c>
      <c r="E175" s="169" t="s">
        <v>3</v>
      </c>
      <c r="F175" s="170" t="s">
        <v>346</v>
      </c>
      <c r="H175" s="171">
        <v>13.9</v>
      </c>
      <c r="I175" s="172"/>
      <c r="L175" s="168"/>
      <c r="M175" s="173"/>
      <c r="N175" s="174"/>
      <c r="O175" s="174"/>
      <c r="P175" s="174"/>
      <c r="Q175" s="174"/>
      <c r="R175" s="174"/>
      <c r="S175" s="174"/>
      <c r="T175" s="175"/>
      <c r="AT175" s="169" t="s">
        <v>147</v>
      </c>
      <c r="AU175" s="169" t="s">
        <v>79</v>
      </c>
      <c r="AV175" s="13" t="s">
        <v>79</v>
      </c>
      <c r="AW175" s="13" t="s">
        <v>33</v>
      </c>
      <c r="AX175" s="13" t="s">
        <v>71</v>
      </c>
      <c r="AY175" s="169" t="s">
        <v>137</v>
      </c>
    </row>
    <row r="176" spans="1:65" s="15" customFormat="1" x14ac:dyDescent="0.2">
      <c r="B176" s="194"/>
      <c r="D176" s="346" t="s">
        <v>147</v>
      </c>
      <c r="E176" s="195" t="s">
        <v>3</v>
      </c>
      <c r="F176" s="196" t="s">
        <v>347</v>
      </c>
      <c r="H176" s="197">
        <v>13.9</v>
      </c>
      <c r="I176" s="198"/>
      <c r="L176" s="194"/>
      <c r="M176" s="199"/>
      <c r="N176" s="200"/>
      <c r="O176" s="200"/>
      <c r="P176" s="200"/>
      <c r="Q176" s="200"/>
      <c r="R176" s="200"/>
      <c r="S176" s="200"/>
      <c r="T176" s="201"/>
      <c r="AT176" s="195" t="s">
        <v>147</v>
      </c>
      <c r="AU176" s="195" t="s">
        <v>79</v>
      </c>
      <c r="AV176" s="15" t="s">
        <v>85</v>
      </c>
      <c r="AW176" s="15" t="s">
        <v>33</v>
      </c>
      <c r="AX176" s="15" t="s">
        <v>15</v>
      </c>
      <c r="AY176" s="195" t="s">
        <v>137</v>
      </c>
    </row>
    <row r="177" spans="1:65" s="2" customFormat="1" ht="14.45" customHeight="1" x14ac:dyDescent="0.2">
      <c r="A177" s="33"/>
      <c r="B177" s="154"/>
      <c r="C177" s="183" t="s">
        <v>404</v>
      </c>
      <c r="D177" s="348" t="s">
        <v>229</v>
      </c>
      <c r="E177" s="184" t="s">
        <v>349</v>
      </c>
      <c r="F177" s="185" t="s">
        <v>350</v>
      </c>
      <c r="G177" s="186" t="s">
        <v>186</v>
      </c>
      <c r="H177" s="187">
        <v>15.29</v>
      </c>
      <c r="I177" s="188"/>
      <c r="J177" s="189">
        <f>ROUND(I177*H177,2)</f>
        <v>0</v>
      </c>
      <c r="K177" s="185" t="s">
        <v>3</v>
      </c>
      <c r="L177" s="190"/>
      <c r="M177" s="191" t="s">
        <v>3</v>
      </c>
      <c r="N177" s="192" t="s">
        <v>42</v>
      </c>
      <c r="O177" s="54"/>
      <c r="P177" s="164">
        <f>O177*H177</f>
        <v>0</v>
      </c>
      <c r="Q177" s="164">
        <v>1.7999999999999999E-2</v>
      </c>
      <c r="R177" s="164">
        <f>Q177*H177</f>
        <v>0.27521999999999996</v>
      </c>
      <c r="S177" s="164">
        <v>0</v>
      </c>
      <c r="T177" s="165">
        <f>S177*H177</f>
        <v>0</v>
      </c>
      <c r="U177" s="33"/>
      <c r="V177" s="33"/>
      <c r="W177" s="33"/>
      <c r="X177" s="33"/>
      <c r="Y177" s="33"/>
      <c r="Z177" s="33"/>
      <c r="AA177" s="33"/>
      <c r="AB177" s="33"/>
      <c r="AC177" s="33"/>
      <c r="AD177" s="33"/>
      <c r="AE177" s="33"/>
      <c r="AR177" s="166" t="s">
        <v>232</v>
      </c>
      <c r="AT177" s="166" t="s">
        <v>229</v>
      </c>
      <c r="AU177" s="166" t="s">
        <v>79</v>
      </c>
      <c r="AY177" s="18" t="s">
        <v>137</v>
      </c>
      <c r="BE177" s="167">
        <f>IF(N177="základní",J177,0)</f>
        <v>0</v>
      </c>
      <c r="BF177" s="167">
        <f>IF(N177="snížená",J177,0)</f>
        <v>0</v>
      </c>
      <c r="BG177" s="167">
        <f>IF(N177="zákl. přenesená",J177,0)</f>
        <v>0</v>
      </c>
      <c r="BH177" s="167">
        <f>IF(N177="sníž. přenesená",J177,0)</f>
        <v>0</v>
      </c>
      <c r="BI177" s="167">
        <f>IF(N177="nulová",J177,0)</f>
        <v>0</v>
      </c>
      <c r="BJ177" s="18" t="s">
        <v>15</v>
      </c>
      <c r="BK177" s="167">
        <f>ROUND(I177*H177,2)</f>
        <v>0</v>
      </c>
      <c r="BL177" s="18" t="s">
        <v>223</v>
      </c>
      <c r="BM177" s="166" t="s">
        <v>662</v>
      </c>
    </row>
    <row r="178" spans="1:65" s="13" customFormat="1" x14ac:dyDescent="0.2">
      <c r="B178" s="168"/>
      <c r="D178" s="346" t="s">
        <v>147</v>
      </c>
      <c r="F178" s="170" t="s">
        <v>352</v>
      </c>
      <c r="H178" s="171">
        <v>15.29</v>
      </c>
      <c r="I178" s="172"/>
      <c r="L178" s="168"/>
      <c r="M178" s="173"/>
      <c r="N178" s="174"/>
      <c r="O178" s="174"/>
      <c r="P178" s="174"/>
      <c r="Q178" s="174"/>
      <c r="R178" s="174"/>
      <c r="S178" s="174"/>
      <c r="T178" s="175"/>
      <c r="AT178" s="169" t="s">
        <v>147</v>
      </c>
      <c r="AU178" s="169" t="s">
        <v>79</v>
      </c>
      <c r="AV178" s="13" t="s">
        <v>79</v>
      </c>
      <c r="AW178" s="13" t="s">
        <v>4</v>
      </c>
      <c r="AX178" s="13" t="s">
        <v>15</v>
      </c>
      <c r="AY178" s="169" t="s">
        <v>137</v>
      </c>
    </row>
    <row r="179" spans="1:65" s="2" customFormat="1" ht="32.450000000000003" customHeight="1" x14ac:dyDescent="0.2">
      <c r="A179" s="33"/>
      <c r="B179" s="154"/>
      <c r="C179" s="155" t="s">
        <v>419</v>
      </c>
      <c r="D179" s="345" t="s">
        <v>141</v>
      </c>
      <c r="E179" s="156" t="s">
        <v>362</v>
      </c>
      <c r="F179" s="157" t="s">
        <v>363</v>
      </c>
      <c r="G179" s="158" t="s">
        <v>144</v>
      </c>
      <c r="H179" s="159">
        <v>12.21</v>
      </c>
      <c r="I179" s="160"/>
      <c r="J179" s="161">
        <f>ROUND(I179*H179,2)</f>
        <v>0</v>
      </c>
      <c r="K179" s="157" t="s">
        <v>145</v>
      </c>
      <c r="L179" s="34"/>
      <c r="M179" s="162" t="s">
        <v>3</v>
      </c>
      <c r="N179" s="163" t="s">
        <v>42</v>
      </c>
      <c r="O179" s="54"/>
      <c r="P179" s="164">
        <f>O179*H179</f>
        <v>0</v>
      </c>
      <c r="Q179" s="164">
        <v>6.3E-3</v>
      </c>
      <c r="R179" s="164">
        <f>Q179*H179</f>
        <v>7.6923000000000005E-2</v>
      </c>
      <c r="S179" s="164">
        <v>0</v>
      </c>
      <c r="T179" s="165">
        <f>S179*H179</f>
        <v>0</v>
      </c>
      <c r="U179" s="33"/>
      <c r="V179" s="33"/>
      <c r="W179" s="33"/>
      <c r="X179" s="33"/>
      <c r="Y179" s="33"/>
      <c r="Z179" s="33"/>
      <c r="AA179" s="33"/>
      <c r="AB179" s="33"/>
      <c r="AC179" s="33"/>
      <c r="AD179" s="33"/>
      <c r="AE179" s="33"/>
      <c r="AR179" s="166" t="s">
        <v>223</v>
      </c>
      <c r="AT179" s="166" t="s">
        <v>141</v>
      </c>
      <c r="AU179" s="166" t="s">
        <v>79</v>
      </c>
      <c r="AY179" s="18" t="s">
        <v>137</v>
      </c>
      <c r="BE179" s="167">
        <f>IF(N179="základní",J179,0)</f>
        <v>0</v>
      </c>
      <c r="BF179" s="167">
        <f>IF(N179="snížená",J179,0)</f>
        <v>0</v>
      </c>
      <c r="BG179" s="167">
        <f>IF(N179="zákl. přenesená",J179,0)</f>
        <v>0</v>
      </c>
      <c r="BH179" s="167">
        <f>IF(N179="sníž. přenesená",J179,0)</f>
        <v>0</v>
      </c>
      <c r="BI179" s="167">
        <f>IF(N179="nulová",J179,0)</f>
        <v>0</v>
      </c>
      <c r="BJ179" s="18" t="s">
        <v>15</v>
      </c>
      <c r="BK179" s="167">
        <f>ROUND(I179*H179,2)</f>
        <v>0</v>
      </c>
      <c r="BL179" s="18" t="s">
        <v>223</v>
      </c>
      <c r="BM179" s="166" t="s">
        <v>663</v>
      </c>
    </row>
    <row r="180" spans="1:65" s="2" customFormat="1" ht="36" x14ac:dyDescent="0.2">
      <c r="A180" s="33"/>
      <c r="B180" s="154"/>
      <c r="C180" s="183" t="s">
        <v>423</v>
      </c>
      <c r="D180" s="348" t="s">
        <v>229</v>
      </c>
      <c r="E180" s="184" t="s">
        <v>366</v>
      </c>
      <c r="F180" s="185" t="s">
        <v>1050</v>
      </c>
      <c r="G180" s="186" t="s">
        <v>144</v>
      </c>
      <c r="H180" s="187">
        <v>13.430999999999999</v>
      </c>
      <c r="I180" s="188"/>
      <c r="J180" s="189">
        <f>ROUND(I180*H180,2)</f>
        <v>0</v>
      </c>
      <c r="K180" s="185" t="s">
        <v>3</v>
      </c>
      <c r="L180" s="190"/>
      <c r="M180" s="191" t="s">
        <v>3</v>
      </c>
      <c r="N180" s="192" t="s">
        <v>42</v>
      </c>
      <c r="O180" s="54"/>
      <c r="P180" s="164">
        <f>O180*H180</f>
        <v>0</v>
      </c>
      <c r="Q180" s="164">
        <v>1.7999999999999999E-2</v>
      </c>
      <c r="R180" s="164">
        <f>Q180*H180</f>
        <v>0.24175799999999997</v>
      </c>
      <c r="S180" s="164">
        <v>0</v>
      </c>
      <c r="T180" s="165">
        <f>S180*H180</f>
        <v>0</v>
      </c>
      <c r="U180" s="33"/>
      <c r="V180" s="33"/>
      <c r="W180" s="33"/>
      <c r="X180" s="33"/>
      <c r="Y180" s="33"/>
      <c r="Z180" s="33"/>
      <c r="AA180" s="33"/>
      <c r="AB180" s="33"/>
      <c r="AC180" s="33"/>
      <c r="AD180" s="33"/>
      <c r="AE180" s="33"/>
      <c r="AR180" s="166" t="s">
        <v>232</v>
      </c>
      <c r="AT180" s="166" t="s">
        <v>229</v>
      </c>
      <c r="AU180" s="166" t="s">
        <v>79</v>
      </c>
      <c r="AY180" s="18" t="s">
        <v>137</v>
      </c>
      <c r="BE180" s="167">
        <f>IF(N180="základní",J180,0)</f>
        <v>0</v>
      </c>
      <c r="BF180" s="167">
        <f>IF(N180="snížená",J180,0)</f>
        <v>0</v>
      </c>
      <c r="BG180" s="167">
        <f>IF(N180="zákl. přenesená",J180,0)</f>
        <v>0</v>
      </c>
      <c r="BH180" s="167">
        <f>IF(N180="sníž. přenesená",J180,0)</f>
        <v>0</v>
      </c>
      <c r="BI180" s="167">
        <f>IF(N180="nulová",J180,0)</f>
        <v>0</v>
      </c>
      <c r="BJ180" s="18" t="s">
        <v>15</v>
      </c>
      <c r="BK180" s="167">
        <f>ROUND(I180*H180,2)</f>
        <v>0</v>
      </c>
      <c r="BL180" s="18" t="s">
        <v>223</v>
      </c>
      <c r="BM180" s="166" t="s">
        <v>664</v>
      </c>
    </row>
    <row r="181" spans="1:65" s="13" customFormat="1" x14ac:dyDescent="0.2">
      <c r="B181" s="168"/>
      <c r="D181" s="346" t="s">
        <v>147</v>
      </c>
      <c r="F181" s="170" t="s">
        <v>368</v>
      </c>
      <c r="H181" s="171">
        <v>13.430999999999999</v>
      </c>
      <c r="I181" s="172"/>
      <c r="L181" s="168"/>
      <c r="M181" s="173"/>
      <c r="N181" s="174"/>
      <c r="O181" s="174"/>
      <c r="P181" s="174"/>
      <c r="Q181" s="174"/>
      <c r="R181" s="174"/>
      <c r="S181" s="174"/>
      <c r="T181" s="175"/>
      <c r="AT181" s="169" t="s">
        <v>147</v>
      </c>
      <c r="AU181" s="169" t="s">
        <v>79</v>
      </c>
      <c r="AV181" s="13" t="s">
        <v>79</v>
      </c>
      <c r="AW181" s="13" t="s">
        <v>4</v>
      </c>
      <c r="AX181" s="13" t="s">
        <v>15</v>
      </c>
      <c r="AY181" s="169" t="s">
        <v>137</v>
      </c>
    </row>
    <row r="182" spans="1:65" s="2" customFormat="1" ht="21.6" customHeight="1" x14ac:dyDescent="0.2">
      <c r="A182" s="33"/>
      <c r="B182" s="154"/>
      <c r="C182" s="155" t="s">
        <v>415</v>
      </c>
      <c r="D182" s="345" t="s">
        <v>141</v>
      </c>
      <c r="E182" s="156" t="s">
        <v>358</v>
      </c>
      <c r="F182" s="157" t="s">
        <v>359</v>
      </c>
      <c r="G182" s="158" t="s">
        <v>186</v>
      </c>
      <c r="H182" s="159">
        <v>13.9</v>
      </c>
      <c r="I182" s="160"/>
      <c r="J182" s="161">
        <f>ROUND(I182*H182,2)</f>
        <v>0</v>
      </c>
      <c r="K182" s="157" t="s">
        <v>145</v>
      </c>
      <c r="L182" s="34"/>
      <c r="M182" s="162" t="s">
        <v>3</v>
      </c>
      <c r="N182" s="163" t="s">
        <v>42</v>
      </c>
      <c r="O182" s="54"/>
      <c r="P182" s="164">
        <f>O182*H182</f>
        <v>0</v>
      </c>
      <c r="Q182" s="164">
        <v>3.0000000000000001E-5</v>
      </c>
      <c r="R182" s="164">
        <f>Q182*H182</f>
        <v>4.17E-4</v>
      </c>
      <c r="S182" s="164">
        <v>0</v>
      </c>
      <c r="T182" s="165">
        <f>S182*H182</f>
        <v>0</v>
      </c>
      <c r="U182" s="33"/>
      <c r="V182" s="33"/>
      <c r="W182" s="33"/>
      <c r="X182" s="33"/>
      <c r="Y182" s="33"/>
      <c r="Z182" s="33"/>
      <c r="AA182" s="33"/>
      <c r="AB182" s="33"/>
      <c r="AC182" s="33"/>
      <c r="AD182" s="33"/>
      <c r="AE182" s="33"/>
      <c r="AR182" s="166" t="s">
        <v>223</v>
      </c>
      <c r="AT182" s="166" t="s">
        <v>141</v>
      </c>
      <c r="AU182" s="166" t="s">
        <v>79</v>
      </c>
      <c r="AY182" s="18" t="s">
        <v>137</v>
      </c>
      <c r="BE182" s="167">
        <f>IF(N182="základní",J182,0)</f>
        <v>0</v>
      </c>
      <c r="BF182" s="167">
        <f>IF(N182="snížená",J182,0)</f>
        <v>0</v>
      </c>
      <c r="BG182" s="167">
        <f>IF(N182="zákl. přenesená",J182,0)</f>
        <v>0</v>
      </c>
      <c r="BH182" s="167">
        <f>IF(N182="sníž. přenesená",J182,0)</f>
        <v>0</v>
      </c>
      <c r="BI182" s="167">
        <f>IF(N182="nulová",J182,0)</f>
        <v>0</v>
      </c>
      <c r="BJ182" s="18" t="s">
        <v>15</v>
      </c>
      <c r="BK182" s="167">
        <f>ROUND(I182*H182,2)</f>
        <v>0</v>
      </c>
      <c r="BL182" s="18" t="s">
        <v>223</v>
      </c>
      <c r="BM182" s="166" t="s">
        <v>665</v>
      </c>
    </row>
    <row r="183" spans="1:65" s="2" customFormat="1" ht="21.6" customHeight="1" x14ac:dyDescent="0.2">
      <c r="A183" s="33"/>
      <c r="B183" s="154"/>
      <c r="C183" s="155" t="s">
        <v>410</v>
      </c>
      <c r="D183" s="345" t="s">
        <v>141</v>
      </c>
      <c r="E183" s="156" t="s">
        <v>354</v>
      </c>
      <c r="F183" s="157" t="s">
        <v>355</v>
      </c>
      <c r="G183" s="158" t="s">
        <v>186</v>
      </c>
      <c r="H183" s="159">
        <v>13.9</v>
      </c>
      <c r="I183" s="160"/>
      <c r="J183" s="161">
        <f>ROUND(I183*H183,2)</f>
        <v>0</v>
      </c>
      <c r="K183" s="157" t="s">
        <v>3</v>
      </c>
      <c r="L183" s="34"/>
      <c r="M183" s="162" t="s">
        <v>3</v>
      </c>
      <c r="N183" s="163" t="s">
        <v>42</v>
      </c>
      <c r="O183" s="54"/>
      <c r="P183" s="164">
        <f>O183*H183</f>
        <v>0</v>
      </c>
      <c r="Q183" s="164">
        <v>2.5999999999999998E-4</v>
      </c>
      <c r="R183" s="164">
        <f>Q183*H183</f>
        <v>3.6139999999999996E-3</v>
      </c>
      <c r="S183" s="164">
        <v>0</v>
      </c>
      <c r="T183" s="165">
        <f>S183*H183</f>
        <v>0</v>
      </c>
      <c r="U183" s="33"/>
      <c r="V183" s="33"/>
      <c r="W183" s="33"/>
      <c r="X183" s="33"/>
      <c r="Y183" s="33"/>
      <c r="Z183" s="33"/>
      <c r="AA183" s="33"/>
      <c r="AB183" s="33"/>
      <c r="AC183" s="33"/>
      <c r="AD183" s="33"/>
      <c r="AE183" s="33"/>
      <c r="AR183" s="166" t="s">
        <v>223</v>
      </c>
      <c r="AT183" s="166" t="s">
        <v>141</v>
      </c>
      <c r="AU183" s="166" t="s">
        <v>79</v>
      </c>
      <c r="AY183" s="18" t="s">
        <v>137</v>
      </c>
      <c r="BE183" s="167">
        <f>IF(N183="základní",J183,0)</f>
        <v>0</v>
      </c>
      <c r="BF183" s="167">
        <f>IF(N183="snížená",J183,0)</f>
        <v>0</v>
      </c>
      <c r="BG183" s="167">
        <f>IF(N183="zákl. přenesená",J183,0)</f>
        <v>0</v>
      </c>
      <c r="BH183" s="167">
        <f>IF(N183="sníž. přenesená",J183,0)</f>
        <v>0</v>
      </c>
      <c r="BI183" s="167">
        <f>IF(N183="nulová",J183,0)</f>
        <v>0</v>
      </c>
      <c r="BJ183" s="18" t="s">
        <v>15</v>
      </c>
      <c r="BK183" s="167">
        <f>ROUND(I183*H183,2)</f>
        <v>0</v>
      </c>
      <c r="BL183" s="18" t="s">
        <v>223</v>
      </c>
      <c r="BM183" s="166" t="s">
        <v>666</v>
      </c>
    </row>
    <row r="184" spans="1:65" s="2" customFormat="1" ht="43.15" customHeight="1" x14ac:dyDescent="0.2">
      <c r="A184" s="33"/>
      <c r="B184" s="154"/>
      <c r="C184" s="155" t="s">
        <v>427</v>
      </c>
      <c r="D184" s="345" t="s">
        <v>141</v>
      </c>
      <c r="E184" s="156" t="s">
        <v>370</v>
      </c>
      <c r="F184" s="157" t="s">
        <v>371</v>
      </c>
      <c r="G184" s="158" t="s">
        <v>238</v>
      </c>
      <c r="H184" s="193"/>
      <c r="I184" s="160"/>
      <c r="J184" s="161">
        <f>ROUND(I184*H184,2)</f>
        <v>0</v>
      </c>
      <c r="K184" s="157" t="s">
        <v>145</v>
      </c>
      <c r="L184" s="34"/>
      <c r="M184" s="162" t="s">
        <v>3</v>
      </c>
      <c r="N184" s="163" t="s">
        <v>42</v>
      </c>
      <c r="O184" s="54"/>
      <c r="P184" s="164">
        <f>O184*H184</f>
        <v>0</v>
      </c>
      <c r="Q184" s="164">
        <v>0</v>
      </c>
      <c r="R184" s="164">
        <f>Q184*H184</f>
        <v>0</v>
      </c>
      <c r="S184" s="164">
        <v>0</v>
      </c>
      <c r="T184" s="165">
        <f>S184*H184</f>
        <v>0</v>
      </c>
      <c r="U184" s="33"/>
      <c r="V184" s="33"/>
      <c r="W184" s="33"/>
      <c r="X184" s="33"/>
      <c r="Y184" s="33"/>
      <c r="Z184" s="33"/>
      <c r="AA184" s="33"/>
      <c r="AB184" s="33"/>
      <c r="AC184" s="33"/>
      <c r="AD184" s="33"/>
      <c r="AE184" s="33"/>
      <c r="AR184" s="166" t="s">
        <v>223</v>
      </c>
      <c r="AT184" s="166" t="s">
        <v>141</v>
      </c>
      <c r="AU184" s="166" t="s">
        <v>79</v>
      </c>
      <c r="AY184" s="18" t="s">
        <v>137</v>
      </c>
      <c r="BE184" s="167">
        <f>IF(N184="základní",J184,0)</f>
        <v>0</v>
      </c>
      <c r="BF184" s="167">
        <f>IF(N184="snížená",J184,0)</f>
        <v>0</v>
      </c>
      <c r="BG184" s="167">
        <f>IF(N184="zákl. přenesená",J184,0)</f>
        <v>0</v>
      </c>
      <c r="BH184" s="167">
        <f>IF(N184="sníž. přenesená",J184,0)</f>
        <v>0</v>
      </c>
      <c r="BI184" s="167">
        <f>IF(N184="nulová",J184,0)</f>
        <v>0</v>
      </c>
      <c r="BJ184" s="18" t="s">
        <v>15</v>
      </c>
      <c r="BK184" s="167">
        <f>ROUND(I184*H184,2)</f>
        <v>0</v>
      </c>
      <c r="BL184" s="18" t="s">
        <v>223</v>
      </c>
      <c r="BM184" s="166" t="s">
        <v>667</v>
      </c>
    </row>
    <row r="185" spans="1:65" s="12" customFormat="1" ht="22.9" customHeight="1" x14ac:dyDescent="0.2">
      <c r="B185" s="141"/>
      <c r="D185" s="347" t="s">
        <v>70</v>
      </c>
      <c r="E185" s="152" t="s">
        <v>373</v>
      </c>
      <c r="F185" s="152" t="s">
        <v>374</v>
      </c>
      <c r="I185" s="144"/>
      <c r="J185" s="153">
        <f>BK185</f>
        <v>0</v>
      </c>
      <c r="L185" s="141"/>
      <c r="M185" s="146"/>
      <c r="N185" s="147"/>
      <c r="O185" s="147"/>
      <c r="P185" s="148">
        <f>SUM(P186:P199)</f>
        <v>0</v>
      </c>
      <c r="Q185" s="147"/>
      <c r="R185" s="148">
        <f>SUM(R186:R199)</f>
        <v>0.26707020000000004</v>
      </c>
      <c r="S185" s="147"/>
      <c r="T185" s="149">
        <f>SUM(T186:T199)</f>
        <v>0</v>
      </c>
      <c r="AR185" s="142" t="s">
        <v>79</v>
      </c>
      <c r="AT185" s="150" t="s">
        <v>70</v>
      </c>
      <c r="AU185" s="150" t="s">
        <v>15</v>
      </c>
      <c r="AY185" s="142" t="s">
        <v>137</v>
      </c>
      <c r="BK185" s="151">
        <f>SUM(BK186:BK199)</f>
        <v>0</v>
      </c>
    </row>
    <row r="186" spans="1:65" s="2" customFormat="1" ht="14.45" customHeight="1" x14ac:dyDescent="0.2">
      <c r="A186" s="33"/>
      <c r="B186" s="154"/>
      <c r="C186" s="155" t="s">
        <v>139</v>
      </c>
      <c r="D186" s="345" t="s">
        <v>141</v>
      </c>
      <c r="E186" s="156" t="s">
        <v>376</v>
      </c>
      <c r="F186" s="157" t="s">
        <v>377</v>
      </c>
      <c r="G186" s="158" t="s">
        <v>186</v>
      </c>
      <c r="H186" s="159">
        <v>27</v>
      </c>
      <c r="I186" s="160"/>
      <c r="J186" s="161">
        <f>ROUND(I186*H186,2)</f>
        <v>0</v>
      </c>
      <c r="K186" s="157" t="s">
        <v>145</v>
      </c>
      <c r="L186" s="34"/>
      <c r="M186" s="162" t="s">
        <v>3</v>
      </c>
      <c r="N186" s="163" t="s">
        <v>42</v>
      </c>
      <c r="O186" s="54"/>
      <c r="P186" s="164">
        <f>O186*H186</f>
        <v>0</v>
      </c>
      <c r="Q186" s="164">
        <v>4.0000000000000003E-5</v>
      </c>
      <c r="R186" s="164">
        <f>Q186*H186</f>
        <v>1.08E-3</v>
      </c>
      <c r="S186" s="164">
        <v>0</v>
      </c>
      <c r="T186" s="165">
        <f>S186*H186</f>
        <v>0</v>
      </c>
      <c r="U186" s="33"/>
      <c r="V186" s="33"/>
      <c r="W186" s="33"/>
      <c r="X186" s="33"/>
      <c r="Y186" s="33"/>
      <c r="Z186" s="33"/>
      <c r="AA186" s="33"/>
      <c r="AB186" s="33"/>
      <c r="AC186" s="33"/>
      <c r="AD186" s="33"/>
      <c r="AE186" s="33"/>
      <c r="AR186" s="166" t="s">
        <v>223</v>
      </c>
      <c r="AT186" s="166" t="s">
        <v>141</v>
      </c>
      <c r="AU186" s="166" t="s">
        <v>79</v>
      </c>
      <c r="AY186" s="18" t="s">
        <v>137</v>
      </c>
      <c r="BE186" s="167">
        <f>IF(N186="základní",J186,0)</f>
        <v>0</v>
      </c>
      <c r="BF186" s="167">
        <f>IF(N186="snížená",J186,0)</f>
        <v>0</v>
      </c>
      <c r="BG186" s="167">
        <f>IF(N186="zákl. přenesená",J186,0)</f>
        <v>0</v>
      </c>
      <c r="BH186" s="167">
        <f>IF(N186="sníž. přenesená",J186,0)</f>
        <v>0</v>
      </c>
      <c r="BI186" s="167">
        <f>IF(N186="nulová",J186,0)</f>
        <v>0</v>
      </c>
      <c r="BJ186" s="18" t="s">
        <v>15</v>
      </c>
      <c r="BK186" s="167">
        <f>ROUND(I186*H186,2)</f>
        <v>0</v>
      </c>
      <c r="BL186" s="18" t="s">
        <v>223</v>
      </c>
      <c r="BM186" s="166" t="s">
        <v>668</v>
      </c>
    </row>
    <row r="187" spans="1:65" s="14" customFormat="1" x14ac:dyDescent="0.2">
      <c r="B187" s="176"/>
      <c r="D187" s="346" t="s">
        <v>147</v>
      </c>
      <c r="E187" s="177" t="s">
        <v>3</v>
      </c>
      <c r="F187" s="178" t="s">
        <v>379</v>
      </c>
      <c r="H187" s="177" t="s">
        <v>3</v>
      </c>
      <c r="I187" s="179"/>
      <c r="L187" s="176"/>
      <c r="M187" s="180"/>
      <c r="N187" s="181"/>
      <c r="O187" s="181"/>
      <c r="P187" s="181"/>
      <c r="Q187" s="181"/>
      <c r="R187" s="181"/>
      <c r="S187" s="181"/>
      <c r="T187" s="182"/>
      <c r="AT187" s="177" t="s">
        <v>147</v>
      </c>
      <c r="AU187" s="177" t="s">
        <v>79</v>
      </c>
      <c r="AV187" s="14" t="s">
        <v>15</v>
      </c>
      <c r="AW187" s="14" t="s">
        <v>33</v>
      </c>
      <c r="AX187" s="14" t="s">
        <v>71</v>
      </c>
      <c r="AY187" s="177" t="s">
        <v>137</v>
      </c>
    </row>
    <row r="188" spans="1:65" s="13" customFormat="1" x14ac:dyDescent="0.2">
      <c r="B188" s="168"/>
      <c r="D188" s="346" t="s">
        <v>147</v>
      </c>
      <c r="E188" s="169" t="s">
        <v>3</v>
      </c>
      <c r="F188" s="170" t="s">
        <v>380</v>
      </c>
      <c r="H188" s="171">
        <v>30.2</v>
      </c>
      <c r="I188" s="172"/>
      <c r="L188" s="168"/>
      <c r="M188" s="173"/>
      <c r="N188" s="174"/>
      <c r="O188" s="174"/>
      <c r="P188" s="174"/>
      <c r="Q188" s="174"/>
      <c r="R188" s="174"/>
      <c r="S188" s="174"/>
      <c r="T188" s="175"/>
      <c r="AT188" s="169" t="s">
        <v>147</v>
      </c>
      <c r="AU188" s="169" t="s">
        <v>79</v>
      </c>
      <c r="AV188" s="13" t="s">
        <v>79</v>
      </c>
      <c r="AW188" s="13" t="s">
        <v>33</v>
      </c>
      <c r="AX188" s="13" t="s">
        <v>71</v>
      </c>
      <c r="AY188" s="169" t="s">
        <v>137</v>
      </c>
    </row>
    <row r="189" spans="1:65" s="13" customFormat="1" x14ac:dyDescent="0.2">
      <c r="B189" s="168"/>
      <c r="D189" s="346" t="s">
        <v>147</v>
      </c>
      <c r="E189" s="169" t="s">
        <v>3</v>
      </c>
      <c r="F189" s="170" t="s">
        <v>381</v>
      </c>
      <c r="H189" s="171">
        <v>-3.2</v>
      </c>
      <c r="I189" s="172"/>
      <c r="L189" s="168"/>
      <c r="M189" s="173"/>
      <c r="N189" s="174"/>
      <c r="O189" s="174"/>
      <c r="P189" s="174"/>
      <c r="Q189" s="174"/>
      <c r="R189" s="174"/>
      <c r="S189" s="174"/>
      <c r="T189" s="175"/>
      <c r="AT189" s="169" t="s">
        <v>147</v>
      </c>
      <c r="AU189" s="169" t="s">
        <v>79</v>
      </c>
      <c r="AV189" s="13" t="s">
        <v>79</v>
      </c>
      <c r="AW189" s="13" t="s">
        <v>33</v>
      </c>
      <c r="AX189" s="13" t="s">
        <v>71</v>
      </c>
      <c r="AY189" s="169" t="s">
        <v>137</v>
      </c>
    </row>
    <row r="190" spans="1:65" s="15" customFormat="1" x14ac:dyDescent="0.2">
      <c r="B190" s="194"/>
      <c r="D190" s="346" t="s">
        <v>147</v>
      </c>
      <c r="E190" s="195" t="s">
        <v>3</v>
      </c>
      <c r="F190" s="196" t="s">
        <v>347</v>
      </c>
      <c r="H190" s="197">
        <v>27</v>
      </c>
      <c r="I190" s="198"/>
      <c r="L190" s="194"/>
      <c r="M190" s="199"/>
      <c r="N190" s="200"/>
      <c r="O190" s="200"/>
      <c r="P190" s="200"/>
      <c r="Q190" s="200"/>
      <c r="R190" s="200"/>
      <c r="S190" s="200"/>
      <c r="T190" s="201"/>
      <c r="AT190" s="195" t="s">
        <v>147</v>
      </c>
      <c r="AU190" s="195" t="s">
        <v>79</v>
      </c>
      <c r="AV190" s="15" t="s">
        <v>85</v>
      </c>
      <c r="AW190" s="15" t="s">
        <v>33</v>
      </c>
      <c r="AX190" s="15" t="s">
        <v>15</v>
      </c>
      <c r="AY190" s="195" t="s">
        <v>137</v>
      </c>
    </row>
    <row r="191" spans="1:65" s="2" customFormat="1" ht="14.45" customHeight="1" x14ac:dyDescent="0.2">
      <c r="A191" s="33"/>
      <c r="B191" s="154"/>
      <c r="C191" s="183" t="s">
        <v>434</v>
      </c>
      <c r="D191" s="348" t="s">
        <v>229</v>
      </c>
      <c r="E191" s="184" t="s">
        <v>383</v>
      </c>
      <c r="F191" s="185" t="s">
        <v>384</v>
      </c>
      <c r="G191" s="186" t="s">
        <v>186</v>
      </c>
      <c r="H191" s="187">
        <v>28.35</v>
      </c>
      <c r="I191" s="188"/>
      <c r="J191" s="189">
        <f>ROUND(I191*H191,2)</f>
        <v>0</v>
      </c>
      <c r="K191" s="185" t="s">
        <v>3</v>
      </c>
      <c r="L191" s="190"/>
      <c r="M191" s="191" t="s">
        <v>3</v>
      </c>
      <c r="N191" s="192" t="s">
        <v>42</v>
      </c>
      <c r="O191" s="54"/>
      <c r="P191" s="164">
        <f>O191*H191</f>
        <v>0</v>
      </c>
      <c r="Q191" s="164">
        <v>1E-4</v>
      </c>
      <c r="R191" s="164">
        <f>Q191*H191</f>
        <v>2.8350000000000003E-3</v>
      </c>
      <c r="S191" s="164">
        <v>0</v>
      </c>
      <c r="T191" s="165">
        <f>S191*H191</f>
        <v>0</v>
      </c>
      <c r="U191" s="33"/>
      <c r="V191" s="33"/>
      <c r="W191" s="33"/>
      <c r="X191" s="33"/>
      <c r="Y191" s="33"/>
      <c r="Z191" s="33"/>
      <c r="AA191" s="33"/>
      <c r="AB191" s="33"/>
      <c r="AC191" s="33"/>
      <c r="AD191" s="33"/>
      <c r="AE191" s="33"/>
      <c r="AR191" s="166" t="s">
        <v>232</v>
      </c>
      <c r="AT191" s="166" t="s">
        <v>229</v>
      </c>
      <c r="AU191" s="166" t="s">
        <v>79</v>
      </c>
      <c r="AY191" s="18" t="s">
        <v>137</v>
      </c>
      <c r="BE191" s="167">
        <f>IF(N191="základní",J191,0)</f>
        <v>0</v>
      </c>
      <c r="BF191" s="167">
        <f>IF(N191="snížená",J191,0)</f>
        <v>0</v>
      </c>
      <c r="BG191" s="167">
        <f>IF(N191="zákl. přenesená",J191,0)</f>
        <v>0</v>
      </c>
      <c r="BH191" s="167">
        <f>IF(N191="sníž. přenesená",J191,0)</f>
        <v>0</v>
      </c>
      <c r="BI191" s="167">
        <f>IF(N191="nulová",J191,0)</f>
        <v>0</v>
      </c>
      <c r="BJ191" s="18" t="s">
        <v>15</v>
      </c>
      <c r="BK191" s="167">
        <f>ROUND(I191*H191,2)</f>
        <v>0</v>
      </c>
      <c r="BL191" s="18" t="s">
        <v>223</v>
      </c>
      <c r="BM191" s="166" t="s">
        <v>669</v>
      </c>
    </row>
    <row r="192" spans="1:65" s="13" customFormat="1" x14ac:dyDescent="0.2">
      <c r="B192" s="168"/>
      <c r="D192" s="346" t="s">
        <v>147</v>
      </c>
      <c r="F192" s="170" t="s">
        <v>386</v>
      </c>
      <c r="H192" s="171">
        <v>28.35</v>
      </c>
      <c r="I192" s="172"/>
      <c r="L192" s="168"/>
      <c r="M192" s="173"/>
      <c r="N192" s="174"/>
      <c r="O192" s="174"/>
      <c r="P192" s="174"/>
      <c r="Q192" s="174"/>
      <c r="R192" s="174"/>
      <c r="S192" s="174"/>
      <c r="T192" s="175"/>
      <c r="AT192" s="169" t="s">
        <v>147</v>
      </c>
      <c r="AU192" s="169" t="s">
        <v>79</v>
      </c>
      <c r="AV192" s="13" t="s">
        <v>79</v>
      </c>
      <c r="AW192" s="13" t="s">
        <v>4</v>
      </c>
      <c r="AX192" s="13" t="s">
        <v>15</v>
      </c>
      <c r="AY192" s="169" t="s">
        <v>137</v>
      </c>
    </row>
    <row r="193" spans="1:65" s="2" customFormat="1" ht="32.450000000000003" customHeight="1" x14ac:dyDescent="0.2">
      <c r="A193" s="33"/>
      <c r="B193" s="154"/>
      <c r="C193" s="155" t="s">
        <v>162</v>
      </c>
      <c r="D193" s="345" t="s">
        <v>141</v>
      </c>
      <c r="E193" s="156" t="s">
        <v>388</v>
      </c>
      <c r="F193" s="157" t="s">
        <v>389</v>
      </c>
      <c r="G193" s="158" t="s">
        <v>144</v>
      </c>
      <c r="H193" s="159">
        <v>26.88</v>
      </c>
      <c r="I193" s="160"/>
      <c r="J193" s="161">
        <f>ROUND(I193*H193,2)</f>
        <v>0</v>
      </c>
      <c r="K193" s="157" t="s">
        <v>145</v>
      </c>
      <c r="L193" s="34"/>
      <c r="M193" s="162" t="s">
        <v>3</v>
      </c>
      <c r="N193" s="163" t="s">
        <v>42</v>
      </c>
      <c r="O193" s="54"/>
      <c r="P193" s="164">
        <f>O193*H193</f>
        <v>0</v>
      </c>
      <c r="Q193" s="164">
        <v>0</v>
      </c>
      <c r="R193" s="164">
        <f>Q193*H193</f>
        <v>0</v>
      </c>
      <c r="S193" s="164">
        <v>0</v>
      </c>
      <c r="T193" s="165">
        <f>S193*H193</f>
        <v>0</v>
      </c>
      <c r="U193" s="33"/>
      <c r="V193" s="33"/>
      <c r="W193" s="33"/>
      <c r="X193" s="33"/>
      <c r="Y193" s="33"/>
      <c r="Z193" s="33"/>
      <c r="AA193" s="33"/>
      <c r="AB193" s="33"/>
      <c r="AC193" s="33"/>
      <c r="AD193" s="33"/>
      <c r="AE193" s="33"/>
      <c r="AR193" s="166" t="s">
        <v>223</v>
      </c>
      <c r="AT193" s="166" t="s">
        <v>141</v>
      </c>
      <c r="AU193" s="166" t="s">
        <v>79</v>
      </c>
      <c r="AY193" s="18" t="s">
        <v>137</v>
      </c>
      <c r="BE193" s="167">
        <f>IF(N193="základní",J193,0)</f>
        <v>0</v>
      </c>
      <c r="BF193" s="167">
        <f>IF(N193="snížená",J193,0)</f>
        <v>0</v>
      </c>
      <c r="BG193" s="167">
        <f>IF(N193="zákl. přenesená",J193,0)</f>
        <v>0</v>
      </c>
      <c r="BH193" s="167">
        <f>IF(N193="sníž. přenesená",J193,0)</f>
        <v>0</v>
      </c>
      <c r="BI193" s="167">
        <f>IF(N193="nulová",J193,0)</f>
        <v>0</v>
      </c>
      <c r="BJ193" s="18" t="s">
        <v>15</v>
      </c>
      <c r="BK193" s="167">
        <f>ROUND(I193*H193,2)</f>
        <v>0</v>
      </c>
      <c r="BL193" s="18" t="s">
        <v>223</v>
      </c>
      <c r="BM193" s="166" t="s">
        <v>670</v>
      </c>
    </row>
    <row r="194" spans="1:65" s="2" customFormat="1" ht="21.6" customHeight="1" x14ac:dyDescent="0.2">
      <c r="A194" s="33"/>
      <c r="B194" s="154"/>
      <c r="C194" s="183" t="s">
        <v>443</v>
      </c>
      <c r="D194" s="348" t="s">
        <v>229</v>
      </c>
      <c r="E194" s="184" t="s">
        <v>392</v>
      </c>
      <c r="F194" s="185" t="s">
        <v>393</v>
      </c>
      <c r="G194" s="186" t="s">
        <v>144</v>
      </c>
      <c r="H194" s="187">
        <v>29.568000000000001</v>
      </c>
      <c r="I194" s="188"/>
      <c r="J194" s="189">
        <f>ROUND(I194*H194,2)</f>
        <v>0</v>
      </c>
      <c r="K194" s="185" t="s">
        <v>3</v>
      </c>
      <c r="L194" s="190"/>
      <c r="M194" s="191" t="s">
        <v>3</v>
      </c>
      <c r="N194" s="192" t="s">
        <v>42</v>
      </c>
      <c r="O194" s="54"/>
      <c r="P194" s="164">
        <f>O194*H194</f>
        <v>0</v>
      </c>
      <c r="Q194" s="164">
        <v>8.3000000000000001E-3</v>
      </c>
      <c r="R194" s="164">
        <f>Q194*H194</f>
        <v>0.2454144</v>
      </c>
      <c r="S194" s="164">
        <v>0</v>
      </c>
      <c r="T194" s="165">
        <f>S194*H194</f>
        <v>0</v>
      </c>
      <c r="U194" s="33"/>
      <c r="V194" s="33"/>
      <c r="W194" s="33"/>
      <c r="X194" s="33"/>
      <c r="Y194" s="33"/>
      <c r="Z194" s="33"/>
      <c r="AA194" s="33"/>
      <c r="AB194" s="33"/>
      <c r="AC194" s="33"/>
      <c r="AD194" s="33"/>
      <c r="AE194" s="33"/>
      <c r="AR194" s="166" t="s">
        <v>232</v>
      </c>
      <c r="AT194" s="166" t="s">
        <v>229</v>
      </c>
      <c r="AU194" s="166" t="s">
        <v>79</v>
      </c>
      <c r="AY194" s="18" t="s">
        <v>137</v>
      </c>
      <c r="BE194" s="167">
        <f>IF(N194="základní",J194,0)</f>
        <v>0</v>
      </c>
      <c r="BF194" s="167">
        <f>IF(N194="snížená",J194,0)</f>
        <v>0</v>
      </c>
      <c r="BG194" s="167">
        <f>IF(N194="zákl. přenesená",J194,0)</f>
        <v>0</v>
      </c>
      <c r="BH194" s="167">
        <f>IF(N194="sníž. přenesená",J194,0)</f>
        <v>0</v>
      </c>
      <c r="BI194" s="167">
        <f>IF(N194="nulová",J194,0)</f>
        <v>0</v>
      </c>
      <c r="BJ194" s="18" t="s">
        <v>15</v>
      </c>
      <c r="BK194" s="167">
        <f>ROUND(I194*H194,2)</f>
        <v>0</v>
      </c>
      <c r="BL194" s="18" t="s">
        <v>223</v>
      </c>
      <c r="BM194" s="166" t="s">
        <v>671</v>
      </c>
    </row>
    <row r="195" spans="1:65" s="13" customFormat="1" x14ac:dyDescent="0.2">
      <c r="B195" s="168"/>
      <c r="D195" s="346" t="s">
        <v>147</v>
      </c>
      <c r="F195" s="170" t="s">
        <v>395</v>
      </c>
      <c r="H195" s="171">
        <v>29.568000000000001</v>
      </c>
      <c r="I195" s="172"/>
      <c r="L195" s="168"/>
      <c r="M195" s="173"/>
      <c r="N195" s="174"/>
      <c r="O195" s="174"/>
      <c r="P195" s="174"/>
      <c r="Q195" s="174"/>
      <c r="R195" s="174"/>
      <c r="S195" s="174"/>
      <c r="T195" s="175"/>
      <c r="AT195" s="169" t="s">
        <v>147</v>
      </c>
      <c r="AU195" s="169" t="s">
        <v>79</v>
      </c>
      <c r="AV195" s="13" t="s">
        <v>79</v>
      </c>
      <c r="AW195" s="13" t="s">
        <v>4</v>
      </c>
      <c r="AX195" s="13" t="s">
        <v>15</v>
      </c>
      <c r="AY195" s="169" t="s">
        <v>137</v>
      </c>
    </row>
    <row r="196" spans="1:65" s="2" customFormat="1" ht="21.6" customHeight="1" x14ac:dyDescent="0.2">
      <c r="A196" s="33"/>
      <c r="B196" s="154"/>
      <c r="C196" s="155" t="s">
        <v>447</v>
      </c>
      <c r="D196" s="345" t="s">
        <v>141</v>
      </c>
      <c r="E196" s="156" t="s">
        <v>397</v>
      </c>
      <c r="F196" s="157" t="s">
        <v>398</v>
      </c>
      <c r="G196" s="158" t="s">
        <v>144</v>
      </c>
      <c r="H196" s="159">
        <v>26.88</v>
      </c>
      <c r="I196" s="160"/>
      <c r="J196" s="161">
        <f>ROUND(I196*H196,2)</f>
        <v>0</v>
      </c>
      <c r="K196" s="157" t="s">
        <v>145</v>
      </c>
      <c r="L196" s="34"/>
      <c r="M196" s="162" t="s">
        <v>3</v>
      </c>
      <c r="N196" s="163" t="s">
        <v>42</v>
      </c>
      <c r="O196" s="54"/>
      <c r="P196" s="164">
        <f>O196*H196</f>
        <v>0</v>
      </c>
      <c r="Q196" s="164">
        <v>0</v>
      </c>
      <c r="R196" s="164">
        <f>Q196*H196</f>
        <v>0</v>
      </c>
      <c r="S196" s="164">
        <v>0</v>
      </c>
      <c r="T196" s="165">
        <f>S196*H196</f>
        <v>0</v>
      </c>
      <c r="U196" s="33"/>
      <c r="V196" s="33"/>
      <c r="W196" s="33"/>
      <c r="X196" s="33"/>
      <c r="Y196" s="33"/>
      <c r="Z196" s="33"/>
      <c r="AA196" s="33"/>
      <c r="AB196" s="33"/>
      <c r="AC196" s="33"/>
      <c r="AD196" s="33"/>
      <c r="AE196" s="33"/>
      <c r="AR196" s="166" t="s">
        <v>223</v>
      </c>
      <c r="AT196" s="166" t="s">
        <v>141</v>
      </c>
      <c r="AU196" s="166" t="s">
        <v>79</v>
      </c>
      <c r="AY196" s="18" t="s">
        <v>137</v>
      </c>
      <c r="BE196" s="167">
        <f>IF(N196="základní",J196,0)</f>
        <v>0</v>
      </c>
      <c r="BF196" s="167">
        <f>IF(N196="snížená",J196,0)</f>
        <v>0</v>
      </c>
      <c r="BG196" s="167">
        <f>IF(N196="zákl. přenesená",J196,0)</f>
        <v>0</v>
      </c>
      <c r="BH196" s="167">
        <f>IF(N196="sníž. přenesená",J196,0)</f>
        <v>0</v>
      </c>
      <c r="BI196" s="167">
        <f>IF(N196="nulová",J196,0)</f>
        <v>0</v>
      </c>
      <c r="BJ196" s="18" t="s">
        <v>15</v>
      </c>
      <c r="BK196" s="167">
        <f>ROUND(I196*H196,2)</f>
        <v>0</v>
      </c>
      <c r="BL196" s="18" t="s">
        <v>223</v>
      </c>
      <c r="BM196" s="166" t="s">
        <v>672</v>
      </c>
    </row>
    <row r="197" spans="1:65" s="2" customFormat="1" ht="14.45" customHeight="1" x14ac:dyDescent="0.2">
      <c r="A197" s="33"/>
      <c r="B197" s="154"/>
      <c r="C197" s="183" t="s">
        <v>451</v>
      </c>
      <c r="D197" s="348" t="s">
        <v>229</v>
      </c>
      <c r="E197" s="184" t="s">
        <v>401</v>
      </c>
      <c r="F197" s="185" t="s">
        <v>402</v>
      </c>
      <c r="G197" s="186" t="s">
        <v>144</v>
      </c>
      <c r="H197" s="187">
        <v>29.568000000000001</v>
      </c>
      <c r="I197" s="188"/>
      <c r="J197" s="189">
        <f>ROUND(I197*H197,2)</f>
        <v>0</v>
      </c>
      <c r="K197" s="185" t="s">
        <v>145</v>
      </c>
      <c r="L197" s="190"/>
      <c r="M197" s="191" t="s">
        <v>3</v>
      </c>
      <c r="N197" s="192" t="s">
        <v>42</v>
      </c>
      <c r="O197" s="54"/>
      <c r="P197" s="164">
        <f>O197*H197</f>
        <v>0</v>
      </c>
      <c r="Q197" s="164">
        <v>5.9999999999999995E-4</v>
      </c>
      <c r="R197" s="164">
        <f>Q197*H197</f>
        <v>1.7740800000000001E-2</v>
      </c>
      <c r="S197" s="164">
        <v>0</v>
      </c>
      <c r="T197" s="165">
        <f>S197*H197</f>
        <v>0</v>
      </c>
      <c r="U197" s="33"/>
      <c r="V197" s="33"/>
      <c r="W197" s="33"/>
      <c r="X197" s="33"/>
      <c r="Y197" s="33"/>
      <c r="Z197" s="33"/>
      <c r="AA197" s="33"/>
      <c r="AB197" s="33"/>
      <c r="AC197" s="33"/>
      <c r="AD197" s="33"/>
      <c r="AE197" s="33"/>
      <c r="AR197" s="166" t="s">
        <v>232</v>
      </c>
      <c r="AT197" s="166" t="s">
        <v>229</v>
      </c>
      <c r="AU197" s="166" t="s">
        <v>79</v>
      </c>
      <c r="AY197" s="18" t="s">
        <v>137</v>
      </c>
      <c r="BE197" s="167">
        <f>IF(N197="základní",J197,0)</f>
        <v>0</v>
      </c>
      <c r="BF197" s="167">
        <f>IF(N197="snížená",J197,0)</f>
        <v>0</v>
      </c>
      <c r="BG197" s="167">
        <f>IF(N197="zákl. přenesená",J197,0)</f>
        <v>0</v>
      </c>
      <c r="BH197" s="167">
        <f>IF(N197="sníž. přenesená",J197,0)</f>
        <v>0</v>
      </c>
      <c r="BI197" s="167">
        <f>IF(N197="nulová",J197,0)</f>
        <v>0</v>
      </c>
      <c r="BJ197" s="18" t="s">
        <v>15</v>
      </c>
      <c r="BK197" s="167">
        <f>ROUND(I197*H197,2)</f>
        <v>0</v>
      </c>
      <c r="BL197" s="18" t="s">
        <v>223</v>
      </c>
      <c r="BM197" s="166" t="s">
        <v>673</v>
      </c>
    </row>
    <row r="198" spans="1:65" s="13" customFormat="1" x14ac:dyDescent="0.2">
      <c r="B198" s="168"/>
      <c r="D198" s="346" t="s">
        <v>147</v>
      </c>
      <c r="F198" s="170" t="s">
        <v>395</v>
      </c>
      <c r="H198" s="171">
        <v>29.568000000000001</v>
      </c>
      <c r="I198" s="172"/>
      <c r="L198" s="168"/>
      <c r="M198" s="173"/>
      <c r="N198" s="174"/>
      <c r="O198" s="174"/>
      <c r="P198" s="174"/>
      <c r="Q198" s="174"/>
      <c r="R198" s="174"/>
      <c r="S198" s="174"/>
      <c r="T198" s="175"/>
      <c r="AT198" s="169" t="s">
        <v>147</v>
      </c>
      <c r="AU198" s="169" t="s">
        <v>79</v>
      </c>
      <c r="AV198" s="13" t="s">
        <v>79</v>
      </c>
      <c r="AW198" s="13" t="s">
        <v>4</v>
      </c>
      <c r="AX198" s="13" t="s">
        <v>15</v>
      </c>
      <c r="AY198" s="169" t="s">
        <v>137</v>
      </c>
    </row>
    <row r="199" spans="1:65" s="2" customFormat="1" ht="43.15" customHeight="1" x14ac:dyDescent="0.2">
      <c r="A199" s="33"/>
      <c r="B199" s="154"/>
      <c r="C199" s="155" t="s">
        <v>457</v>
      </c>
      <c r="D199" s="345" t="s">
        <v>141</v>
      </c>
      <c r="E199" s="156" t="s">
        <v>405</v>
      </c>
      <c r="F199" s="157" t="s">
        <v>406</v>
      </c>
      <c r="G199" s="158" t="s">
        <v>238</v>
      </c>
      <c r="H199" s="193"/>
      <c r="I199" s="160"/>
      <c r="J199" s="161">
        <f>ROUND(I199*H199,2)</f>
        <v>0</v>
      </c>
      <c r="K199" s="157" t="s">
        <v>145</v>
      </c>
      <c r="L199" s="34"/>
      <c r="M199" s="162" t="s">
        <v>3</v>
      </c>
      <c r="N199" s="163" t="s">
        <v>42</v>
      </c>
      <c r="O199" s="54"/>
      <c r="P199" s="164">
        <f>O199*H199</f>
        <v>0</v>
      </c>
      <c r="Q199" s="164">
        <v>0</v>
      </c>
      <c r="R199" s="164">
        <f>Q199*H199</f>
        <v>0</v>
      </c>
      <c r="S199" s="164">
        <v>0</v>
      </c>
      <c r="T199" s="165">
        <f>S199*H199</f>
        <v>0</v>
      </c>
      <c r="U199" s="33"/>
      <c r="V199" s="33"/>
      <c r="W199" s="33"/>
      <c r="X199" s="33"/>
      <c r="Y199" s="33"/>
      <c r="Z199" s="33"/>
      <c r="AA199" s="33"/>
      <c r="AB199" s="33"/>
      <c r="AC199" s="33"/>
      <c r="AD199" s="33"/>
      <c r="AE199" s="33"/>
      <c r="AR199" s="166" t="s">
        <v>223</v>
      </c>
      <c r="AT199" s="166" t="s">
        <v>141</v>
      </c>
      <c r="AU199" s="166" t="s">
        <v>79</v>
      </c>
      <c r="AY199" s="18" t="s">
        <v>137</v>
      </c>
      <c r="BE199" s="167">
        <f>IF(N199="základní",J199,0)</f>
        <v>0</v>
      </c>
      <c r="BF199" s="167">
        <f>IF(N199="snížená",J199,0)</f>
        <v>0</v>
      </c>
      <c r="BG199" s="167">
        <f>IF(N199="zákl. přenesená",J199,0)</f>
        <v>0</v>
      </c>
      <c r="BH199" s="167">
        <f>IF(N199="sníž. přenesená",J199,0)</f>
        <v>0</v>
      </c>
      <c r="BI199" s="167">
        <f>IF(N199="nulová",J199,0)</f>
        <v>0</v>
      </c>
      <c r="BJ199" s="18" t="s">
        <v>15</v>
      </c>
      <c r="BK199" s="167">
        <f>ROUND(I199*H199,2)</f>
        <v>0</v>
      </c>
      <c r="BL199" s="18" t="s">
        <v>223</v>
      </c>
      <c r="BM199" s="166" t="s">
        <v>674</v>
      </c>
    </row>
    <row r="200" spans="1:65" s="12" customFormat="1" ht="22.9" customHeight="1" x14ac:dyDescent="0.2">
      <c r="B200" s="141"/>
      <c r="D200" s="347" t="s">
        <v>70</v>
      </c>
      <c r="E200" s="152" t="s">
        <v>408</v>
      </c>
      <c r="F200" s="152" t="s">
        <v>409</v>
      </c>
      <c r="I200" s="144"/>
      <c r="J200" s="153">
        <f>BK200</f>
        <v>0</v>
      </c>
      <c r="L200" s="141"/>
      <c r="M200" s="146"/>
      <c r="N200" s="147"/>
      <c r="O200" s="147"/>
      <c r="P200" s="148">
        <f>SUM(P201:P216)</f>
        <v>0</v>
      </c>
      <c r="Q200" s="147"/>
      <c r="R200" s="148">
        <f>SUM(R201:R216)</f>
        <v>0.20240639999999999</v>
      </c>
      <c r="S200" s="147"/>
      <c r="T200" s="149">
        <f>SUM(T201:T216)</f>
        <v>0.12954000000000002</v>
      </c>
      <c r="AR200" s="142" t="s">
        <v>79</v>
      </c>
      <c r="AT200" s="150" t="s">
        <v>70</v>
      </c>
      <c r="AU200" s="150" t="s">
        <v>15</v>
      </c>
      <c r="AY200" s="142" t="s">
        <v>137</v>
      </c>
      <c r="BK200" s="151">
        <f>SUM(BK201:BK216)</f>
        <v>0</v>
      </c>
    </row>
    <row r="201" spans="1:65" s="2" customFormat="1" ht="32.450000000000003" customHeight="1" x14ac:dyDescent="0.2">
      <c r="A201" s="33"/>
      <c r="B201" s="154"/>
      <c r="C201" s="155" t="s">
        <v>465</v>
      </c>
      <c r="D201" s="345" t="s">
        <v>141</v>
      </c>
      <c r="E201" s="156" t="s">
        <v>411</v>
      </c>
      <c r="F201" s="157" t="s">
        <v>412</v>
      </c>
      <c r="G201" s="158" t="s">
        <v>144</v>
      </c>
      <c r="H201" s="159">
        <v>26.88</v>
      </c>
      <c r="I201" s="160"/>
      <c r="J201" s="161">
        <f>ROUND(I201*H201,2)</f>
        <v>0</v>
      </c>
      <c r="K201" s="157" t="s">
        <v>145</v>
      </c>
      <c r="L201" s="34"/>
      <c r="M201" s="162" t="s">
        <v>3</v>
      </c>
      <c r="N201" s="163" t="s">
        <v>42</v>
      </c>
      <c r="O201" s="54"/>
      <c r="P201" s="164">
        <f>O201*H201</f>
        <v>0</v>
      </c>
      <c r="Q201" s="164">
        <v>0</v>
      </c>
      <c r="R201" s="164">
        <f>Q201*H201</f>
        <v>0</v>
      </c>
      <c r="S201" s="164">
        <v>0</v>
      </c>
      <c r="T201" s="165">
        <f>S201*H201</f>
        <v>0</v>
      </c>
      <c r="U201" s="33"/>
      <c r="V201" s="33"/>
      <c r="W201" s="33"/>
      <c r="X201" s="33"/>
      <c r="Y201" s="33"/>
      <c r="Z201" s="33"/>
      <c r="AA201" s="33"/>
      <c r="AB201" s="33"/>
      <c r="AC201" s="33"/>
      <c r="AD201" s="33"/>
      <c r="AE201" s="33"/>
      <c r="AR201" s="166" t="s">
        <v>223</v>
      </c>
      <c r="AT201" s="166" t="s">
        <v>141</v>
      </c>
      <c r="AU201" s="166" t="s">
        <v>79</v>
      </c>
      <c r="AY201" s="18" t="s">
        <v>137</v>
      </c>
      <c r="BE201" s="167">
        <f>IF(N201="základní",J201,0)</f>
        <v>0</v>
      </c>
      <c r="BF201" s="167">
        <f>IF(N201="snížená",J201,0)</f>
        <v>0</v>
      </c>
      <c r="BG201" s="167">
        <f>IF(N201="zákl. přenesená",J201,0)</f>
        <v>0</v>
      </c>
      <c r="BH201" s="167">
        <f>IF(N201="sníž. přenesená",J201,0)</f>
        <v>0</v>
      </c>
      <c r="BI201" s="167">
        <f>IF(N201="nulová",J201,0)</f>
        <v>0</v>
      </c>
      <c r="BJ201" s="18" t="s">
        <v>15</v>
      </c>
      <c r="BK201" s="167">
        <f>ROUND(I201*H201,2)</f>
        <v>0</v>
      </c>
      <c r="BL201" s="18" t="s">
        <v>223</v>
      </c>
      <c r="BM201" s="166" t="s">
        <v>675</v>
      </c>
    </row>
    <row r="202" spans="1:65" s="14" customFormat="1" x14ac:dyDescent="0.2">
      <c r="B202" s="176"/>
      <c r="D202" s="346" t="s">
        <v>147</v>
      </c>
      <c r="E202" s="177" t="s">
        <v>3</v>
      </c>
      <c r="F202" s="178" t="s">
        <v>379</v>
      </c>
      <c r="H202" s="177" t="s">
        <v>3</v>
      </c>
      <c r="I202" s="179"/>
      <c r="L202" s="176"/>
      <c r="M202" s="180"/>
      <c r="N202" s="181"/>
      <c r="O202" s="181"/>
      <c r="P202" s="181"/>
      <c r="Q202" s="181"/>
      <c r="R202" s="181"/>
      <c r="S202" s="181"/>
      <c r="T202" s="182"/>
      <c r="AT202" s="177" t="s">
        <v>147</v>
      </c>
      <c r="AU202" s="177" t="s">
        <v>79</v>
      </c>
      <c r="AV202" s="14" t="s">
        <v>15</v>
      </c>
      <c r="AW202" s="14" t="s">
        <v>33</v>
      </c>
      <c r="AX202" s="14" t="s">
        <v>71</v>
      </c>
      <c r="AY202" s="177" t="s">
        <v>137</v>
      </c>
    </row>
    <row r="203" spans="1:65" s="13" customFormat="1" x14ac:dyDescent="0.2">
      <c r="B203" s="168"/>
      <c r="D203" s="346" t="s">
        <v>147</v>
      </c>
      <c r="E203" s="169" t="s">
        <v>3</v>
      </c>
      <c r="F203" s="170" t="s">
        <v>414</v>
      </c>
      <c r="H203" s="171">
        <v>26.88</v>
      </c>
      <c r="I203" s="172"/>
      <c r="L203" s="168"/>
      <c r="M203" s="173"/>
      <c r="N203" s="174"/>
      <c r="O203" s="174"/>
      <c r="P203" s="174"/>
      <c r="Q203" s="174"/>
      <c r="R203" s="174"/>
      <c r="S203" s="174"/>
      <c r="T203" s="175"/>
      <c r="AT203" s="169" t="s">
        <v>147</v>
      </c>
      <c r="AU203" s="169" t="s">
        <v>79</v>
      </c>
      <c r="AV203" s="13" t="s">
        <v>79</v>
      </c>
      <c r="AW203" s="13" t="s">
        <v>33</v>
      </c>
      <c r="AX203" s="13" t="s">
        <v>15</v>
      </c>
      <c r="AY203" s="169" t="s">
        <v>137</v>
      </c>
    </row>
    <row r="204" spans="1:65" s="2" customFormat="1" ht="14.45" customHeight="1" x14ac:dyDescent="0.2">
      <c r="A204" s="33"/>
      <c r="B204" s="154"/>
      <c r="C204" s="155" t="s">
        <v>469</v>
      </c>
      <c r="D204" s="345" t="s">
        <v>141</v>
      </c>
      <c r="E204" s="156" t="s">
        <v>416</v>
      </c>
      <c r="F204" s="157" t="s">
        <v>417</v>
      </c>
      <c r="G204" s="158" t="s">
        <v>144</v>
      </c>
      <c r="H204" s="159">
        <v>26.88</v>
      </c>
      <c r="I204" s="160"/>
      <c r="J204" s="161">
        <f>ROUND(I204*H204,2)</f>
        <v>0</v>
      </c>
      <c r="K204" s="157" t="s">
        <v>145</v>
      </c>
      <c r="L204" s="34"/>
      <c r="M204" s="162" t="s">
        <v>3</v>
      </c>
      <c r="N204" s="163" t="s">
        <v>42</v>
      </c>
      <c r="O204" s="54"/>
      <c r="P204" s="164">
        <f>O204*H204</f>
        <v>0</v>
      </c>
      <c r="Q204" s="164">
        <v>0</v>
      </c>
      <c r="R204" s="164">
        <f>Q204*H204</f>
        <v>0</v>
      </c>
      <c r="S204" s="164">
        <v>0</v>
      </c>
      <c r="T204" s="165">
        <f>S204*H204</f>
        <v>0</v>
      </c>
      <c r="U204" s="33"/>
      <c r="V204" s="33"/>
      <c r="W204" s="33"/>
      <c r="X204" s="33"/>
      <c r="Y204" s="33"/>
      <c r="Z204" s="33"/>
      <c r="AA204" s="33"/>
      <c r="AB204" s="33"/>
      <c r="AC204" s="33"/>
      <c r="AD204" s="33"/>
      <c r="AE204" s="33"/>
      <c r="AR204" s="166" t="s">
        <v>223</v>
      </c>
      <c r="AT204" s="166" t="s">
        <v>141</v>
      </c>
      <c r="AU204" s="166" t="s">
        <v>79</v>
      </c>
      <c r="AY204" s="18" t="s">
        <v>137</v>
      </c>
      <c r="BE204" s="167">
        <f>IF(N204="základní",J204,0)</f>
        <v>0</v>
      </c>
      <c r="BF204" s="167">
        <f>IF(N204="snížená",J204,0)</f>
        <v>0</v>
      </c>
      <c r="BG204" s="167">
        <f>IF(N204="zákl. přenesená",J204,0)</f>
        <v>0</v>
      </c>
      <c r="BH204" s="167">
        <f>IF(N204="sníž. přenesená",J204,0)</f>
        <v>0</v>
      </c>
      <c r="BI204" s="167">
        <f>IF(N204="nulová",J204,0)</f>
        <v>0</v>
      </c>
      <c r="BJ204" s="18" t="s">
        <v>15</v>
      </c>
      <c r="BK204" s="167">
        <f>ROUND(I204*H204,2)</f>
        <v>0</v>
      </c>
      <c r="BL204" s="18" t="s">
        <v>223</v>
      </c>
      <c r="BM204" s="166" t="s">
        <v>676</v>
      </c>
    </row>
    <row r="205" spans="1:65" s="2" customFormat="1" ht="32.450000000000003" customHeight="1" x14ac:dyDescent="0.2">
      <c r="A205" s="33"/>
      <c r="B205" s="154"/>
      <c r="C205" s="155" t="s">
        <v>473</v>
      </c>
      <c r="D205" s="345" t="s">
        <v>141</v>
      </c>
      <c r="E205" s="156" t="s">
        <v>420</v>
      </c>
      <c r="F205" s="157" t="s">
        <v>421</v>
      </c>
      <c r="G205" s="158" t="s">
        <v>144</v>
      </c>
      <c r="H205" s="159">
        <v>26.88</v>
      </c>
      <c r="I205" s="160"/>
      <c r="J205" s="161">
        <f>ROUND(I205*H205,2)</f>
        <v>0</v>
      </c>
      <c r="K205" s="157" t="s">
        <v>145</v>
      </c>
      <c r="L205" s="34"/>
      <c r="M205" s="162" t="s">
        <v>3</v>
      </c>
      <c r="N205" s="163" t="s">
        <v>42</v>
      </c>
      <c r="O205" s="54"/>
      <c r="P205" s="164">
        <f>O205*H205</f>
        <v>0</v>
      </c>
      <c r="Q205" s="164">
        <v>3.0000000000000001E-5</v>
      </c>
      <c r="R205" s="164">
        <f>Q205*H205</f>
        <v>8.0639999999999998E-4</v>
      </c>
      <c r="S205" s="164">
        <v>0</v>
      </c>
      <c r="T205" s="165">
        <f>S205*H205</f>
        <v>0</v>
      </c>
      <c r="U205" s="33"/>
      <c r="V205" s="33"/>
      <c r="W205" s="33"/>
      <c r="X205" s="33"/>
      <c r="Y205" s="33"/>
      <c r="Z205" s="33"/>
      <c r="AA205" s="33"/>
      <c r="AB205" s="33"/>
      <c r="AC205" s="33"/>
      <c r="AD205" s="33"/>
      <c r="AE205" s="33"/>
      <c r="AR205" s="166" t="s">
        <v>223</v>
      </c>
      <c r="AT205" s="166" t="s">
        <v>141</v>
      </c>
      <c r="AU205" s="166" t="s">
        <v>79</v>
      </c>
      <c r="AY205" s="18" t="s">
        <v>137</v>
      </c>
      <c r="BE205" s="167">
        <f>IF(N205="základní",J205,0)</f>
        <v>0</v>
      </c>
      <c r="BF205" s="167">
        <f>IF(N205="snížená",J205,0)</f>
        <v>0</v>
      </c>
      <c r="BG205" s="167">
        <f>IF(N205="zákl. přenesená",J205,0)</f>
        <v>0</v>
      </c>
      <c r="BH205" s="167">
        <f>IF(N205="sníž. přenesená",J205,0)</f>
        <v>0</v>
      </c>
      <c r="BI205" s="167">
        <f>IF(N205="nulová",J205,0)</f>
        <v>0</v>
      </c>
      <c r="BJ205" s="18" t="s">
        <v>15</v>
      </c>
      <c r="BK205" s="167">
        <f>ROUND(I205*H205,2)</f>
        <v>0</v>
      </c>
      <c r="BL205" s="18" t="s">
        <v>223</v>
      </c>
      <c r="BM205" s="166" t="s">
        <v>677</v>
      </c>
    </row>
    <row r="206" spans="1:65" s="2" customFormat="1" ht="32.450000000000003" customHeight="1" x14ac:dyDescent="0.2">
      <c r="A206" s="33"/>
      <c r="B206" s="154"/>
      <c r="C206" s="155" t="s">
        <v>678</v>
      </c>
      <c r="D206" s="345" t="s">
        <v>141</v>
      </c>
      <c r="E206" s="156" t="s">
        <v>424</v>
      </c>
      <c r="F206" s="157" t="s">
        <v>425</v>
      </c>
      <c r="G206" s="158" t="s">
        <v>144</v>
      </c>
      <c r="H206" s="159">
        <v>26.88</v>
      </c>
      <c r="I206" s="160"/>
      <c r="J206" s="161">
        <f>ROUND(I206*H206,2)</f>
        <v>0</v>
      </c>
      <c r="K206" s="157" t="s">
        <v>145</v>
      </c>
      <c r="L206" s="34"/>
      <c r="M206" s="162" t="s">
        <v>3</v>
      </c>
      <c r="N206" s="163" t="s">
        <v>42</v>
      </c>
      <c r="O206" s="54"/>
      <c r="P206" s="164">
        <f>O206*H206</f>
        <v>0</v>
      </c>
      <c r="Q206" s="164">
        <v>7.4999999999999997E-3</v>
      </c>
      <c r="R206" s="164">
        <f>Q206*H206</f>
        <v>0.20159999999999997</v>
      </c>
      <c r="S206" s="164">
        <v>0</v>
      </c>
      <c r="T206" s="165">
        <f>S206*H206</f>
        <v>0</v>
      </c>
      <c r="U206" s="33"/>
      <c r="V206" s="33"/>
      <c r="W206" s="33"/>
      <c r="X206" s="33"/>
      <c r="Y206" s="33"/>
      <c r="Z206" s="33"/>
      <c r="AA206" s="33"/>
      <c r="AB206" s="33"/>
      <c r="AC206" s="33"/>
      <c r="AD206" s="33"/>
      <c r="AE206" s="33"/>
      <c r="AR206" s="166" t="s">
        <v>223</v>
      </c>
      <c r="AT206" s="166" t="s">
        <v>141</v>
      </c>
      <c r="AU206" s="166" t="s">
        <v>79</v>
      </c>
      <c r="AY206" s="18" t="s">
        <v>137</v>
      </c>
      <c r="BE206" s="167">
        <f>IF(N206="základní",J206,0)</f>
        <v>0</v>
      </c>
      <c r="BF206" s="167">
        <f>IF(N206="snížená",J206,0)</f>
        <v>0</v>
      </c>
      <c r="BG206" s="167">
        <f>IF(N206="zákl. přenesená",J206,0)</f>
        <v>0</v>
      </c>
      <c r="BH206" s="167">
        <f>IF(N206="sníž. přenesená",J206,0)</f>
        <v>0</v>
      </c>
      <c r="BI206" s="167">
        <f>IF(N206="nulová",J206,0)</f>
        <v>0</v>
      </c>
      <c r="BJ206" s="18" t="s">
        <v>15</v>
      </c>
      <c r="BK206" s="167">
        <f>ROUND(I206*H206,2)</f>
        <v>0</v>
      </c>
      <c r="BL206" s="18" t="s">
        <v>223</v>
      </c>
      <c r="BM206" s="166" t="s">
        <v>679</v>
      </c>
    </row>
    <row r="207" spans="1:65" s="2" customFormat="1" ht="21.6" customHeight="1" x14ac:dyDescent="0.2">
      <c r="A207" s="33"/>
      <c r="B207" s="154"/>
      <c r="C207" s="155" t="s">
        <v>680</v>
      </c>
      <c r="D207" s="345" t="s">
        <v>141</v>
      </c>
      <c r="E207" s="156" t="s">
        <v>428</v>
      </c>
      <c r="F207" s="157" t="s">
        <v>429</v>
      </c>
      <c r="G207" s="158" t="s">
        <v>144</v>
      </c>
      <c r="H207" s="159">
        <v>39.090000000000003</v>
      </c>
      <c r="I207" s="160"/>
      <c r="J207" s="161">
        <f>ROUND(I207*H207,2)</f>
        <v>0</v>
      </c>
      <c r="K207" s="157" t="s">
        <v>145</v>
      </c>
      <c r="L207" s="34"/>
      <c r="M207" s="162" t="s">
        <v>3</v>
      </c>
      <c r="N207" s="163" t="s">
        <v>42</v>
      </c>
      <c r="O207" s="54"/>
      <c r="P207" s="164">
        <f>O207*H207</f>
        <v>0</v>
      </c>
      <c r="Q207" s="164">
        <v>0</v>
      </c>
      <c r="R207" s="164">
        <f>Q207*H207</f>
        <v>0</v>
      </c>
      <c r="S207" s="164">
        <v>3.0000000000000001E-3</v>
      </c>
      <c r="T207" s="165">
        <f>S207*H207</f>
        <v>0.11727000000000001</v>
      </c>
      <c r="U207" s="33"/>
      <c r="V207" s="33"/>
      <c r="W207" s="33"/>
      <c r="X207" s="33"/>
      <c r="Y207" s="33"/>
      <c r="Z207" s="33"/>
      <c r="AA207" s="33"/>
      <c r="AB207" s="33"/>
      <c r="AC207" s="33"/>
      <c r="AD207" s="33"/>
      <c r="AE207" s="33"/>
      <c r="AR207" s="166" t="s">
        <v>223</v>
      </c>
      <c r="AT207" s="166" t="s">
        <v>141</v>
      </c>
      <c r="AU207" s="166" t="s">
        <v>79</v>
      </c>
      <c r="AY207" s="18" t="s">
        <v>137</v>
      </c>
      <c r="BE207" s="167">
        <f>IF(N207="základní",J207,0)</f>
        <v>0</v>
      </c>
      <c r="BF207" s="167">
        <f>IF(N207="snížená",J207,0)</f>
        <v>0</v>
      </c>
      <c r="BG207" s="167">
        <f>IF(N207="zákl. přenesená",J207,0)</f>
        <v>0</v>
      </c>
      <c r="BH207" s="167">
        <f>IF(N207="sníž. přenesená",J207,0)</f>
        <v>0</v>
      </c>
      <c r="BI207" s="167">
        <f>IF(N207="nulová",J207,0)</f>
        <v>0</v>
      </c>
      <c r="BJ207" s="18" t="s">
        <v>15</v>
      </c>
      <c r="BK207" s="167">
        <f>ROUND(I207*H207,2)</f>
        <v>0</v>
      </c>
      <c r="BL207" s="18" t="s">
        <v>223</v>
      </c>
      <c r="BM207" s="166" t="s">
        <v>681</v>
      </c>
    </row>
    <row r="208" spans="1:65" s="13" customFormat="1" x14ac:dyDescent="0.2">
      <c r="B208" s="168"/>
      <c r="D208" s="346" t="s">
        <v>147</v>
      </c>
      <c r="E208" s="169" t="s">
        <v>3</v>
      </c>
      <c r="F208" s="170" t="s">
        <v>148</v>
      </c>
      <c r="H208" s="171">
        <v>39.090000000000003</v>
      </c>
      <c r="I208" s="172"/>
      <c r="L208" s="168"/>
      <c r="M208" s="173"/>
      <c r="N208" s="174"/>
      <c r="O208" s="174"/>
      <c r="P208" s="174"/>
      <c r="Q208" s="174"/>
      <c r="R208" s="174"/>
      <c r="S208" s="174"/>
      <c r="T208" s="175"/>
      <c r="AT208" s="169" t="s">
        <v>147</v>
      </c>
      <c r="AU208" s="169" t="s">
        <v>79</v>
      </c>
      <c r="AV208" s="13" t="s">
        <v>79</v>
      </c>
      <c r="AW208" s="13" t="s">
        <v>33</v>
      </c>
      <c r="AX208" s="13" t="s">
        <v>15</v>
      </c>
      <c r="AY208" s="169" t="s">
        <v>137</v>
      </c>
    </row>
    <row r="209" spans="1:65" s="2" customFormat="1" ht="21.6" customHeight="1" x14ac:dyDescent="0.2">
      <c r="A209" s="33"/>
      <c r="B209" s="154"/>
      <c r="C209" s="155" t="s">
        <v>682</v>
      </c>
      <c r="D209" s="345" t="s">
        <v>141</v>
      </c>
      <c r="E209" s="156" t="s">
        <v>431</v>
      </c>
      <c r="F209" s="157" t="s">
        <v>432</v>
      </c>
      <c r="G209" s="158" t="s">
        <v>186</v>
      </c>
      <c r="H209" s="159">
        <v>40.9</v>
      </c>
      <c r="I209" s="160"/>
      <c r="J209" s="161">
        <f>ROUND(I209*H209,2)</f>
        <v>0</v>
      </c>
      <c r="K209" s="157" t="s">
        <v>145</v>
      </c>
      <c r="L209" s="34"/>
      <c r="M209" s="162" t="s">
        <v>3</v>
      </c>
      <c r="N209" s="163" t="s">
        <v>42</v>
      </c>
      <c r="O209" s="54"/>
      <c r="P209" s="164">
        <f>O209*H209</f>
        <v>0</v>
      </c>
      <c r="Q209" s="164">
        <v>0</v>
      </c>
      <c r="R209" s="164">
        <f>Q209*H209</f>
        <v>0</v>
      </c>
      <c r="S209" s="164">
        <v>2.9999999999999997E-4</v>
      </c>
      <c r="T209" s="165">
        <f>S209*H209</f>
        <v>1.2269999999999998E-2</v>
      </c>
      <c r="U209" s="33"/>
      <c r="V209" s="33"/>
      <c r="W209" s="33"/>
      <c r="X209" s="33"/>
      <c r="Y209" s="33"/>
      <c r="Z209" s="33"/>
      <c r="AA209" s="33"/>
      <c r="AB209" s="33"/>
      <c r="AC209" s="33"/>
      <c r="AD209" s="33"/>
      <c r="AE209" s="33"/>
      <c r="AR209" s="166" t="s">
        <v>223</v>
      </c>
      <c r="AT209" s="166" t="s">
        <v>141</v>
      </c>
      <c r="AU209" s="166" t="s">
        <v>79</v>
      </c>
      <c r="AY209" s="18" t="s">
        <v>137</v>
      </c>
      <c r="BE209" s="167">
        <f>IF(N209="základní",J209,0)</f>
        <v>0</v>
      </c>
      <c r="BF209" s="167">
        <f>IF(N209="snížená",J209,0)</f>
        <v>0</v>
      </c>
      <c r="BG209" s="167">
        <f>IF(N209="zákl. přenesená",J209,0)</f>
        <v>0</v>
      </c>
      <c r="BH209" s="167">
        <f>IF(N209="sníž. přenesená",J209,0)</f>
        <v>0</v>
      </c>
      <c r="BI209" s="167">
        <f>IF(N209="nulová",J209,0)</f>
        <v>0</v>
      </c>
      <c r="BJ209" s="18" t="s">
        <v>15</v>
      </c>
      <c r="BK209" s="167">
        <f>ROUND(I209*H209,2)</f>
        <v>0</v>
      </c>
      <c r="BL209" s="18" t="s">
        <v>223</v>
      </c>
      <c r="BM209" s="166" t="s">
        <v>683</v>
      </c>
    </row>
    <row r="210" spans="1:65" s="14" customFormat="1" x14ac:dyDescent="0.2">
      <c r="B210" s="176"/>
      <c r="D210" s="346" t="s">
        <v>147</v>
      </c>
      <c r="E210" s="177" t="s">
        <v>3</v>
      </c>
      <c r="F210" s="178" t="s">
        <v>379</v>
      </c>
      <c r="H210" s="177" t="s">
        <v>3</v>
      </c>
      <c r="I210" s="179"/>
      <c r="L210" s="176"/>
      <c r="M210" s="180"/>
      <c r="N210" s="181"/>
      <c r="O210" s="181"/>
      <c r="P210" s="181"/>
      <c r="Q210" s="181"/>
      <c r="R210" s="181"/>
      <c r="S210" s="181"/>
      <c r="T210" s="182"/>
      <c r="AT210" s="177" t="s">
        <v>147</v>
      </c>
      <c r="AU210" s="177" t="s">
        <v>79</v>
      </c>
      <c r="AV210" s="14" t="s">
        <v>15</v>
      </c>
      <c r="AW210" s="14" t="s">
        <v>33</v>
      </c>
      <c r="AX210" s="14" t="s">
        <v>71</v>
      </c>
      <c r="AY210" s="177" t="s">
        <v>137</v>
      </c>
    </row>
    <row r="211" spans="1:65" s="13" customFormat="1" x14ac:dyDescent="0.2">
      <c r="B211" s="168"/>
      <c r="D211" s="346" t="s">
        <v>147</v>
      </c>
      <c r="E211" s="169" t="s">
        <v>3</v>
      </c>
      <c r="F211" s="170" t="s">
        <v>380</v>
      </c>
      <c r="H211" s="171">
        <v>30.2</v>
      </c>
      <c r="I211" s="172"/>
      <c r="L211" s="168"/>
      <c r="M211" s="173"/>
      <c r="N211" s="174"/>
      <c r="O211" s="174"/>
      <c r="P211" s="174"/>
      <c r="Q211" s="174"/>
      <c r="R211" s="174"/>
      <c r="S211" s="174"/>
      <c r="T211" s="175"/>
      <c r="AT211" s="169" t="s">
        <v>147</v>
      </c>
      <c r="AU211" s="169" t="s">
        <v>79</v>
      </c>
      <c r="AV211" s="13" t="s">
        <v>79</v>
      </c>
      <c r="AW211" s="13" t="s">
        <v>33</v>
      </c>
      <c r="AX211" s="13" t="s">
        <v>71</v>
      </c>
      <c r="AY211" s="169" t="s">
        <v>137</v>
      </c>
    </row>
    <row r="212" spans="1:65" s="13" customFormat="1" x14ac:dyDescent="0.2">
      <c r="B212" s="168"/>
      <c r="D212" s="346" t="s">
        <v>147</v>
      </c>
      <c r="E212" s="169" t="s">
        <v>3</v>
      </c>
      <c r="F212" s="170" t="s">
        <v>381</v>
      </c>
      <c r="H212" s="171">
        <v>-3.2</v>
      </c>
      <c r="I212" s="172"/>
      <c r="L212" s="168"/>
      <c r="M212" s="173"/>
      <c r="N212" s="174"/>
      <c r="O212" s="174"/>
      <c r="P212" s="174"/>
      <c r="Q212" s="174"/>
      <c r="R212" s="174"/>
      <c r="S212" s="174"/>
      <c r="T212" s="175"/>
      <c r="AT212" s="169" t="s">
        <v>147</v>
      </c>
      <c r="AU212" s="169" t="s">
        <v>79</v>
      </c>
      <c r="AV212" s="13" t="s">
        <v>79</v>
      </c>
      <c r="AW212" s="13" t="s">
        <v>33</v>
      </c>
      <c r="AX212" s="13" t="s">
        <v>71</v>
      </c>
      <c r="AY212" s="169" t="s">
        <v>137</v>
      </c>
    </row>
    <row r="213" spans="1:65" s="14" customFormat="1" x14ac:dyDescent="0.2">
      <c r="B213" s="176"/>
      <c r="D213" s="346" t="s">
        <v>147</v>
      </c>
      <c r="E213" s="177" t="s">
        <v>3</v>
      </c>
      <c r="F213" s="178" t="s">
        <v>168</v>
      </c>
      <c r="H213" s="177" t="s">
        <v>3</v>
      </c>
      <c r="I213" s="179"/>
      <c r="L213" s="176"/>
      <c r="M213" s="180"/>
      <c r="N213" s="181"/>
      <c r="O213" s="181"/>
      <c r="P213" s="181"/>
      <c r="Q213" s="181"/>
      <c r="R213" s="181"/>
      <c r="S213" s="181"/>
      <c r="T213" s="182"/>
      <c r="AT213" s="177" t="s">
        <v>147</v>
      </c>
      <c r="AU213" s="177" t="s">
        <v>79</v>
      </c>
      <c r="AV213" s="14" t="s">
        <v>15</v>
      </c>
      <c r="AW213" s="14" t="s">
        <v>33</v>
      </c>
      <c r="AX213" s="14" t="s">
        <v>71</v>
      </c>
      <c r="AY213" s="177" t="s">
        <v>137</v>
      </c>
    </row>
    <row r="214" spans="1:65" s="13" customFormat="1" x14ac:dyDescent="0.2">
      <c r="B214" s="168"/>
      <c r="D214" s="346" t="s">
        <v>147</v>
      </c>
      <c r="E214" s="169" t="s">
        <v>3</v>
      </c>
      <c r="F214" s="170" t="s">
        <v>346</v>
      </c>
      <c r="H214" s="171">
        <v>13.9</v>
      </c>
      <c r="I214" s="172"/>
      <c r="L214" s="168"/>
      <c r="M214" s="173"/>
      <c r="N214" s="174"/>
      <c r="O214" s="174"/>
      <c r="P214" s="174"/>
      <c r="Q214" s="174"/>
      <c r="R214" s="174"/>
      <c r="S214" s="174"/>
      <c r="T214" s="175"/>
      <c r="AT214" s="169" t="s">
        <v>147</v>
      </c>
      <c r="AU214" s="169" t="s">
        <v>79</v>
      </c>
      <c r="AV214" s="13" t="s">
        <v>79</v>
      </c>
      <c r="AW214" s="13" t="s">
        <v>33</v>
      </c>
      <c r="AX214" s="13" t="s">
        <v>71</v>
      </c>
      <c r="AY214" s="169" t="s">
        <v>137</v>
      </c>
    </row>
    <row r="215" spans="1:65" s="15" customFormat="1" x14ac:dyDescent="0.2">
      <c r="B215" s="194"/>
      <c r="D215" s="346" t="s">
        <v>147</v>
      </c>
      <c r="E215" s="195" t="s">
        <v>3</v>
      </c>
      <c r="F215" s="196" t="s">
        <v>347</v>
      </c>
      <c r="H215" s="197">
        <v>40.9</v>
      </c>
      <c r="I215" s="198"/>
      <c r="L215" s="194"/>
      <c r="M215" s="199"/>
      <c r="N215" s="200"/>
      <c r="O215" s="200"/>
      <c r="P215" s="200"/>
      <c r="Q215" s="200"/>
      <c r="R215" s="200"/>
      <c r="S215" s="200"/>
      <c r="T215" s="201"/>
      <c r="AT215" s="195" t="s">
        <v>147</v>
      </c>
      <c r="AU215" s="195" t="s">
        <v>79</v>
      </c>
      <c r="AV215" s="15" t="s">
        <v>85</v>
      </c>
      <c r="AW215" s="15" t="s">
        <v>33</v>
      </c>
      <c r="AX215" s="15" t="s">
        <v>15</v>
      </c>
      <c r="AY215" s="195" t="s">
        <v>137</v>
      </c>
    </row>
    <row r="216" spans="1:65" s="2" customFormat="1" ht="43.15" customHeight="1" x14ac:dyDescent="0.2">
      <c r="A216" s="33"/>
      <c r="B216" s="154"/>
      <c r="C216" s="155" t="s">
        <v>684</v>
      </c>
      <c r="D216" s="345" t="s">
        <v>141</v>
      </c>
      <c r="E216" s="156" t="s">
        <v>435</v>
      </c>
      <c r="F216" s="157" t="s">
        <v>436</v>
      </c>
      <c r="G216" s="158" t="s">
        <v>238</v>
      </c>
      <c r="H216" s="193"/>
      <c r="I216" s="160"/>
      <c r="J216" s="161">
        <f>ROUND(I216*H216,2)</f>
        <v>0</v>
      </c>
      <c r="K216" s="157" t="s">
        <v>145</v>
      </c>
      <c r="L216" s="34"/>
      <c r="M216" s="162" t="s">
        <v>3</v>
      </c>
      <c r="N216" s="163" t="s">
        <v>42</v>
      </c>
      <c r="O216" s="54"/>
      <c r="P216" s="164">
        <f>O216*H216</f>
        <v>0</v>
      </c>
      <c r="Q216" s="164">
        <v>0</v>
      </c>
      <c r="R216" s="164">
        <f>Q216*H216</f>
        <v>0</v>
      </c>
      <c r="S216" s="164">
        <v>0</v>
      </c>
      <c r="T216" s="165">
        <f>S216*H216</f>
        <v>0</v>
      </c>
      <c r="U216" s="33"/>
      <c r="V216" s="33"/>
      <c r="W216" s="33"/>
      <c r="X216" s="33"/>
      <c r="Y216" s="33"/>
      <c r="Z216" s="33"/>
      <c r="AA216" s="33"/>
      <c r="AB216" s="33"/>
      <c r="AC216" s="33"/>
      <c r="AD216" s="33"/>
      <c r="AE216" s="33"/>
      <c r="AR216" s="166" t="s">
        <v>223</v>
      </c>
      <c r="AT216" s="166" t="s">
        <v>141</v>
      </c>
      <c r="AU216" s="166" t="s">
        <v>79</v>
      </c>
      <c r="AY216" s="18" t="s">
        <v>137</v>
      </c>
      <c r="BE216" s="167">
        <f>IF(N216="základní",J216,0)</f>
        <v>0</v>
      </c>
      <c r="BF216" s="167">
        <f>IF(N216="snížená",J216,0)</f>
        <v>0</v>
      </c>
      <c r="BG216" s="167">
        <f>IF(N216="zákl. přenesená",J216,0)</f>
        <v>0</v>
      </c>
      <c r="BH216" s="167">
        <f>IF(N216="sníž. přenesená",J216,0)</f>
        <v>0</v>
      </c>
      <c r="BI216" s="167">
        <f>IF(N216="nulová",J216,0)</f>
        <v>0</v>
      </c>
      <c r="BJ216" s="18" t="s">
        <v>15</v>
      </c>
      <c r="BK216" s="167">
        <f>ROUND(I216*H216,2)</f>
        <v>0</v>
      </c>
      <c r="BL216" s="18" t="s">
        <v>223</v>
      </c>
      <c r="BM216" s="166" t="s">
        <v>685</v>
      </c>
    </row>
    <row r="217" spans="1:65" s="12" customFormat="1" ht="22.9" customHeight="1" x14ac:dyDescent="0.2">
      <c r="B217" s="141"/>
      <c r="D217" s="347" t="s">
        <v>70</v>
      </c>
      <c r="E217" s="152" t="s">
        <v>438</v>
      </c>
      <c r="F217" s="152" t="s">
        <v>439</v>
      </c>
      <c r="I217" s="144"/>
      <c r="J217" s="153">
        <f>BK217</f>
        <v>0</v>
      </c>
      <c r="L217" s="141"/>
      <c r="M217" s="146"/>
      <c r="N217" s="147"/>
      <c r="O217" s="147"/>
      <c r="P217" s="148">
        <f>SUM(P218:P221)</f>
        <v>0</v>
      </c>
      <c r="Q217" s="147"/>
      <c r="R217" s="148">
        <f>SUM(R218:R221)</f>
        <v>0</v>
      </c>
      <c r="S217" s="147"/>
      <c r="T217" s="149">
        <f>SUM(T218:T221)</f>
        <v>0</v>
      </c>
      <c r="AR217" s="142" t="s">
        <v>79</v>
      </c>
      <c r="AT217" s="150" t="s">
        <v>70</v>
      </c>
      <c r="AU217" s="150" t="s">
        <v>15</v>
      </c>
      <c r="AY217" s="142" t="s">
        <v>137</v>
      </c>
      <c r="BK217" s="151">
        <f>SUM(BK218:BK221)</f>
        <v>0</v>
      </c>
    </row>
    <row r="218" spans="1:65" s="2" customFormat="1" ht="14.45" customHeight="1" x14ac:dyDescent="0.2">
      <c r="A218" s="33"/>
      <c r="B218" s="154"/>
      <c r="C218" s="155" t="s">
        <v>686</v>
      </c>
      <c r="D218" s="345" t="s">
        <v>141</v>
      </c>
      <c r="E218" s="156" t="s">
        <v>440</v>
      </c>
      <c r="F218" s="157" t="s">
        <v>441</v>
      </c>
      <c r="G218" s="158" t="s">
        <v>245</v>
      </c>
      <c r="H218" s="159">
        <v>5</v>
      </c>
      <c r="I218" s="160"/>
      <c r="J218" s="161">
        <f>ROUND(I218*H218,2)</f>
        <v>0</v>
      </c>
      <c r="K218" s="157" t="s">
        <v>3</v>
      </c>
      <c r="L218" s="34"/>
      <c r="M218" s="162" t="s">
        <v>3</v>
      </c>
      <c r="N218" s="163" t="s">
        <v>42</v>
      </c>
      <c r="O218" s="54"/>
      <c r="P218" s="164">
        <f>O218*H218</f>
        <v>0</v>
      </c>
      <c r="Q218" s="164">
        <v>0</v>
      </c>
      <c r="R218" s="164">
        <f>Q218*H218</f>
        <v>0</v>
      </c>
      <c r="S218" s="164">
        <v>0</v>
      </c>
      <c r="T218" s="165">
        <f>S218*H218</f>
        <v>0</v>
      </c>
      <c r="U218" s="33"/>
      <c r="V218" s="33"/>
      <c r="W218" s="33"/>
      <c r="X218" s="33"/>
      <c r="Y218" s="33"/>
      <c r="Z218" s="33"/>
      <c r="AA218" s="33"/>
      <c r="AB218" s="33"/>
      <c r="AC218" s="33"/>
      <c r="AD218" s="33"/>
      <c r="AE218" s="33"/>
      <c r="AR218" s="166" t="s">
        <v>223</v>
      </c>
      <c r="AT218" s="166" t="s">
        <v>141</v>
      </c>
      <c r="AU218" s="166" t="s">
        <v>79</v>
      </c>
      <c r="AY218" s="18" t="s">
        <v>137</v>
      </c>
      <c r="BE218" s="167">
        <f>IF(N218="základní",J218,0)</f>
        <v>0</v>
      </c>
      <c r="BF218" s="167">
        <f>IF(N218="snížená",J218,0)</f>
        <v>0</v>
      </c>
      <c r="BG218" s="167">
        <f>IF(N218="zákl. přenesená",J218,0)</f>
        <v>0</v>
      </c>
      <c r="BH218" s="167">
        <f>IF(N218="sníž. přenesená",J218,0)</f>
        <v>0</v>
      </c>
      <c r="BI218" s="167">
        <f>IF(N218="nulová",J218,0)</f>
        <v>0</v>
      </c>
      <c r="BJ218" s="18" t="s">
        <v>15</v>
      </c>
      <c r="BK218" s="167">
        <f>ROUND(I218*H218,2)</f>
        <v>0</v>
      </c>
      <c r="BL218" s="18" t="s">
        <v>223</v>
      </c>
      <c r="BM218" s="166" t="s">
        <v>687</v>
      </c>
    </row>
    <row r="219" spans="1:65" s="2" customFormat="1" ht="14.45" customHeight="1" x14ac:dyDescent="0.2">
      <c r="A219" s="33"/>
      <c r="B219" s="154"/>
      <c r="C219" s="155" t="s">
        <v>688</v>
      </c>
      <c r="D219" s="345" t="s">
        <v>141</v>
      </c>
      <c r="E219" s="156" t="s">
        <v>444</v>
      </c>
      <c r="F219" s="157" t="s">
        <v>445</v>
      </c>
      <c r="G219" s="158" t="s">
        <v>245</v>
      </c>
      <c r="H219" s="159">
        <v>5</v>
      </c>
      <c r="I219" s="160"/>
      <c r="J219" s="161">
        <f>ROUND(I219*H219,2)</f>
        <v>0</v>
      </c>
      <c r="K219" s="157" t="s">
        <v>3</v>
      </c>
      <c r="L219" s="34"/>
      <c r="M219" s="162" t="s">
        <v>3</v>
      </c>
      <c r="N219" s="163" t="s">
        <v>42</v>
      </c>
      <c r="O219" s="54"/>
      <c r="P219" s="164">
        <f>O219*H219</f>
        <v>0</v>
      </c>
      <c r="Q219" s="164">
        <v>0</v>
      </c>
      <c r="R219" s="164">
        <f>Q219*H219</f>
        <v>0</v>
      </c>
      <c r="S219" s="164">
        <v>0</v>
      </c>
      <c r="T219" s="165">
        <f>S219*H219</f>
        <v>0</v>
      </c>
      <c r="U219" s="33"/>
      <c r="V219" s="33"/>
      <c r="W219" s="33"/>
      <c r="X219" s="33"/>
      <c r="Y219" s="33"/>
      <c r="Z219" s="33"/>
      <c r="AA219" s="33"/>
      <c r="AB219" s="33"/>
      <c r="AC219" s="33"/>
      <c r="AD219" s="33"/>
      <c r="AE219" s="33"/>
      <c r="AR219" s="166" t="s">
        <v>223</v>
      </c>
      <c r="AT219" s="166" t="s">
        <v>141</v>
      </c>
      <c r="AU219" s="166" t="s">
        <v>79</v>
      </c>
      <c r="AY219" s="18" t="s">
        <v>137</v>
      </c>
      <c r="BE219" s="167">
        <f>IF(N219="základní",J219,0)</f>
        <v>0</v>
      </c>
      <c r="BF219" s="167">
        <f>IF(N219="snížená",J219,0)</f>
        <v>0</v>
      </c>
      <c r="BG219" s="167">
        <f>IF(N219="zákl. přenesená",J219,0)</f>
        <v>0</v>
      </c>
      <c r="BH219" s="167">
        <f>IF(N219="sníž. přenesená",J219,0)</f>
        <v>0</v>
      </c>
      <c r="BI219" s="167">
        <f>IF(N219="nulová",J219,0)</f>
        <v>0</v>
      </c>
      <c r="BJ219" s="18" t="s">
        <v>15</v>
      </c>
      <c r="BK219" s="167">
        <f>ROUND(I219*H219,2)</f>
        <v>0</v>
      </c>
      <c r="BL219" s="18" t="s">
        <v>223</v>
      </c>
      <c r="BM219" s="166" t="s">
        <v>689</v>
      </c>
    </row>
    <row r="220" spans="1:65" s="2" customFormat="1" ht="14.45" customHeight="1" x14ac:dyDescent="0.2">
      <c r="A220" s="33"/>
      <c r="B220" s="154"/>
      <c r="C220" s="155" t="s">
        <v>690</v>
      </c>
      <c r="D220" s="345" t="s">
        <v>141</v>
      </c>
      <c r="E220" s="156" t="s">
        <v>448</v>
      </c>
      <c r="F220" s="157" t="s">
        <v>449</v>
      </c>
      <c r="G220" s="158" t="s">
        <v>326</v>
      </c>
      <c r="H220" s="159">
        <v>2</v>
      </c>
      <c r="I220" s="160"/>
      <c r="J220" s="161">
        <f>ROUND(I220*H220,2)</f>
        <v>0</v>
      </c>
      <c r="K220" s="157" t="s">
        <v>3</v>
      </c>
      <c r="L220" s="34"/>
      <c r="M220" s="162" t="s">
        <v>3</v>
      </c>
      <c r="N220" s="163" t="s">
        <v>42</v>
      </c>
      <c r="O220" s="54"/>
      <c r="P220" s="164">
        <f>O220*H220</f>
        <v>0</v>
      </c>
      <c r="Q220" s="164">
        <v>0</v>
      </c>
      <c r="R220" s="164">
        <f>Q220*H220</f>
        <v>0</v>
      </c>
      <c r="S220" s="164">
        <v>0</v>
      </c>
      <c r="T220" s="165">
        <f>S220*H220</f>
        <v>0</v>
      </c>
      <c r="U220" s="33"/>
      <c r="V220" s="33"/>
      <c r="W220" s="33"/>
      <c r="X220" s="33"/>
      <c r="Y220" s="33"/>
      <c r="Z220" s="33"/>
      <c r="AA220" s="33"/>
      <c r="AB220" s="33"/>
      <c r="AC220" s="33"/>
      <c r="AD220" s="33"/>
      <c r="AE220" s="33"/>
      <c r="AR220" s="166" t="s">
        <v>223</v>
      </c>
      <c r="AT220" s="166" t="s">
        <v>141</v>
      </c>
      <c r="AU220" s="166" t="s">
        <v>79</v>
      </c>
      <c r="AY220" s="18" t="s">
        <v>137</v>
      </c>
      <c r="BE220" s="167">
        <f>IF(N220="základní",J220,0)</f>
        <v>0</v>
      </c>
      <c r="BF220" s="167">
        <f>IF(N220="snížená",J220,0)</f>
        <v>0</v>
      </c>
      <c r="BG220" s="167">
        <f>IF(N220="zákl. přenesená",J220,0)</f>
        <v>0</v>
      </c>
      <c r="BH220" s="167">
        <f>IF(N220="sníž. přenesená",J220,0)</f>
        <v>0</v>
      </c>
      <c r="BI220" s="167">
        <f>IF(N220="nulová",J220,0)</f>
        <v>0</v>
      </c>
      <c r="BJ220" s="18" t="s">
        <v>15</v>
      </c>
      <c r="BK220" s="167">
        <f>ROUND(I220*H220,2)</f>
        <v>0</v>
      </c>
      <c r="BL220" s="18" t="s">
        <v>223</v>
      </c>
      <c r="BM220" s="166" t="s">
        <v>691</v>
      </c>
    </row>
    <row r="221" spans="1:65" s="2" customFormat="1" ht="14.45" customHeight="1" x14ac:dyDescent="0.2">
      <c r="A221" s="33"/>
      <c r="B221" s="154"/>
      <c r="C221" s="155" t="s">
        <v>692</v>
      </c>
      <c r="D221" s="345" t="s">
        <v>141</v>
      </c>
      <c r="E221" s="156" t="s">
        <v>452</v>
      </c>
      <c r="F221" s="157" t="s">
        <v>453</v>
      </c>
      <c r="G221" s="158" t="s">
        <v>326</v>
      </c>
      <c r="H221" s="159">
        <v>2</v>
      </c>
      <c r="I221" s="160"/>
      <c r="J221" s="161">
        <f>ROUND(I221*H221,2)</f>
        <v>0</v>
      </c>
      <c r="K221" s="157" t="s">
        <v>3</v>
      </c>
      <c r="L221" s="34"/>
      <c r="M221" s="162" t="s">
        <v>3</v>
      </c>
      <c r="N221" s="163" t="s">
        <v>42</v>
      </c>
      <c r="O221" s="54"/>
      <c r="P221" s="164">
        <f>O221*H221</f>
        <v>0</v>
      </c>
      <c r="Q221" s="164">
        <v>0</v>
      </c>
      <c r="R221" s="164">
        <f>Q221*H221</f>
        <v>0</v>
      </c>
      <c r="S221" s="164">
        <v>0</v>
      </c>
      <c r="T221" s="165">
        <f>S221*H221</f>
        <v>0</v>
      </c>
      <c r="U221" s="33"/>
      <c r="V221" s="33"/>
      <c r="W221" s="33"/>
      <c r="X221" s="33"/>
      <c r="Y221" s="33"/>
      <c r="Z221" s="33"/>
      <c r="AA221" s="33"/>
      <c r="AB221" s="33"/>
      <c r="AC221" s="33"/>
      <c r="AD221" s="33"/>
      <c r="AE221" s="33"/>
      <c r="AR221" s="166" t="s">
        <v>223</v>
      </c>
      <c r="AT221" s="166" t="s">
        <v>141</v>
      </c>
      <c r="AU221" s="166" t="s">
        <v>79</v>
      </c>
      <c r="AY221" s="18" t="s">
        <v>137</v>
      </c>
      <c r="BE221" s="167">
        <f>IF(N221="základní",J221,0)</f>
        <v>0</v>
      </c>
      <c r="BF221" s="167">
        <f>IF(N221="snížená",J221,0)</f>
        <v>0</v>
      </c>
      <c r="BG221" s="167">
        <f>IF(N221="zákl. přenesená",J221,0)</f>
        <v>0</v>
      </c>
      <c r="BH221" s="167">
        <f>IF(N221="sníž. přenesená",J221,0)</f>
        <v>0</v>
      </c>
      <c r="BI221" s="167">
        <f>IF(N221="nulová",J221,0)</f>
        <v>0</v>
      </c>
      <c r="BJ221" s="18" t="s">
        <v>15</v>
      </c>
      <c r="BK221" s="167">
        <f>ROUND(I221*H221,2)</f>
        <v>0</v>
      </c>
      <c r="BL221" s="18" t="s">
        <v>223</v>
      </c>
      <c r="BM221" s="166" t="s">
        <v>693</v>
      </c>
    </row>
    <row r="222" spans="1:65" s="12" customFormat="1" ht="22.9" customHeight="1" x14ac:dyDescent="0.2">
      <c r="B222" s="141"/>
      <c r="D222" s="347" t="s">
        <v>70</v>
      </c>
      <c r="E222" s="152" t="s">
        <v>455</v>
      </c>
      <c r="F222" s="152" t="s">
        <v>456</v>
      </c>
      <c r="I222" s="144"/>
      <c r="J222" s="153">
        <f>BK222</f>
        <v>0</v>
      </c>
      <c r="L222" s="141"/>
      <c r="M222" s="146"/>
      <c r="N222" s="147"/>
      <c r="O222" s="147"/>
      <c r="P222" s="148">
        <f>SUM(P223:P237)</f>
        <v>0</v>
      </c>
      <c r="Q222" s="147"/>
      <c r="R222" s="148">
        <f>SUM(R223:R237)</f>
        <v>0.13743030000000001</v>
      </c>
      <c r="S222" s="147"/>
      <c r="T222" s="149">
        <f>SUM(T223:T237)</f>
        <v>5.045065E-2</v>
      </c>
      <c r="AR222" s="142" t="s">
        <v>79</v>
      </c>
      <c r="AT222" s="150" t="s">
        <v>70</v>
      </c>
      <c r="AU222" s="150" t="s">
        <v>15</v>
      </c>
      <c r="AY222" s="142" t="s">
        <v>137</v>
      </c>
      <c r="BK222" s="151">
        <f>SUM(BK223:BK237)</f>
        <v>0</v>
      </c>
    </row>
    <row r="223" spans="1:65" s="2" customFormat="1" ht="21.6" customHeight="1" x14ac:dyDescent="0.2">
      <c r="A223" s="33"/>
      <c r="B223" s="154"/>
      <c r="C223" s="155" t="s">
        <v>694</v>
      </c>
      <c r="D223" s="345" t="s">
        <v>141</v>
      </c>
      <c r="E223" s="156" t="s">
        <v>458</v>
      </c>
      <c r="F223" s="157" t="s">
        <v>459</v>
      </c>
      <c r="G223" s="158" t="s">
        <v>144</v>
      </c>
      <c r="H223" s="159">
        <v>143.125</v>
      </c>
      <c r="I223" s="160"/>
      <c r="J223" s="161">
        <f>ROUND(I223*H223,2)</f>
        <v>0</v>
      </c>
      <c r="K223" s="157" t="s">
        <v>145</v>
      </c>
      <c r="L223" s="34"/>
      <c r="M223" s="162" t="s">
        <v>3</v>
      </c>
      <c r="N223" s="163" t="s">
        <v>42</v>
      </c>
      <c r="O223" s="54"/>
      <c r="P223" s="164">
        <f>O223*H223</f>
        <v>0</v>
      </c>
      <c r="Q223" s="164">
        <v>0</v>
      </c>
      <c r="R223" s="164">
        <f>Q223*H223</f>
        <v>0</v>
      </c>
      <c r="S223" s="164">
        <v>1.4999999999999999E-4</v>
      </c>
      <c r="T223" s="165">
        <f>S223*H223</f>
        <v>2.1468749999999998E-2</v>
      </c>
      <c r="U223" s="33"/>
      <c r="V223" s="33"/>
      <c r="W223" s="33"/>
      <c r="X223" s="33"/>
      <c r="Y223" s="33"/>
      <c r="Z223" s="33"/>
      <c r="AA223" s="33"/>
      <c r="AB223" s="33"/>
      <c r="AC223" s="33"/>
      <c r="AD223" s="33"/>
      <c r="AE223" s="33"/>
      <c r="AR223" s="166" t="s">
        <v>223</v>
      </c>
      <c r="AT223" s="166" t="s">
        <v>141</v>
      </c>
      <c r="AU223" s="166" t="s">
        <v>79</v>
      </c>
      <c r="AY223" s="18" t="s">
        <v>137</v>
      </c>
      <c r="BE223" s="167">
        <f>IF(N223="základní",J223,0)</f>
        <v>0</v>
      </c>
      <c r="BF223" s="167">
        <f>IF(N223="snížená",J223,0)</f>
        <v>0</v>
      </c>
      <c r="BG223" s="167">
        <f>IF(N223="zákl. přenesená",J223,0)</f>
        <v>0</v>
      </c>
      <c r="BH223" s="167">
        <f>IF(N223="sníž. přenesená",J223,0)</f>
        <v>0</v>
      </c>
      <c r="BI223" s="167">
        <f>IF(N223="nulová",J223,0)</f>
        <v>0</v>
      </c>
      <c r="BJ223" s="18" t="s">
        <v>15</v>
      </c>
      <c r="BK223" s="167">
        <f>ROUND(I223*H223,2)</f>
        <v>0</v>
      </c>
      <c r="BL223" s="18" t="s">
        <v>223</v>
      </c>
      <c r="BM223" s="166" t="s">
        <v>695</v>
      </c>
    </row>
    <row r="224" spans="1:65" s="14" customFormat="1" x14ac:dyDescent="0.2">
      <c r="B224" s="176"/>
      <c r="D224" s="346" t="s">
        <v>147</v>
      </c>
      <c r="E224" s="177" t="s">
        <v>3</v>
      </c>
      <c r="F224" s="178" t="s">
        <v>379</v>
      </c>
      <c r="H224" s="177" t="s">
        <v>3</v>
      </c>
      <c r="I224" s="179"/>
      <c r="L224" s="176"/>
      <c r="M224" s="180"/>
      <c r="N224" s="181"/>
      <c r="O224" s="181"/>
      <c r="P224" s="181"/>
      <c r="Q224" s="181"/>
      <c r="R224" s="181"/>
      <c r="S224" s="181"/>
      <c r="T224" s="182"/>
      <c r="AT224" s="177" t="s">
        <v>147</v>
      </c>
      <c r="AU224" s="177" t="s">
        <v>79</v>
      </c>
      <c r="AV224" s="14" t="s">
        <v>15</v>
      </c>
      <c r="AW224" s="14" t="s">
        <v>33</v>
      </c>
      <c r="AX224" s="14" t="s">
        <v>71</v>
      </c>
      <c r="AY224" s="177" t="s">
        <v>137</v>
      </c>
    </row>
    <row r="225" spans="1:65" s="13" customFormat="1" x14ac:dyDescent="0.2">
      <c r="B225" s="168"/>
      <c r="D225" s="346" t="s">
        <v>147</v>
      </c>
      <c r="E225" s="169" t="s">
        <v>3</v>
      </c>
      <c r="F225" s="170" t="s">
        <v>461</v>
      </c>
      <c r="H225" s="171">
        <v>103.89</v>
      </c>
      <c r="I225" s="172"/>
      <c r="L225" s="168"/>
      <c r="M225" s="173"/>
      <c r="N225" s="174"/>
      <c r="O225" s="174"/>
      <c r="P225" s="174"/>
      <c r="Q225" s="174"/>
      <c r="R225" s="174"/>
      <c r="S225" s="174"/>
      <c r="T225" s="175"/>
      <c r="AT225" s="169" t="s">
        <v>147</v>
      </c>
      <c r="AU225" s="169" t="s">
        <v>79</v>
      </c>
      <c r="AV225" s="13" t="s">
        <v>79</v>
      </c>
      <c r="AW225" s="13" t="s">
        <v>33</v>
      </c>
      <c r="AX225" s="13" t="s">
        <v>71</v>
      </c>
      <c r="AY225" s="169" t="s">
        <v>137</v>
      </c>
    </row>
    <row r="226" spans="1:65" s="13" customFormat="1" x14ac:dyDescent="0.2">
      <c r="B226" s="168"/>
      <c r="D226" s="346" t="s">
        <v>147</v>
      </c>
      <c r="E226" s="169" t="s">
        <v>3</v>
      </c>
      <c r="F226" s="170" t="s">
        <v>462</v>
      </c>
      <c r="H226" s="171">
        <v>-10.4</v>
      </c>
      <c r="I226" s="172"/>
      <c r="L226" s="168"/>
      <c r="M226" s="173"/>
      <c r="N226" s="174"/>
      <c r="O226" s="174"/>
      <c r="P226" s="174"/>
      <c r="Q226" s="174"/>
      <c r="R226" s="174"/>
      <c r="S226" s="174"/>
      <c r="T226" s="175"/>
      <c r="AT226" s="169" t="s">
        <v>147</v>
      </c>
      <c r="AU226" s="169" t="s">
        <v>79</v>
      </c>
      <c r="AV226" s="13" t="s">
        <v>79</v>
      </c>
      <c r="AW226" s="13" t="s">
        <v>33</v>
      </c>
      <c r="AX226" s="13" t="s">
        <v>71</v>
      </c>
      <c r="AY226" s="169" t="s">
        <v>137</v>
      </c>
    </row>
    <row r="227" spans="1:65" s="14" customFormat="1" x14ac:dyDescent="0.2">
      <c r="B227" s="176"/>
      <c r="D227" s="346" t="s">
        <v>147</v>
      </c>
      <c r="E227" s="177" t="s">
        <v>3</v>
      </c>
      <c r="F227" s="178" t="s">
        <v>168</v>
      </c>
      <c r="H227" s="177" t="s">
        <v>3</v>
      </c>
      <c r="I227" s="179"/>
      <c r="L227" s="176"/>
      <c r="M227" s="180"/>
      <c r="N227" s="181"/>
      <c r="O227" s="181"/>
      <c r="P227" s="181"/>
      <c r="Q227" s="181"/>
      <c r="R227" s="181"/>
      <c r="S227" s="181"/>
      <c r="T227" s="182"/>
      <c r="AT227" s="177" t="s">
        <v>147</v>
      </c>
      <c r="AU227" s="177" t="s">
        <v>79</v>
      </c>
      <c r="AV227" s="14" t="s">
        <v>15</v>
      </c>
      <c r="AW227" s="14" t="s">
        <v>33</v>
      </c>
      <c r="AX227" s="14" t="s">
        <v>71</v>
      </c>
      <c r="AY227" s="177" t="s">
        <v>137</v>
      </c>
    </row>
    <row r="228" spans="1:65" s="13" customFormat="1" x14ac:dyDescent="0.2">
      <c r="B228" s="168"/>
      <c r="D228" s="346" t="s">
        <v>147</v>
      </c>
      <c r="E228" s="169" t="s">
        <v>3</v>
      </c>
      <c r="F228" s="170" t="s">
        <v>463</v>
      </c>
      <c r="H228" s="171">
        <v>56.835000000000001</v>
      </c>
      <c r="I228" s="172"/>
      <c r="L228" s="168"/>
      <c r="M228" s="173"/>
      <c r="N228" s="174"/>
      <c r="O228" s="174"/>
      <c r="P228" s="174"/>
      <c r="Q228" s="174"/>
      <c r="R228" s="174"/>
      <c r="S228" s="174"/>
      <c r="T228" s="175"/>
      <c r="AT228" s="169" t="s">
        <v>147</v>
      </c>
      <c r="AU228" s="169" t="s">
        <v>79</v>
      </c>
      <c r="AV228" s="13" t="s">
        <v>79</v>
      </c>
      <c r="AW228" s="13" t="s">
        <v>33</v>
      </c>
      <c r="AX228" s="13" t="s">
        <v>71</v>
      </c>
      <c r="AY228" s="169" t="s">
        <v>137</v>
      </c>
    </row>
    <row r="229" spans="1:65" s="13" customFormat="1" x14ac:dyDescent="0.2">
      <c r="B229" s="168"/>
      <c r="D229" s="346" t="s">
        <v>147</v>
      </c>
      <c r="E229" s="169" t="s">
        <v>3</v>
      </c>
      <c r="F229" s="170" t="s">
        <v>464</v>
      </c>
      <c r="H229" s="171">
        <v>-7.2</v>
      </c>
      <c r="I229" s="172"/>
      <c r="L229" s="168"/>
      <c r="M229" s="173"/>
      <c r="N229" s="174"/>
      <c r="O229" s="174"/>
      <c r="P229" s="174"/>
      <c r="Q229" s="174"/>
      <c r="R229" s="174"/>
      <c r="S229" s="174"/>
      <c r="T229" s="175"/>
      <c r="AT229" s="169" t="s">
        <v>147</v>
      </c>
      <c r="AU229" s="169" t="s">
        <v>79</v>
      </c>
      <c r="AV229" s="13" t="s">
        <v>79</v>
      </c>
      <c r="AW229" s="13" t="s">
        <v>33</v>
      </c>
      <c r="AX229" s="13" t="s">
        <v>71</v>
      </c>
      <c r="AY229" s="169" t="s">
        <v>137</v>
      </c>
    </row>
    <row r="230" spans="1:65" s="15" customFormat="1" x14ac:dyDescent="0.2">
      <c r="B230" s="194"/>
      <c r="D230" s="346" t="s">
        <v>147</v>
      </c>
      <c r="E230" s="195" t="s">
        <v>3</v>
      </c>
      <c r="F230" s="196" t="s">
        <v>347</v>
      </c>
      <c r="H230" s="197">
        <v>143.125</v>
      </c>
      <c r="I230" s="198"/>
      <c r="L230" s="194"/>
      <c r="M230" s="199"/>
      <c r="N230" s="200"/>
      <c r="O230" s="200"/>
      <c r="P230" s="200"/>
      <c r="Q230" s="200"/>
      <c r="R230" s="200"/>
      <c r="S230" s="200"/>
      <c r="T230" s="201"/>
      <c r="AT230" s="195" t="s">
        <v>147</v>
      </c>
      <c r="AU230" s="195" t="s">
        <v>79</v>
      </c>
      <c r="AV230" s="15" t="s">
        <v>85</v>
      </c>
      <c r="AW230" s="15" t="s">
        <v>33</v>
      </c>
      <c r="AX230" s="15" t="s">
        <v>15</v>
      </c>
      <c r="AY230" s="195" t="s">
        <v>137</v>
      </c>
    </row>
    <row r="231" spans="1:65" s="2" customFormat="1" ht="21.6" customHeight="1" x14ac:dyDescent="0.2">
      <c r="A231" s="33"/>
      <c r="B231" s="154"/>
      <c r="C231" s="155" t="s">
        <v>696</v>
      </c>
      <c r="D231" s="345" t="s">
        <v>141</v>
      </c>
      <c r="E231" s="156" t="s">
        <v>466</v>
      </c>
      <c r="F231" s="157" t="s">
        <v>467</v>
      </c>
      <c r="G231" s="158" t="s">
        <v>144</v>
      </c>
      <c r="H231" s="159">
        <v>93.49</v>
      </c>
      <c r="I231" s="160"/>
      <c r="J231" s="161">
        <f>ROUND(I231*H231,2)</f>
        <v>0</v>
      </c>
      <c r="K231" s="157" t="s">
        <v>145</v>
      </c>
      <c r="L231" s="34"/>
      <c r="M231" s="162" t="s">
        <v>3</v>
      </c>
      <c r="N231" s="163" t="s">
        <v>42</v>
      </c>
      <c r="O231" s="54"/>
      <c r="P231" s="164">
        <f>O231*H231</f>
        <v>0</v>
      </c>
      <c r="Q231" s="164">
        <v>1E-3</v>
      </c>
      <c r="R231" s="164">
        <f>Q231*H231</f>
        <v>9.3490000000000004E-2</v>
      </c>
      <c r="S231" s="164">
        <v>3.1E-4</v>
      </c>
      <c r="T231" s="165">
        <f>S231*H231</f>
        <v>2.8981899999999998E-2</v>
      </c>
      <c r="U231" s="33"/>
      <c r="V231" s="33"/>
      <c r="W231" s="33"/>
      <c r="X231" s="33"/>
      <c r="Y231" s="33"/>
      <c r="Z231" s="33"/>
      <c r="AA231" s="33"/>
      <c r="AB231" s="33"/>
      <c r="AC231" s="33"/>
      <c r="AD231" s="33"/>
      <c r="AE231" s="33"/>
      <c r="AR231" s="166" t="s">
        <v>223</v>
      </c>
      <c r="AT231" s="166" t="s">
        <v>141</v>
      </c>
      <c r="AU231" s="166" t="s">
        <v>79</v>
      </c>
      <c r="AY231" s="18" t="s">
        <v>137</v>
      </c>
      <c r="BE231" s="167">
        <f>IF(N231="základní",J231,0)</f>
        <v>0</v>
      </c>
      <c r="BF231" s="167">
        <f>IF(N231="snížená",J231,0)</f>
        <v>0</v>
      </c>
      <c r="BG231" s="167">
        <f>IF(N231="zákl. přenesená",J231,0)</f>
        <v>0</v>
      </c>
      <c r="BH231" s="167">
        <f>IF(N231="sníž. přenesená",J231,0)</f>
        <v>0</v>
      </c>
      <c r="BI231" s="167">
        <f>IF(N231="nulová",J231,0)</f>
        <v>0</v>
      </c>
      <c r="BJ231" s="18" t="s">
        <v>15</v>
      </c>
      <c r="BK231" s="167">
        <f>ROUND(I231*H231,2)</f>
        <v>0</v>
      </c>
      <c r="BL231" s="18" t="s">
        <v>223</v>
      </c>
      <c r="BM231" s="166" t="s">
        <v>697</v>
      </c>
    </row>
    <row r="232" spans="1:65" s="14" customFormat="1" x14ac:dyDescent="0.2">
      <c r="B232" s="176"/>
      <c r="D232" s="346" t="s">
        <v>147</v>
      </c>
      <c r="E232" s="177" t="s">
        <v>3</v>
      </c>
      <c r="F232" s="178" t="s">
        <v>379</v>
      </c>
      <c r="H232" s="177" t="s">
        <v>3</v>
      </c>
      <c r="I232" s="179"/>
      <c r="L232" s="176"/>
      <c r="M232" s="180"/>
      <c r="N232" s="181"/>
      <c r="O232" s="181"/>
      <c r="P232" s="181"/>
      <c r="Q232" s="181"/>
      <c r="R232" s="181"/>
      <c r="S232" s="181"/>
      <c r="T232" s="182"/>
      <c r="AT232" s="177" t="s">
        <v>147</v>
      </c>
      <c r="AU232" s="177" t="s">
        <v>79</v>
      </c>
      <c r="AV232" s="14" t="s">
        <v>15</v>
      </c>
      <c r="AW232" s="14" t="s">
        <v>33</v>
      </c>
      <c r="AX232" s="14" t="s">
        <v>71</v>
      </c>
      <c r="AY232" s="177" t="s">
        <v>137</v>
      </c>
    </row>
    <row r="233" spans="1:65" s="13" customFormat="1" x14ac:dyDescent="0.2">
      <c r="B233" s="168"/>
      <c r="D233" s="346" t="s">
        <v>147</v>
      </c>
      <c r="E233" s="169" t="s">
        <v>3</v>
      </c>
      <c r="F233" s="170" t="s">
        <v>461</v>
      </c>
      <c r="H233" s="171">
        <v>103.89</v>
      </c>
      <c r="I233" s="172"/>
      <c r="L233" s="168"/>
      <c r="M233" s="173"/>
      <c r="N233" s="174"/>
      <c r="O233" s="174"/>
      <c r="P233" s="174"/>
      <c r="Q233" s="174"/>
      <c r="R233" s="174"/>
      <c r="S233" s="174"/>
      <c r="T233" s="175"/>
      <c r="AT233" s="169" t="s">
        <v>147</v>
      </c>
      <c r="AU233" s="169" t="s">
        <v>79</v>
      </c>
      <c r="AV233" s="13" t="s">
        <v>79</v>
      </c>
      <c r="AW233" s="13" t="s">
        <v>33</v>
      </c>
      <c r="AX233" s="13" t="s">
        <v>71</v>
      </c>
      <c r="AY233" s="169" t="s">
        <v>137</v>
      </c>
    </row>
    <row r="234" spans="1:65" s="13" customFormat="1" x14ac:dyDescent="0.2">
      <c r="B234" s="168"/>
      <c r="D234" s="346" t="s">
        <v>147</v>
      </c>
      <c r="E234" s="169" t="s">
        <v>3</v>
      </c>
      <c r="F234" s="170" t="s">
        <v>462</v>
      </c>
      <c r="H234" s="171">
        <v>-10.4</v>
      </c>
      <c r="I234" s="172"/>
      <c r="L234" s="168"/>
      <c r="M234" s="173"/>
      <c r="N234" s="174"/>
      <c r="O234" s="174"/>
      <c r="P234" s="174"/>
      <c r="Q234" s="174"/>
      <c r="R234" s="174"/>
      <c r="S234" s="174"/>
      <c r="T234" s="175"/>
      <c r="AT234" s="169" t="s">
        <v>147</v>
      </c>
      <c r="AU234" s="169" t="s">
        <v>79</v>
      </c>
      <c r="AV234" s="13" t="s">
        <v>79</v>
      </c>
      <c r="AW234" s="13" t="s">
        <v>33</v>
      </c>
      <c r="AX234" s="13" t="s">
        <v>71</v>
      </c>
      <c r="AY234" s="169" t="s">
        <v>137</v>
      </c>
    </row>
    <row r="235" spans="1:65" s="15" customFormat="1" x14ac:dyDescent="0.2">
      <c r="B235" s="194"/>
      <c r="D235" s="346" t="s">
        <v>147</v>
      </c>
      <c r="E235" s="195" t="s">
        <v>3</v>
      </c>
      <c r="F235" s="196" t="s">
        <v>347</v>
      </c>
      <c r="H235" s="197">
        <v>93.49</v>
      </c>
      <c r="I235" s="198"/>
      <c r="L235" s="194"/>
      <c r="M235" s="199"/>
      <c r="N235" s="200"/>
      <c r="O235" s="200"/>
      <c r="P235" s="200"/>
      <c r="Q235" s="200"/>
      <c r="R235" s="200"/>
      <c r="S235" s="200"/>
      <c r="T235" s="201"/>
      <c r="AT235" s="195" t="s">
        <v>147</v>
      </c>
      <c r="AU235" s="195" t="s">
        <v>79</v>
      </c>
      <c r="AV235" s="15" t="s">
        <v>85</v>
      </c>
      <c r="AW235" s="15" t="s">
        <v>33</v>
      </c>
      <c r="AX235" s="15" t="s">
        <v>15</v>
      </c>
      <c r="AY235" s="195" t="s">
        <v>137</v>
      </c>
    </row>
    <row r="236" spans="1:65" s="2" customFormat="1" ht="21.6" customHeight="1" x14ac:dyDescent="0.2">
      <c r="A236" s="33"/>
      <c r="B236" s="154"/>
      <c r="C236" s="155" t="s">
        <v>698</v>
      </c>
      <c r="D236" s="345" t="s">
        <v>141</v>
      </c>
      <c r="E236" s="156" t="s">
        <v>470</v>
      </c>
      <c r="F236" s="157" t="s">
        <v>471</v>
      </c>
      <c r="G236" s="158" t="s">
        <v>144</v>
      </c>
      <c r="H236" s="159">
        <v>93.49</v>
      </c>
      <c r="I236" s="160"/>
      <c r="J236" s="161">
        <f>ROUND(I236*H236,2)</f>
        <v>0</v>
      </c>
      <c r="K236" s="157" t="s">
        <v>145</v>
      </c>
      <c r="L236" s="34"/>
      <c r="M236" s="162" t="s">
        <v>3</v>
      </c>
      <c r="N236" s="163" t="s">
        <v>42</v>
      </c>
      <c r="O236" s="54"/>
      <c r="P236" s="164">
        <f>O236*H236</f>
        <v>0</v>
      </c>
      <c r="Q236" s="164">
        <v>2.1000000000000001E-4</v>
      </c>
      <c r="R236" s="164">
        <f>Q236*H236</f>
        <v>1.9632899999999998E-2</v>
      </c>
      <c r="S236" s="164">
        <v>0</v>
      </c>
      <c r="T236" s="165">
        <f>S236*H236</f>
        <v>0</v>
      </c>
      <c r="U236" s="33"/>
      <c r="V236" s="33"/>
      <c r="W236" s="33"/>
      <c r="X236" s="33"/>
      <c r="Y236" s="33"/>
      <c r="Z236" s="33"/>
      <c r="AA236" s="33"/>
      <c r="AB236" s="33"/>
      <c r="AC236" s="33"/>
      <c r="AD236" s="33"/>
      <c r="AE236" s="33"/>
      <c r="AR236" s="166" t="s">
        <v>223</v>
      </c>
      <c r="AT236" s="166" t="s">
        <v>141</v>
      </c>
      <c r="AU236" s="166" t="s">
        <v>79</v>
      </c>
      <c r="AY236" s="18" t="s">
        <v>137</v>
      </c>
      <c r="BE236" s="167">
        <f>IF(N236="základní",J236,0)</f>
        <v>0</v>
      </c>
      <c r="BF236" s="167">
        <f>IF(N236="snížená",J236,0)</f>
        <v>0</v>
      </c>
      <c r="BG236" s="167">
        <f>IF(N236="zákl. přenesená",J236,0)</f>
        <v>0</v>
      </c>
      <c r="BH236" s="167">
        <f>IF(N236="sníž. přenesená",J236,0)</f>
        <v>0</v>
      </c>
      <c r="BI236" s="167">
        <f>IF(N236="nulová",J236,0)</f>
        <v>0</v>
      </c>
      <c r="BJ236" s="18" t="s">
        <v>15</v>
      </c>
      <c r="BK236" s="167">
        <f>ROUND(I236*H236,2)</f>
        <v>0</v>
      </c>
      <c r="BL236" s="18" t="s">
        <v>223</v>
      </c>
      <c r="BM236" s="166" t="s">
        <v>699</v>
      </c>
    </row>
    <row r="237" spans="1:65" s="2" customFormat="1" ht="43.15" customHeight="1" x14ac:dyDescent="0.2">
      <c r="A237" s="33"/>
      <c r="B237" s="154"/>
      <c r="C237" s="155" t="s">
        <v>700</v>
      </c>
      <c r="D237" s="345" t="s">
        <v>141</v>
      </c>
      <c r="E237" s="156" t="s">
        <v>474</v>
      </c>
      <c r="F237" s="157" t="s">
        <v>475</v>
      </c>
      <c r="G237" s="158" t="s">
        <v>144</v>
      </c>
      <c r="H237" s="159">
        <v>93.49</v>
      </c>
      <c r="I237" s="160"/>
      <c r="J237" s="161">
        <f>ROUND(I237*H237,2)</f>
        <v>0</v>
      </c>
      <c r="K237" s="157" t="s">
        <v>145</v>
      </c>
      <c r="L237" s="34"/>
      <c r="M237" s="202" t="s">
        <v>3</v>
      </c>
      <c r="N237" s="203" t="s">
        <v>42</v>
      </c>
      <c r="O237" s="204"/>
      <c r="P237" s="205">
        <f>O237*H237</f>
        <v>0</v>
      </c>
      <c r="Q237" s="205">
        <v>2.5999999999999998E-4</v>
      </c>
      <c r="R237" s="205">
        <f>Q237*H237</f>
        <v>2.4307399999999996E-2</v>
      </c>
      <c r="S237" s="205">
        <v>0</v>
      </c>
      <c r="T237" s="206">
        <f>S237*H237</f>
        <v>0</v>
      </c>
      <c r="U237" s="33"/>
      <c r="V237" s="33"/>
      <c r="W237" s="33"/>
      <c r="X237" s="33"/>
      <c r="Y237" s="33"/>
      <c r="Z237" s="33"/>
      <c r="AA237" s="33"/>
      <c r="AB237" s="33"/>
      <c r="AC237" s="33"/>
      <c r="AD237" s="33"/>
      <c r="AE237" s="33"/>
      <c r="AR237" s="166" t="s">
        <v>223</v>
      </c>
      <c r="AT237" s="166" t="s">
        <v>141</v>
      </c>
      <c r="AU237" s="166" t="s">
        <v>79</v>
      </c>
      <c r="AY237" s="18" t="s">
        <v>137</v>
      </c>
      <c r="BE237" s="167">
        <f>IF(N237="základní",J237,0)</f>
        <v>0</v>
      </c>
      <c r="BF237" s="167">
        <f>IF(N237="snížená",J237,0)</f>
        <v>0</v>
      </c>
      <c r="BG237" s="167">
        <f>IF(N237="zákl. přenesená",J237,0)</f>
        <v>0</v>
      </c>
      <c r="BH237" s="167">
        <f>IF(N237="sníž. přenesená",J237,0)</f>
        <v>0</v>
      </c>
      <c r="BI237" s="167">
        <f>IF(N237="nulová",J237,0)</f>
        <v>0</v>
      </c>
      <c r="BJ237" s="18" t="s">
        <v>15</v>
      </c>
      <c r="BK237" s="167">
        <f>ROUND(I237*H237,2)</f>
        <v>0</v>
      </c>
      <c r="BL237" s="18" t="s">
        <v>223</v>
      </c>
      <c r="BM237" s="166" t="s">
        <v>701</v>
      </c>
    </row>
    <row r="238" spans="1:65" s="2" customFormat="1" ht="6.95" customHeight="1" x14ac:dyDescent="0.2">
      <c r="A238" s="33"/>
      <c r="B238" s="43"/>
      <c r="C238" s="44"/>
      <c r="D238" s="44"/>
      <c r="E238" s="44"/>
      <c r="F238" s="44"/>
      <c r="G238" s="44"/>
      <c r="H238" s="44"/>
      <c r="I238" s="114"/>
      <c r="J238" s="44"/>
      <c r="K238" s="44"/>
      <c r="L238" s="34"/>
      <c r="M238" s="33"/>
      <c r="O238" s="33"/>
      <c r="P238" s="33"/>
      <c r="Q238" s="33"/>
      <c r="R238" s="33"/>
      <c r="S238" s="33"/>
      <c r="T238" s="33"/>
      <c r="U238" s="33"/>
      <c r="V238" s="33"/>
      <c r="W238" s="33"/>
      <c r="X238" s="33"/>
      <c r="Y238" s="33"/>
      <c r="Z238" s="33"/>
      <c r="AA238" s="33"/>
      <c r="AB238" s="33"/>
      <c r="AC238" s="33"/>
      <c r="AD238" s="33"/>
      <c r="AE238" s="33"/>
    </row>
  </sheetData>
  <autoFilter ref="C96:K237"/>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topLeftCell="A83" workbookViewId="0">
      <selection activeCell="D101" sqref="D101:D237"/>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90</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702</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ROUND(J97, 2)</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ROUND((SUM(BE97:BE237)),  2)</f>
        <v>0</v>
      </c>
      <c r="G33" s="33"/>
      <c r="H33" s="33"/>
      <c r="I33" s="106">
        <v>0.21</v>
      </c>
      <c r="J33" s="105">
        <f>ROUND(((SUM(BE97:BE237))*I33),  2)</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f>ROUND((SUM(BF97:BF237)),  2)</f>
        <v>0</v>
      </c>
      <c r="G34" s="33"/>
      <c r="H34" s="33"/>
      <c r="I34" s="106">
        <v>0.15</v>
      </c>
      <c r="J34" s="105">
        <f>ROUND(((SUM(BF97:BF237))*I34),  2)</f>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ROUND((SUM(BG97:BG237)),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ROUND((SUM(BH97:BH237)),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ROUND((SUM(BI97:BI237)),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5 - Typ A5</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J97</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104</v>
      </c>
      <c r="E60" s="122"/>
      <c r="F60" s="122"/>
      <c r="G60" s="122"/>
      <c r="H60" s="122"/>
      <c r="I60" s="123"/>
      <c r="J60" s="124">
        <f>J98</f>
        <v>0</v>
      </c>
      <c r="L60" s="120"/>
    </row>
    <row r="61" spans="1:47" s="10" customFormat="1" ht="19.899999999999999" customHeight="1" x14ac:dyDescent="0.2">
      <c r="B61" s="125"/>
      <c r="D61" s="126" t="s">
        <v>105</v>
      </c>
      <c r="E61" s="127"/>
      <c r="F61" s="127"/>
      <c r="G61" s="127"/>
      <c r="H61" s="127"/>
      <c r="I61" s="128"/>
      <c r="J61" s="129">
        <f>J99</f>
        <v>0</v>
      </c>
      <c r="L61" s="125"/>
    </row>
    <row r="62" spans="1:47" s="10" customFormat="1" ht="14.85" customHeight="1" x14ac:dyDescent="0.2">
      <c r="B62" s="125"/>
      <c r="D62" s="126" t="s">
        <v>106</v>
      </c>
      <c r="E62" s="127"/>
      <c r="F62" s="127"/>
      <c r="G62" s="127"/>
      <c r="H62" s="127"/>
      <c r="I62" s="128"/>
      <c r="J62" s="129">
        <f>J100</f>
        <v>0</v>
      </c>
      <c r="L62" s="125"/>
    </row>
    <row r="63" spans="1:47" s="10" customFormat="1" ht="14.85" customHeight="1" x14ac:dyDescent="0.2">
      <c r="B63" s="125"/>
      <c r="D63" s="126" t="s">
        <v>107</v>
      </c>
      <c r="E63" s="127"/>
      <c r="F63" s="127"/>
      <c r="G63" s="127"/>
      <c r="H63" s="127"/>
      <c r="I63" s="128"/>
      <c r="J63" s="129">
        <f>J110</f>
        <v>0</v>
      </c>
      <c r="L63" s="125"/>
    </row>
    <row r="64" spans="1:47" s="10" customFormat="1" ht="19.899999999999999" customHeight="1" x14ac:dyDescent="0.2">
      <c r="B64" s="125"/>
      <c r="D64" s="126" t="s">
        <v>108</v>
      </c>
      <c r="E64" s="127"/>
      <c r="F64" s="127"/>
      <c r="G64" s="127"/>
      <c r="H64" s="127"/>
      <c r="I64" s="128"/>
      <c r="J64" s="129">
        <f>J121</f>
        <v>0</v>
      </c>
      <c r="L64" s="125"/>
    </row>
    <row r="65" spans="1:31" s="10" customFormat="1" ht="19.899999999999999" customHeight="1" x14ac:dyDescent="0.2">
      <c r="B65" s="125"/>
      <c r="D65" s="126" t="s">
        <v>109</v>
      </c>
      <c r="E65" s="127"/>
      <c r="F65" s="127"/>
      <c r="G65" s="127"/>
      <c r="H65" s="127"/>
      <c r="I65" s="128"/>
      <c r="J65" s="129">
        <f>J125</f>
        <v>0</v>
      </c>
      <c r="L65" s="125"/>
    </row>
    <row r="66" spans="1:31" s="10" customFormat="1" ht="19.899999999999999" customHeight="1" x14ac:dyDescent="0.2">
      <c r="B66" s="125"/>
      <c r="D66" s="126" t="s">
        <v>110</v>
      </c>
      <c r="E66" s="127"/>
      <c r="F66" s="127"/>
      <c r="G66" s="127"/>
      <c r="H66" s="127"/>
      <c r="I66" s="128"/>
      <c r="J66" s="129">
        <f>J131</f>
        <v>0</v>
      </c>
      <c r="L66" s="125"/>
    </row>
    <row r="67" spans="1:31" s="9" customFormat="1" ht="24.95" customHeight="1" x14ac:dyDescent="0.2">
      <c r="B67" s="120"/>
      <c r="D67" s="121" t="s">
        <v>111</v>
      </c>
      <c r="E67" s="122"/>
      <c r="F67" s="122"/>
      <c r="G67" s="122"/>
      <c r="H67" s="122"/>
      <c r="I67" s="123"/>
      <c r="J67" s="124">
        <f>J133</f>
        <v>0</v>
      </c>
      <c r="L67" s="120"/>
    </row>
    <row r="68" spans="1:31" s="10" customFormat="1" ht="19.899999999999999" customHeight="1" x14ac:dyDescent="0.2">
      <c r="B68" s="125"/>
      <c r="D68" s="126" t="s">
        <v>112</v>
      </c>
      <c r="E68" s="127"/>
      <c r="F68" s="127"/>
      <c r="G68" s="127"/>
      <c r="H68" s="127"/>
      <c r="I68" s="128"/>
      <c r="J68" s="129">
        <f>J134</f>
        <v>0</v>
      </c>
      <c r="L68" s="125"/>
    </row>
    <row r="69" spans="1:31" s="10" customFormat="1" ht="19.899999999999999" customHeight="1" x14ac:dyDescent="0.2">
      <c r="B69" s="125"/>
      <c r="D69" s="126" t="s">
        <v>113</v>
      </c>
      <c r="E69" s="127"/>
      <c r="F69" s="127"/>
      <c r="G69" s="127"/>
      <c r="H69" s="127"/>
      <c r="I69" s="128"/>
      <c r="J69" s="129">
        <f>J141</f>
        <v>0</v>
      </c>
      <c r="L69" s="125"/>
    </row>
    <row r="70" spans="1:31" s="10" customFormat="1" ht="19.899999999999999" customHeight="1" x14ac:dyDescent="0.2">
      <c r="B70" s="125"/>
      <c r="D70" s="126" t="s">
        <v>114</v>
      </c>
      <c r="E70" s="127"/>
      <c r="F70" s="127"/>
      <c r="G70" s="127"/>
      <c r="H70" s="127"/>
      <c r="I70" s="128"/>
      <c r="J70" s="129">
        <f>J146</f>
        <v>0</v>
      </c>
      <c r="L70" s="125"/>
    </row>
    <row r="71" spans="1:31" s="10" customFormat="1" ht="19.899999999999999" customHeight="1" x14ac:dyDescent="0.2">
      <c r="B71" s="125"/>
      <c r="D71" s="126" t="s">
        <v>115</v>
      </c>
      <c r="E71" s="127"/>
      <c r="F71" s="127"/>
      <c r="G71" s="127"/>
      <c r="H71" s="127"/>
      <c r="I71" s="128"/>
      <c r="J71" s="129">
        <f>J150</f>
        <v>0</v>
      </c>
      <c r="L71" s="125"/>
    </row>
    <row r="72" spans="1:31" s="10" customFormat="1" ht="19.899999999999999" customHeight="1" x14ac:dyDescent="0.2">
      <c r="B72" s="125"/>
      <c r="D72" s="126" t="s">
        <v>116</v>
      </c>
      <c r="E72" s="127"/>
      <c r="F72" s="127"/>
      <c r="G72" s="127"/>
      <c r="H72" s="127"/>
      <c r="I72" s="128"/>
      <c r="J72" s="129">
        <f>J164</f>
        <v>0</v>
      </c>
      <c r="L72" s="125"/>
    </row>
    <row r="73" spans="1:31" s="10" customFormat="1" ht="19.899999999999999" customHeight="1" x14ac:dyDescent="0.2">
      <c r="B73" s="125"/>
      <c r="D73" s="126" t="s">
        <v>117</v>
      </c>
      <c r="E73" s="127"/>
      <c r="F73" s="127"/>
      <c r="G73" s="127"/>
      <c r="H73" s="127"/>
      <c r="I73" s="128"/>
      <c r="J73" s="129">
        <f>J167</f>
        <v>0</v>
      </c>
      <c r="L73" s="125"/>
    </row>
    <row r="74" spans="1:31" s="10" customFormat="1" ht="19.899999999999999" customHeight="1" x14ac:dyDescent="0.2">
      <c r="B74" s="125"/>
      <c r="D74" s="126" t="s">
        <v>118</v>
      </c>
      <c r="E74" s="127"/>
      <c r="F74" s="127"/>
      <c r="G74" s="127"/>
      <c r="H74" s="127"/>
      <c r="I74" s="128"/>
      <c r="J74" s="129">
        <f>J185</f>
        <v>0</v>
      </c>
      <c r="L74" s="125"/>
    </row>
    <row r="75" spans="1:31" s="10" customFormat="1" ht="19.899999999999999" customHeight="1" x14ac:dyDescent="0.2">
      <c r="B75" s="125"/>
      <c r="D75" s="126" t="s">
        <v>119</v>
      </c>
      <c r="E75" s="127"/>
      <c r="F75" s="127"/>
      <c r="G75" s="127"/>
      <c r="H75" s="127"/>
      <c r="I75" s="128"/>
      <c r="J75" s="129">
        <f>J200</f>
        <v>0</v>
      </c>
      <c r="L75" s="125"/>
    </row>
    <row r="76" spans="1:31" s="10" customFormat="1" ht="19.899999999999999" customHeight="1" x14ac:dyDescent="0.2">
      <c r="B76" s="125"/>
      <c r="D76" s="126" t="s">
        <v>120</v>
      </c>
      <c r="E76" s="127"/>
      <c r="F76" s="127"/>
      <c r="G76" s="127"/>
      <c r="H76" s="127"/>
      <c r="I76" s="128"/>
      <c r="J76" s="129">
        <f>J217</f>
        <v>0</v>
      </c>
      <c r="L76" s="125"/>
    </row>
    <row r="77" spans="1:31" s="10" customFormat="1" ht="19.899999999999999" customHeight="1" x14ac:dyDescent="0.2">
      <c r="B77" s="125"/>
      <c r="D77" s="126" t="s">
        <v>121</v>
      </c>
      <c r="E77" s="127"/>
      <c r="F77" s="127"/>
      <c r="G77" s="127"/>
      <c r="H77" s="127"/>
      <c r="I77" s="128"/>
      <c r="J77" s="129">
        <f>J222</f>
        <v>0</v>
      </c>
      <c r="L77" s="125"/>
    </row>
    <row r="78" spans="1:31" s="2" customFormat="1" ht="21.7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31" s="2" customFormat="1" ht="6.95" customHeight="1" x14ac:dyDescent="0.2">
      <c r="A79" s="33"/>
      <c r="B79" s="43"/>
      <c r="C79" s="44"/>
      <c r="D79" s="44"/>
      <c r="E79" s="44"/>
      <c r="F79" s="44"/>
      <c r="G79" s="44"/>
      <c r="H79" s="44"/>
      <c r="I79" s="114"/>
      <c r="J79" s="44"/>
      <c r="K79" s="44"/>
      <c r="L79" s="95"/>
      <c r="S79" s="33"/>
      <c r="T79" s="33"/>
      <c r="U79" s="33"/>
      <c r="V79" s="33"/>
      <c r="W79" s="33"/>
      <c r="X79" s="33"/>
      <c r="Y79" s="33"/>
      <c r="Z79" s="33"/>
      <c r="AA79" s="33"/>
      <c r="AB79" s="33"/>
      <c r="AC79" s="33"/>
      <c r="AD79" s="33"/>
      <c r="AE79" s="33"/>
    </row>
    <row r="83" spans="1:31" s="2" customFormat="1" ht="6.95" customHeight="1" x14ac:dyDescent="0.2">
      <c r="A83" s="33"/>
      <c r="B83" s="45"/>
      <c r="C83" s="46"/>
      <c r="D83" s="46"/>
      <c r="E83" s="46"/>
      <c r="F83" s="46"/>
      <c r="G83" s="46"/>
      <c r="H83" s="46"/>
      <c r="I83" s="115"/>
      <c r="J83" s="46"/>
      <c r="K83" s="46"/>
      <c r="L83" s="95"/>
      <c r="S83" s="33"/>
      <c r="T83" s="33"/>
      <c r="U83" s="33"/>
      <c r="V83" s="33"/>
      <c r="W83" s="33"/>
      <c r="X83" s="33"/>
      <c r="Y83" s="33"/>
      <c r="Z83" s="33"/>
      <c r="AA83" s="33"/>
      <c r="AB83" s="33"/>
      <c r="AC83" s="33"/>
      <c r="AD83" s="33"/>
      <c r="AE83" s="33"/>
    </row>
    <row r="84" spans="1:31" s="2" customFormat="1" ht="24.95" customHeight="1" x14ac:dyDescent="0.2">
      <c r="A84" s="33"/>
      <c r="B84" s="34"/>
      <c r="C84" s="22" t="s">
        <v>122</v>
      </c>
      <c r="D84" s="33"/>
      <c r="E84" s="33"/>
      <c r="F84" s="33"/>
      <c r="G84" s="33"/>
      <c r="H84" s="33"/>
      <c r="I84" s="94"/>
      <c r="J84" s="33"/>
      <c r="K84" s="33"/>
      <c r="L84" s="95"/>
      <c r="S84" s="33"/>
      <c r="T84" s="33"/>
      <c r="U84" s="33"/>
      <c r="V84" s="33"/>
      <c r="W84" s="33"/>
      <c r="X84" s="33"/>
      <c r="Y84" s="33"/>
      <c r="Z84" s="33"/>
      <c r="AA84" s="33"/>
      <c r="AB84" s="33"/>
      <c r="AC84" s="33"/>
      <c r="AD84" s="33"/>
      <c r="AE84" s="33"/>
    </row>
    <row r="85" spans="1:31" s="2" customFormat="1" ht="6.95" customHeight="1" x14ac:dyDescent="0.2">
      <c r="A85" s="33"/>
      <c r="B85" s="34"/>
      <c r="C85" s="33"/>
      <c r="D85" s="33"/>
      <c r="E85" s="33"/>
      <c r="F85" s="33"/>
      <c r="G85" s="33"/>
      <c r="H85" s="33"/>
      <c r="I85" s="94"/>
      <c r="J85" s="33"/>
      <c r="K85" s="33"/>
      <c r="L85" s="95"/>
      <c r="S85" s="33"/>
      <c r="T85" s="33"/>
      <c r="U85" s="33"/>
      <c r="V85" s="33"/>
      <c r="W85" s="33"/>
      <c r="X85" s="33"/>
      <c r="Y85" s="33"/>
      <c r="Z85" s="33"/>
      <c r="AA85" s="33"/>
      <c r="AB85" s="33"/>
      <c r="AC85" s="33"/>
      <c r="AD85" s="33"/>
      <c r="AE85" s="33"/>
    </row>
    <row r="86" spans="1:31" s="2" customFormat="1" ht="12" customHeight="1" x14ac:dyDescent="0.2">
      <c r="A86" s="33"/>
      <c r="B86" s="34"/>
      <c r="C86" s="28" t="s">
        <v>17</v>
      </c>
      <c r="D86" s="33"/>
      <c r="E86" s="33"/>
      <c r="F86" s="33"/>
      <c r="G86" s="33"/>
      <c r="H86" s="33"/>
      <c r="I86" s="94"/>
      <c r="J86" s="33"/>
      <c r="K86" s="33"/>
      <c r="L86" s="95"/>
      <c r="S86" s="33"/>
      <c r="T86" s="33"/>
      <c r="U86" s="33"/>
      <c r="V86" s="33"/>
      <c r="W86" s="33"/>
      <c r="X86" s="33"/>
      <c r="Y86" s="33"/>
      <c r="Z86" s="33"/>
      <c r="AA86" s="33"/>
      <c r="AB86" s="33"/>
      <c r="AC86" s="33"/>
      <c r="AD86" s="33"/>
      <c r="AE86" s="33"/>
    </row>
    <row r="87" spans="1:31" s="2" customFormat="1" ht="14.45" customHeight="1" x14ac:dyDescent="0.2">
      <c r="A87" s="33"/>
      <c r="B87" s="34"/>
      <c r="C87" s="33"/>
      <c r="D87" s="33"/>
      <c r="E87" s="331" t="str">
        <f>E7</f>
        <v>Blok G- rekonstrukce pokojů</v>
      </c>
      <c r="F87" s="332"/>
      <c r="G87" s="332"/>
      <c r="H87" s="332"/>
      <c r="I87" s="94"/>
      <c r="J87" s="33"/>
      <c r="K87" s="33"/>
      <c r="L87" s="95"/>
      <c r="S87" s="33"/>
      <c r="T87" s="33"/>
      <c r="U87" s="33"/>
      <c r="V87" s="33"/>
      <c r="W87" s="33"/>
      <c r="X87" s="33"/>
      <c r="Y87" s="33"/>
      <c r="Z87" s="33"/>
      <c r="AA87" s="33"/>
      <c r="AB87" s="33"/>
      <c r="AC87" s="33"/>
      <c r="AD87" s="33"/>
      <c r="AE87" s="33"/>
    </row>
    <row r="88" spans="1:31" s="2" customFormat="1" ht="12" customHeight="1" x14ac:dyDescent="0.2">
      <c r="A88" s="33"/>
      <c r="B88" s="34"/>
      <c r="C88" s="28" t="s">
        <v>98</v>
      </c>
      <c r="D88" s="33"/>
      <c r="E88" s="33"/>
      <c r="F88" s="33"/>
      <c r="G88" s="33"/>
      <c r="H88" s="33"/>
      <c r="I88" s="94"/>
      <c r="J88" s="33"/>
      <c r="K88" s="33"/>
      <c r="L88" s="95"/>
      <c r="S88" s="33"/>
      <c r="T88" s="33"/>
      <c r="U88" s="33"/>
      <c r="V88" s="33"/>
      <c r="W88" s="33"/>
      <c r="X88" s="33"/>
      <c r="Y88" s="33"/>
      <c r="Z88" s="33"/>
      <c r="AA88" s="33"/>
      <c r="AB88" s="33"/>
      <c r="AC88" s="33"/>
      <c r="AD88" s="33"/>
      <c r="AE88" s="33"/>
    </row>
    <row r="89" spans="1:31" s="2" customFormat="1" ht="14.45" customHeight="1" x14ac:dyDescent="0.2">
      <c r="A89" s="33"/>
      <c r="B89" s="34"/>
      <c r="C89" s="33"/>
      <c r="D89" s="33"/>
      <c r="E89" s="314" t="str">
        <f>E9</f>
        <v>5 - Typ A5</v>
      </c>
      <c r="F89" s="330"/>
      <c r="G89" s="330"/>
      <c r="H89" s="330"/>
      <c r="I89" s="94"/>
      <c r="J89" s="33"/>
      <c r="K89" s="33"/>
      <c r="L89" s="95"/>
      <c r="S89" s="33"/>
      <c r="T89" s="33"/>
      <c r="U89" s="33"/>
      <c r="V89" s="33"/>
      <c r="W89" s="33"/>
      <c r="X89" s="33"/>
      <c r="Y89" s="33"/>
      <c r="Z89" s="33"/>
      <c r="AA89" s="33"/>
      <c r="AB89" s="33"/>
      <c r="AC89" s="33"/>
      <c r="AD89" s="33"/>
      <c r="AE89" s="33"/>
    </row>
    <row r="90" spans="1:31" s="2" customFormat="1" ht="6.95" customHeight="1" x14ac:dyDescent="0.2">
      <c r="A90" s="33"/>
      <c r="B90" s="34"/>
      <c r="C90" s="33"/>
      <c r="D90" s="33"/>
      <c r="E90" s="33"/>
      <c r="F90" s="33"/>
      <c r="G90" s="33"/>
      <c r="H90" s="33"/>
      <c r="I90" s="94"/>
      <c r="J90" s="33"/>
      <c r="K90" s="33"/>
      <c r="L90" s="95"/>
      <c r="S90" s="33"/>
      <c r="T90" s="33"/>
      <c r="U90" s="33"/>
      <c r="V90" s="33"/>
      <c r="W90" s="33"/>
      <c r="X90" s="33"/>
      <c r="Y90" s="33"/>
      <c r="Z90" s="33"/>
      <c r="AA90" s="33"/>
      <c r="AB90" s="33"/>
      <c r="AC90" s="33"/>
      <c r="AD90" s="33"/>
      <c r="AE90" s="33"/>
    </row>
    <row r="91" spans="1:31" s="2" customFormat="1" ht="12" customHeight="1" x14ac:dyDescent="0.2">
      <c r="A91" s="33"/>
      <c r="B91" s="34"/>
      <c r="C91" s="28" t="s">
        <v>21</v>
      </c>
      <c r="D91" s="33"/>
      <c r="E91" s="33"/>
      <c r="F91" s="26" t="str">
        <f>F12</f>
        <v xml:space="preserve"> </v>
      </c>
      <c r="G91" s="33"/>
      <c r="H91" s="33"/>
      <c r="I91" s="96" t="s">
        <v>23</v>
      </c>
      <c r="J91" s="51" t="str">
        <f>IF(J12="","",J12)</f>
        <v>19. 2. 2019</v>
      </c>
      <c r="K91" s="33"/>
      <c r="L91" s="95"/>
      <c r="S91" s="33"/>
      <c r="T91" s="33"/>
      <c r="U91" s="33"/>
      <c r="V91" s="33"/>
      <c r="W91" s="33"/>
      <c r="X91" s="33"/>
      <c r="Y91" s="33"/>
      <c r="Z91" s="33"/>
      <c r="AA91" s="33"/>
      <c r="AB91" s="33"/>
      <c r="AC91" s="33"/>
      <c r="AD91" s="33"/>
      <c r="AE91" s="33"/>
    </row>
    <row r="92" spans="1:31" s="2" customFormat="1" ht="6.95" customHeight="1" x14ac:dyDescent="0.2">
      <c r="A92" s="33"/>
      <c r="B92" s="34"/>
      <c r="C92" s="33"/>
      <c r="D92" s="33"/>
      <c r="E92" s="33"/>
      <c r="F92" s="33"/>
      <c r="G92" s="33"/>
      <c r="H92" s="33"/>
      <c r="I92" s="94"/>
      <c r="J92" s="33"/>
      <c r="K92" s="33"/>
      <c r="L92" s="95"/>
      <c r="S92" s="33"/>
      <c r="T92" s="33"/>
      <c r="U92" s="33"/>
      <c r="V92" s="33"/>
      <c r="W92" s="33"/>
      <c r="X92" s="33"/>
      <c r="Y92" s="33"/>
      <c r="Z92" s="33"/>
      <c r="AA92" s="33"/>
      <c r="AB92" s="33"/>
      <c r="AC92" s="33"/>
      <c r="AD92" s="33"/>
      <c r="AE92" s="33"/>
    </row>
    <row r="93" spans="1:31" s="2" customFormat="1" ht="26.45" customHeight="1" x14ac:dyDescent="0.2">
      <c r="A93" s="33"/>
      <c r="B93" s="34"/>
      <c r="C93" s="28" t="s">
        <v>25</v>
      </c>
      <c r="D93" s="33"/>
      <c r="E93" s="33"/>
      <c r="F93" s="26" t="str">
        <f>E15</f>
        <v>Správa účelových zařízení VŠE</v>
      </c>
      <c r="G93" s="33"/>
      <c r="H93" s="33"/>
      <c r="I93" s="96" t="s">
        <v>31</v>
      </c>
      <c r="J93" s="31" t="str">
        <f>E21</f>
        <v>PROJECTICA s.r.o.</v>
      </c>
      <c r="K93" s="33"/>
      <c r="L93" s="95"/>
      <c r="S93" s="33"/>
      <c r="T93" s="33"/>
      <c r="U93" s="33"/>
      <c r="V93" s="33"/>
      <c r="W93" s="33"/>
      <c r="X93" s="33"/>
      <c r="Y93" s="33"/>
      <c r="Z93" s="33"/>
      <c r="AA93" s="33"/>
      <c r="AB93" s="33"/>
      <c r="AC93" s="33"/>
      <c r="AD93" s="33"/>
      <c r="AE93" s="33"/>
    </row>
    <row r="94" spans="1:31" s="2" customFormat="1" ht="15.6" customHeight="1" x14ac:dyDescent="0.2">
      <c r="A94" s="33"/>
      <c r="B94" s="34"/>
      <c r="C94" s="28" t="s">
        <v>29</v>
      </c>
      <c r="D94" s="33"/>
      <c r="E94" s="33"/>
      <c r="F94" s="26" t="str">
        <f>IF(E18="","",E18)</f>
        <v>Vyplň údaj</v>
      </c>
      <c r="G94" s="33"/>
      <c r="H94" s="33"/>
      <c r="I94" s="96" t="s">
        <v>34</v>
      </c>
      <c r="J94" s="31" t="str">
        <f>E24</f>
        <v xml:space="preserve"> </v>
      </c>
      <c r="K94" s="33"/>
      <c r="L94" s="95"/>
      <c r="S94" s="33"/>
      <c r="T94" s="33"/>
      <c r="U94" s="33"/>
      <c r="V94" s="33"/>
      <c r="W94" s="33"/>
      <c r="X94" s="33"/>
      <c r="Y94" s="33"/>
      <c r="Z94" s="33"/>
      <c r="AA94" s="33"/>
      <c r="AB94" s="33"/>
      <c r="AC94" s="33"/>
      <c r="AD94" s="33"/>
      <c r="AE94" s="33"/>
    </row>
    <row r="95" spans="1:31" s="2" customFormat="1" ht="10.35" customHeight="1" x14ac:dyDescent="0.2">
      <c r="A95" s="33"/>
      <c r="B95" s="34"/>
      <c r="C95" s="33"/>
      <c r="D95" s="33"/>
      <c r="E95" s="33"/>
      <c r="F95" s="33"/>
      <c r="G95" s="33"/>
      <c r="H95" s="33"/>
      <c r="I95" s="94"/>
      <c r="J95" s="33"/>
      <c r="K95" s="33"/>
      <c r="L95" s="95"/>
      <c r="S95" s="33"/>
      <c r="T95" s="33"/>
      <c r="U95" s="33"/>
      <c r="V95" s="33"/>
      <c r="W95" s="33"/>
      <c r="X95" s="33"/>
      <c r="Y95" s="33"/>
      <c r="Z95" s="33"/>
      <c r="AA95" s="33"/>
      <c r="AB95" s="33"/>
      <c r="AC95" s="33"/>
      <c r="AD95" s="33"/>
      <c r="AE95" s="33"/>
    </row>
    <row r="96" spans="1:31" s="11" customFormat="1" ht="29.25" customHeight="1" x14ac:dyDescent="0.2">
      <c r="A96" s="130"/>
      <c r="B96" s="131"/>
      <c r="C96" s="132" t="s">
        <v>123</v>
      </c>
      <c r="D96" s="133" t="s">
        <v>56</v>
      </c>
      <c r="E96" s="133" t="s">
        <v>52</v>
      </c>
      <c r="F96" s="133" t="s">
        <v>53</v>
      </c>
      <c r="G96" s="133" t="s">
        <v>124</v>
      </c>
      <c r="H96" s="133" t="s">
        <v>125</v>
      </c>
      <c r="I96" s="134" t="s">
        <v>126</v>
      </c>
      <c r="J96" s="133" t="s">
        <v>102</v>
      </c>
      <c r="K96" s="135" t="s">
        <v>127</v>
      </c>
      <c r="L96" s="136"/>
      <c r="M96" s="59" t="s">
        <v>3</v>
      </c>
      <c r="N96" s="60" t="s">
        <v>41</v>
      </c>
      <c r="O96" s="60" t="s">
        <v>128</v>
      </c>
      <c r="P96" s="60" t="s">
        <v>129</v>
      </c>
      <c r="Q96" s="60" t="s">
        <v>130</v>
      </c>
      <c r="R96" s="60" t="s">
        <v>131</v>
      </c>
      <c r="S96" s="60" t="s">
        <v>132</v>
      </c>
      <c r="T96" s="61" t="s">
        <v>133</v>
      </c>
      <c r="U96" s="130"/>
      <c r="V96" s="130"/>
      <c r="W96" s="130"/>
      <c r="X96" s="130"/>
      <c r="Y96" s="130"/>
      <c r="Z96" s="130"/>
      <c r="AA96" s="130"/>
      <c r="AB96" s="130"/>
      <c r="AC96" s="130"/>
      <c r="AD96" s="130"/>
      <c r="AE96" s="130"/>
    </row>
    <row r="97" spans="1:65" s="2" customFormat="1" ht="22.9" customHeight="1" x14ac:dyDescent="0.25">
      <c r="A97" s="33"/>
      <c r="B97" s="34"/>
      <c r="C97" s="66" t="s">
        <v>134</v>
      </c>
      <c r="D97" s="33"/>
      <c r="E97" s="33"/>
      <c r="F97" s="33"/>
      <c r="G97" s="33"/>
      <c r="H97" s="33"/>
      <c r="I97" s="94"/>
      <c r="J97" s="137">
        <f>BK97</f>
        <v>0</v>
      </c>
      <c r="K97" s="33"/>
      <c r="L97" s="34"/>
      <c r="M97" s="62"/>
      <c r="N97" s="52"/>
      <c r="O97" s="63"/>
      <c r="P97" s="138">
        <f>P98+P133</f>
        <v>0</v>
      </c>
      <c r="Q97" s="63"/>
      <c r="R97" s="138">
        <f>R98+R133</f>
        <v>4.2847244199999999</v>
      </c>
      <c r="S97" s="63"/>
      <c r="T97" s="139">
        <f>T98+T133</f>
        <v>3.24009065</v>
      </c>
      <c r="U97" s="33"/>
      <c r="V97" s="33"/>
      <c r="W97" s="33"/>
      <c r="X97" s="33"/>
      <c r="Y97" s="33"/>
      <c r="Z97" s="33"/>
      <c r="AA97" s="33"/>
      <c r="AB97" s="33"/>
      <c r="AC97" s="33"/>
      <c r="AD97" s="33"/>
      <c r="AE97" s="33"/>
      <c r="AT97" s="18" t="s">
        <v>70</v>
      </c>
      <c r="AU97" s="18" t="s">
        <v>103</v>
      </c>
      <c r="BK97" s="140">
        <f>BK98+BK133</f>
        <v>0</v>
      </c>
    </row>
    <row r="98" spans="1:65" s="12" customFormat="1" ht="25.9" customHeight="1" x14ac:dyDescent="0.2">
      <c r="B98" s="141"/>
      <c r="D98" s="142" t="s">
        <v>70</v>
      </c>
      <c r="E98" s="143" t="s">
        <v>135</v>
      </c>
      <c r="F98" s="143" t="s">
        <v>136</v>
      </c>
      <c r="I98" s="144"/>
      <c r="J98" s="145">
        <f>BK98</f>
        <v>0</v>
      </c>
      <c r="L98" s="141"/>
      <c r="M98" s="146"/>
      <c r="N98" s="147"/>
      <c r="O98" s="147"/>
      <c r="P98" s="148">
        <f>P99+P121+P125+P131</f>
        <v>0</v>
      </c>
      <c r="Q98" s="147"/>
      <c r="R98" s="148">
        <f>R99+R121+R125+R131</f>
        <v>2.8769530199999997</v>
      </c>
      <c r="S98" s="147"/>
      <c r="T98" s="149">
        <f>T99+T121+T125+T131</f>
        <v>2.5648</v>
      </c>
      <c r="AR98" s="142" t="s">
        <v>15</v>
      </c>
      <c r="AT98" s="150" t="s">
        <v>70</v>
      </c>
      <c r="AU98" s="150" t="s">
        <v>71</v>
      </c>
      <c r="AY98" s="142" t="s">
        <v>137</v>
      </c>
      <c r="BK98" s="151">
        <f>BK99+BK121+BK125+BK131</f>
        <v>0</v>
      </c>
    </row>
    <row r="99" spans="1:65" s="12" customFormat="1" ht="22.9" customHeight="1" x14ac:dyDescent="0.2">
      <c r="B99" s="141"/>
      <c r="D99" s="142" t="s">
        <v>70</v>
      </c>
      <c r="E99" s="152" t="s">
        <v>91</v>
      </c>
      <c r="F99" s="152" t="s">
        <v>138</v>
      </c>
      <c r="I99" s="144"/>
      <c r="J99" s="153">
        <f>BK99</f>
        <v>0</v>
      </c>
      <c r="L99" s="141"/>
      <c r="M99" s="146"/>
      <c r="N99" s="147"/>
      <c r="O99" s="147"/>
      <c r="P99" s="148">
        <f>P100+P110</f>
        <v>0</v>
      </c>
      <c r="Q99" s="147"/>
      <c r="R99" s="148">
        <f>R100+R110</f>
        <v>2.8769530199999997</v>
      </c>
      <c r="S99" s="147"/>
      <c r="T99" s="149">
        <f>T100+T110</f>
        <v>0</v>
      </c>
      <c r="AR99" s="142" t="s">
        <v>15</v>
      </c>
      <c r="AT99" s="150" t="s">
        <v>70</v>
      </c>
      <c r="AU99" s="150" t="s">
        <v>15</v>
      </c>
      <c r="AY99" s="142" t="s">
        <v>137</v>
      </c>
      <c r="BK99" s="151">
        <f>BK100+BK110</f>
        <v>0</v>
      </c>
    </row>
    <row r="100" spans="1:65" s="12" customFormat="1" ht="20.85" customHeight="1" x14ac:dyDescent="0.2">
      <c r="B100" s="141"/>
      <c r="D100" s="142" t="s">
        <v>70</v>
      </c>
      <c r="E100" s="152" t="s">
        <v>139</v>
      </c>
      <c r="F100" s="152" t="s">
        <v>140</v>
      </c>
      <c r="I100" s="144"/>
      <c r="J100" s="153">
        <f>BK100</f>
        <v>0</v>
      </c>
      <c r="L100" s="141"/>
      <c r="M100" s="146"/>
      <c r="N100" s="147"/>
      <c r="O100" s="147"/>
      <c r="P100" s="148">
        <f>SUM(P101:P109)</f>
        <v>0</v>
      </c>
      <c r="Q100" s="147"/>
      <c r="R100" s="148">
        <f>SUM(R101:R109)</f>
        <v>7.3800000000000004E-2</v>
      </c>
      <c r="S100" s="147"/>
      <c r="T100" s="149">
        <f>SUM(T101:T109)</f>
        <v>0</v>
      </c>
      <c r="AR100" s="142" t="s">
        <v>15</v>
      </c>
      <c r="AT100" s="150" t="s">
        <v>70</v>
      </c>
      <c r="AU100" s="150" t="s">
        <v>79</v>
      </c>
      <c r="AY100" s="142" t="s">
        <v>137</v>
      </c>
      <c r="BK100" s="151">
        <f>SUM(BK101:BK109)</f>
        <v>0</v>
      </c>
    </row>
    <row r="101" spans="1:65" s="2" customFormat="1" ht="32.450000000000003" customHeight="1" x14ac:dyDescent="0.2">
      <c r="A101" s="33"/>
      <c r="B101" s="154"/>
      <c r="C101" s="155" t="s">
        <v>82</v>
      </c>
      <c r="D101" s="345" t="s">
        <v>141</v>
      </c>
      <c r="E101" s="156" t="s">
        <v>154</v>
      </c>
      <c r="F101" s="157" t="s">
        <v>155</v>
      </c>
      <c r="G101" s="158" t="s">
        <v>144</v>
      </c>
      <c r="H101" s="159">
        <v>10</v>
      </c>
      <c r="I101" s="160"/>
      <c r="J101" s="161">
        <f>ROUND(I101*H101,2)</f>
        <v>0</v>
      </c>
      <c r="K101" s="157" t="s">
        <v>145</v>
      </c>
      <c r="L101" s="34"/>
      <c r="M101" s="162" t="s">
        <v>3</v>
      </c>
      <c r="N101" s="163" t="s">
        <v>42</v>
      </c>
      <c r="O101" s="54"/>
      <c r="P101" s="164">
        <f>O101*H101</f>
        <v>0</v>
      </c>
      <c r="Q101" s="164">
        <v>4.3800000000000002E-3</v>
      </c>
      <c r="R101" s="164">
        <f>Q101*H101</f>
        <v>4.3800000000000006E-2</v>
      </c>
      <c r="S101" s="164">
        <v>0</v>
      </c>
      <c r="T101" s="165">
        <f>S101*H101</f>
        <v>0</v>
      </c>
      <c r="U101" s="33"/>
      <c r="V101" s="33"/>
      <c r="W101" s="33"/>
      <c r="X101" s="33"/>
      <c r="Y101" s="33"/>
      <c r="Z101" s="33"/>
      <c r="AA101" s="33"/>
      <c r="AB101" s="33"/>
      <c r="AC101" s="33"/>
      <c r="AD101" s="33"/>
      <c r="AE101" s="33"/>
      <c r="AR101" s="166" t="s">
        <v>85</v>
      </c>
      <c r="AT101" s="166" t="s">
        <v>141</v>
      </c>
      <c r="AU101" s="166" t="s">
        <v>82</v>
      </c>
      <c r="AY101" s="18" t="s">
        <v>137</v>
      </c>
      <c r="BE101" s="167">
        <f>IF(N101="základní",J101,0)</f>
        <v>0</v>
      </c>
      <c r="BF101" s="167">
        <f>IF(N101="snížená",J101,0)</f>
        <v>0</v>
      </c>
      <c r="BG101" s="167">
        <f>IF(N101="zákl. přenesená",J101,0)</f>
        <v>0</v>
      </c>
      <c r="BH101" s="167">
        <f>IF(N101="sníž. přenesená",J101,0)</f>
        <v>0</v>
      </c>
      <c r="BI101" s="167">
        <f>IF(N101="nulová",J101,0)</f>
        <v>0</v>
      </c>
      <c r="BJ101" s="18" t="s">
        <v>15</v>
      </c>
      <c r="BK101" s="167">
        <f>ROUND(I101*H101,2)</f>
        <v>0</v>
      </c>
      <c r="BL101" s="18" t="s">
        <v>85</v>
      </c>
      <c r="BM101" s="166" t="s">
        <v>703</v>
      </c>
    </row>
    <row r="102" spans="1:65" s="14" customFormat="1" x14ac:dyDescent="0.2">
      <c r="B102" s="176"/>
      <c r="D102" s="346" t="s">
        <v>147</v>
      </c>
      <c r="E102" s="177" t="s">
        <v>3</v>
      </c>
      <c r="F102" s="178" t="s">
        <v>157</v>
      </c>
      <c r="H102" s="177" t="s">
        <v>3</v>
      </c>
      <c r="I102" s="179"/>
      <c r="L102" s="176"/>
      <c r="M102" s="180"/>
      <c r="N102" s="181"/>
      <c r="O102" s="181"/>
      <c r="P102" s="181"/>
      <c r="Q102" s="181"/>
      <c r="R102" s="181"/>
      <c r="S102" s="181"/>
      <c r="T102" s="182"/>
      <c r="AT102" s="177" t="s">
        <v>147</v>
      </c>
      <c r="AU102" s="177" t="s">
        <v>82</v>
      </c>
      <c r="AV102" s="14" t="s">
        <v>15</v>
      </c>
      <c r="AW102" s="14" t="s">
        <v>33</v>
      </c>
      <c r="AX102" s="14" t="s">
        <v>71</v>
      </c>
      <c r="AY102" s="177" t="s">
        <v>137</v>
      </c>
    </row>
    <row r="103" spans="1:65" s="13" customFormat="1" x14ac:dyDescent="0.2">
      <c r="B103" s="168"/>
      <c r="D103" s="346" t="s">
        <v>147</v>
      </c>
      <c r="E103" s="169" t="s">
        <v>3</v>
      </c>
      <c r="F103" s="170" t="s">
        <v>158</v>
      </c>
      <c r="H103" s="171">
        <v>10</v>
      </c>
      <c r="I103" s="172"/>
      <c r="L103" s="168"/>
      <c r="M103" s="173"/>
      <c r="N103" s="174"/>
      <c r="O103" s="174"/>
      <c r="P103" s="174"/>
      <c r="Q103" s="174"/>
      <c r="R103" s="174"/>
      <c r="S103" s="174"/>
      <c r="T103" s="175"/>
      <c r="AT103" s="169" t="s">
        <v>147</v>
      </c>
      <c r="AU103" s="169" t="s">
        <v>82</v>
      </c>
      <c r="AV103" s="13" t="s">
        <v>79</v>
      </c>
      <c r="AW103" s="13" t="s">
        <v>33</v>
      </c>
      <c r="AX103" s="13" t="s">
        <v>15</v>
      </c>
      <c r="AY103" s="169" t="s">
        <v>137</v>
      </c>
    </row>
    <row r="104" spans="1:65" s="2" customFormat="1" ht="21.6" customHeight="1" x14ac:dyDescent="0.2">
      <c r="A104" s="33"/>
      <c r="B104" s="154"/>
      <c r="C104" s="155" t="s">
        <v>85</v>
      </c>
      <c r="D104" s="345" t="s">
        <v>141</v>
      </c>
      <c r="E104" s="156" t="s">
        <v>159</v>
      </c>
      <c r="F104" s="157" t="s">
        <v>160</v>
      </c>
      <c r="G104" s="158" t="s">
        <v>144</v>
      </c>
      <c r="H104" s="159">
        <v>10</v>
      </c>
      <c r="I104" s="160"/>
      <c r="J104" s="161">
        <f>ROUND(I104*H104,2)</f>
        <v>0</v>
      </c>
      <c r="K104" s="157" t="s">
        <v>145</v>
      </c>
      <c r="L104" s="34"/>
      <c r="M104" s="162" t="s">
        <v>3</v>
      </c>
      <c r="N104" s="163" t="s">
        <v>42</v>
      </c>
      <c r="O104" s="54"/>
      <c r="P104" s="164">
        <f>O104*H104</f>
        <v>0</v>
      </c>
      <c r="Q104" s="164">
        <v>3.0000000000000001E-3</v>
      </c>
      <c r="R104" s="164">
        <f>Q104*H104</f>
        <v>0.03</v>
      </c>
      <c r="S104" s="164">
        <v>0</v>
      </c>
      <c r="T104" s="165">
        <f>S104*H104</f>
        <v>0</v>
      </c>
      <c r="U104" s="33"/>
      <c r="V104" s="33"/>
      <c r="W104" s="33"/>
      <c r="X104" s="33"/>
      <c r="Y104" s="33"/>
      <c r="Z104" s="33"/>
      <c r="AA104" s="33"/>
      <c r="AB104" s="33"/>
      <c r="AC104" s="33"/>
      <c r="AD104" s="33"/>
      <c r="AE104" s="33"/>
      <c r="AR104" s="166" t="s">
        <v>85</v>
      </c>
      <c r="AT104" s="166" t="s">
        <v>141</v>
      </c>
      <c r="AU104" s="166" t="s">
        <v>82</v>
      </c>
      <c r="AY104" s="18" t="s">
        <v>137</v>
      </c>
      <c r="BE104" s="167">
        <f>IF(N104="základní",J104,0)</f>
        <v>0</v>
      </c>
      <c r="BF104" s="167">
        <f>IF(N104="snížená",J104,0)</f>
        <v>0</v>
      </c>
      <c r="BG104" s="167">
        <f>IF(N104="zákl. přenesená",J104,0)</f>
        <v>0</v>
      </c>
      <c r="BH104" s="167">
        <f>IF(N104="sníž. přenesená",J104,0)</f>
        <v>0</v>
      </c>
      <c r="BI104" s="167">
        <f>IF(N104="nulová",J104,0)</f>
        <v>0</v>
      </c>
      <c r="BJ104" s="18" t="s">
        <v>15</v>
      </c>
      <c r="BK104" s="167">
        <f>ROUND(I104*H104,2)</f>
        <v>0</v>
      </c>
      <c r="BL104" s="18" t="s">
        <v>85</v>
      </c>
      <c r="BM104" s="166" t="s">
        <v>704</v>
      </c>
    </row>
    <row r="105" spans="1:65" s="2" customFormat="1" ht="32.450000000000003" customHeight="1" x14ac:dyDescent="0.2">
      <c r="A105" s="33"/>
      <c r="B105" s="154"/>
      <c r="C105" s="155" t="s">
        <v>15</v>
      </c>
      <c r="D105" s="345" t="s">
        <v>141</v>
      </c>
      <c r="E105" s="156" t="s">
        <v>142</v>
      </c>
      <c r="F105" s="157" t="s">
        <v>143</v>
      </c>
      <c r="G105" s="158" t="s">
        <v>144</v>
      </c>
      <c r="H105" s="159">
        <v>39.090000000000003</v>
      </c>
      <c r="I105" s="160"/>
      <c r="J105" s="161">
        <f>ROUND(I105*H105,2)</f>
        <v>0</v>
      </c>
      <c r="K105" s="157" t="s">
        <v>145</v>
      </c>
      <c r="L105" s="34"/>
      <c r="M105" s="162" t="s">
        <v>3</v>
      </c>
      <c r="N105" s="163" t="s">
        <v>42</v>
      </c>
      <c r="O105" s="54"/>
      <c r="P105" s="164">
        <f>O105*H105</f>
        <v>0</v>
      </c>
      <c r="Q105" s="164">
        <v>0</v>
      </c>
      <c r="R105" s="164">
        <f>Q105*H105</f>
        <v>0</v>
      </c>
      <c r="S105" s="164">
        <v>0</v>
      </c>
      <c r="T105" s="165">
        <f>S105*H105</f>
        <v>0</v>
      </c>
      <c r="U105" s="33"/>
      <c r="V105" s="33"/>
      <c r="W105" s="33"/>
      <c r="X105" s="33"/>
      <c r="Y105" s="33"/>
      <c r="Z105" s="33"/>
      <c r="AA105" s="33"/>
      <c r="AB105" s="33"/>
      <c r="AC105" s="33"/>
      <c r="AD105" s="33"/>
      <c r="AE105" s="33"/>
      <c r="AR105" s="166" t="s">
        <v>85</v>
      </c>
      <c r="AT105" s="166" t="s">
        <v>141</v>
      </c>
      <c r="AU105" s="166" t="s">
        <v>82</v>
      </c>
      <c r="AY105" s="18" t="s">
        <v>137</v>
      </c>
      <c r="BE105" s="167">
        <f>IF(N105="základní",J105,0)</f>
        <v>0</v>
      </c>
      <c r="BF105" s="167">
        <f>IF(N105="snížená",J105,0)</f>
        <v>0</v>
      </c>
      <c r="BG105" s="167">
        <f>IF(N105="zákl. přenesená",J105,0)</f>
        <v>0</v>
      </c>
      <c r="BH105" s="167">
        <f>IF(N105="sníž. přenesená",J105,0)</f>
        <v>0</v>
      </c>
      <c r="BI105" s="167">
        <f>IF(N105="nulová",J105,0)</f>
        <v>0</v>
      </c>
      <c r="BJ105" s="18" t="s">
        <v>15</v>
      </c>
      <c r="BK105" s="167">
        <f>ROUND(I105*H105,2)</f>
        <v>0</v>
      </c>
      <c r="BL105" s="18" t="s">
        <v>85</v>
      </c>
      <c r="BM105" s="166" t="s">
        <v>705</v>
      </c>
    </row>
    <row r="106" spans="1:65" s="13" customFormat="1" x14ac:dyDescent="0.2">
      <c r="B106" s="168"/>
      <c r="D106" s="346" t="s">
        <v>147</v>
      </c>
      <c r="E106" s="169" t="s">
        <v>3</v>
      </c>
      <c r="F106" s="170" t="s">
        <v>148</v>
      </c>
      <c r="H106" s="171">
        <v>39.090000000000003</v>
      </c>
      <c r="I106" s="172"/>
      <c r="L106" s="168"/>
      <c r="M106" s="173"/>
      <c r="N106" s="174"/>
      <c r="O106" s="174"/>
      <c r="P106" s="174"/>
      <c r="Q106" s="174"/>
      <c r="R106" s="174"/>
      <c r="S106" s="174"/>
      <c r="T106" s="175"/>
      <c r="AT106" s="169" t="s">
        <v>147</v>
      </c>
      <c r="AU106" s="169" t="s">
        <v>82</v>
      </c>
      <c r="AV106" s="13" t="s">
        <v>79</v>
      </c>
      <c r="AW106" s="13" t="s">
        <v>33</v>
      </c>
      <c r="AX106" s="13" t="s">
        <v>15</v>
      </c>
      <c r="AY106" s="169" t="s">
        <v>137</v>
      </c>
    </row>
    <row r="107" spans="1:65" s="2" customFormat="1" ht="32.450000000000003" customHeight="1" x14ac:dyDescent="0.2">
      <c r="A107" s="33"/>
      <c r="B107" s="154"/>
      <c r="C107" s="155" t="s">
        <v>79</v>
      </c>
      <c r="D107" s="345" t="s">
        <v>141</v>
      </c>
      <c r="E107" s="156" t="s">
        <v>149</v>
      </c>
      <c r="F107" s="157" t="s">
        <v>150</v>
      </c>
      <c r="G107" s="158" t="s">
        <v>144</v>
      </c>
      <c r="H107" s="159">
        <v>7.2</v>
      </c>
      <c r="I107" s="160"/>
      <c r="J107" s="161">
        <f>ROUND(I107*H107,2)</f>
        <v>0</v>
      </c>
      <c r="K107" s="157" t="s">
        <v>145</v>
      </c>
      <c r="L107" s="34"/>
      <c r="M107" s="162" t="s">
        <v>3</v>
      </c>
      <c r="N107" s="163" t="s">
        <v>42</v>
      </c>
      <c r="O107" s="54"/>
      <c r="P107" s="164">
        <f>O107*H107</f>
        <v>0</v>
      </c>
      <c r="Q107" s="164">
        <v>0</v>
      </c>
      <c r="R107" s="164">
        <f>Q107*H107</f>
        <v>0</v>
      </c>
      <c r="S107" s="164">
        <v>0</v>
      </c>
      <c r="T107" s="165">
        <f>S107*H107</f>
        <v>0</v>
      </c>
      <c r="U107" s="33"/>
      <c r="V107" s="33"/>
      <c r="W107" s="33"/>
      <c r="X107" s="33"/>
      <c r="Y107" s="33"/>
      <c r="Z107" s="33"/>
      <c r="AA107" s="33"/>
      <c r="AB107" s="33"/>
      <c r="AC107" s="33"/>
      <c r="AD107" s="33"/>
      <c r="AE107" s="33"/>
      <c r="AR107" s="166" t="s">
        <v>85</v>
      </c>
      <c r="AT107" s="166" t="s">
        <v>141</v>
      </c>
      <c r="AU107" s="166" t="s">
        <v>82</v>
      </c>
      <c r="AY107" s="18" t="s">
        <v>137</v>
      </c>
      <c r="BE107" s="167">
        <f>IF(N107="základní",J107,0)</f>
        <v>0</v>
      </c>
      <c r="BF107" s="167">
        <f>IF(N107="snížená",J107,0)</f>
        <v>0</v>
      </c>
      <c r="BG107" s="167">
        <f>IF(N107="zákl. přenesená",J107,0)</f>
        <v>0</v>
      </c>
      <c r="BH107" s="167">
        <f>IF(N107="sníž. přenesená",J107,0)</f>
        <v>0</v>
      </c>
      <c r="BI107" s="167">
        <f>IF(N107="nulová",J107,0)</f>
        <v>0</v>
      </c>
      <c r="BJ107" s="18" t="s">
        <v>15</v>
      </c>
      <c r="BK107" s="167">
        <f>ROUND(I107*H107,2)</f>
        <v>0</v>
      </c>
      <c r="BL107" s="18" t="s">
        <v>85</v>
      </c>
      <c r="BM107" s="166" t="s">
        <v>706</v>
      </c>
    </row>
    <row r="108" spans="1:65" s="14" customFormat="1" x14ac:dyDescent="0.2">
      <c r="B108" s="176"/>
      <c r="D108" s="346" t="s">
        <v>147</v>
      </c>
      <c r="E108" s="177" t="s">
        <v>3</v>
      </c>
      <c r="F108" s="178" t="s">
        <v>152</v>
      </c>
      <c r="H108" s="177" t="s">
        <v>3</v>
      </c>
      <c r="I108" s="179"/>
      <c r="L108" s="176"/>
      <c r="M108" s="180"/>
      <c r="N108" s="181"/>
      <c r="O108" s="181"/>
      <c r="P108" s="181"/>
      <c r="Q108" s="181"/>
      <c r="R108" s="181"/>
      <c r="S108" s="181"/>
      <c r="T108" s="182"/>
      <c r="AT108" s="177" t="s">
        <v>147</v>
      </c>
      <c r="AU108" s="177" t="s">
        <v>82</v>
      </c>
      <c r="AV108" s="14" t="s">
        <v>15</v>
      </c>
      <c r="AW108" s="14" t="s">
        <v>33</v>
      </c>
      <c r="AX108" s="14" t="s">
        <v>71</v>
      </c>
      <c r="AY108" s="177" t="s">
        <v>137</v>
      </c>
    </row>
    <row r="109" spans="1:65" s="13" customFormat="1" x14ac:dyDescent="0.2">
      <c r="B109" s="168"/>
      <c r="D109" s="346" t="s">
        <v>147</v>
      </c>
      <c r="E109" s="169" t="s">
        <v>3</v>
      </c>
      <c r="F109" s="170" t="s">
        <v>153</v>
      </c>
      <c r="H109" s="171">
        <v>7.2</v>
      </c>
      <c r="I109" s="172"/>
      <c r="L109" s="168"/>
      <c r="M109" s="173"/>
      <c r="N109" s="174"/>
      <c r="O109" s="174"/>
      <c r="P109" s="174"/>
      <c r="Q109" s="174"/>
      <c r="R109" s="174"/>
      <c r="S109" s="174"/>
      <c r="T109" s="175"/>
      <c r="AT109" s="169" t="s">
        <v>147</v>
      </c>
      <c r="AU109" s="169" t="s">
        <v>82</v>
      </c>
      <c r="AV109" s="13" t="s">
        <v>79</v>
      </c>
      <c r="AW109" s="13" t="s">
        <v>33</v>
      </c>
      <c r="AX109" s="13" t="s">
        <v>15</v>
      </c>
      <c r="AY109" s="169" t="s">
        <v>137</v>
      </c>
    </row>
    <row r="110" spans="1:65" s="12" customFormat="1" ht="20.85" customHeight="1" x14ac:dyDescent="0.2">
      <c r="B110" s="141"/>
      <c r="D110" s="347" t="s">
        <v>70</v>
      </c>
      <c r="E110" s="152" t="s">
        <v>162</v>
      </c>
      <c r="F110" s="152" t="s">
        <v>163</v>
      </c>
      <c r="I110" s="144"/>
      <c r="J110" s="153">
        <f>BK110</f>
        <v>0</v>
      </c>
      <c r="L110" s="141"/>
      <c r="M110" s="146"/>
      <c r="N110" s="147"/>
      <c r="O110" s="147"/>
      <c r="P110" s="148">
        <f>SUM(P111:P120)</f>
        <v>0</v>
      </c>
      <c r="Q110" s="147"/>
      <c r="R110" s="148">
        <f>SUM(R111:R120)</f>
        <v>2.8031530199999999</v>
      </c>
      <c r="S110" s="147"/>
      <c r="T110" s="149">
        <f>SUM(T111:T120)</f>
        <v>0</v>
      </c>
      <c r="AR110" s="142" t="s">
        <v>15</v>
      </c>
      <c r="AT110" s="150" t="s">
        <v>70</v>
      </c>
      <c r="AU110" s="150" t="s">
        <v>79</v>
      </c>
      <c r="AY110" s="142" t="s">
        <v>137</v>
      </c>
      <c r="BK110" s="151">
        <f>SUM(BK111:BK120)</f>
        <v>0</v>
      </c>
    </row>
    <row r="111" spans="1:65" s="2" customFormat="1" ht="32.450000000000003" customHeight="1" x14ac:dyDescent="0.2">
      <c r="A111" s="33"/>
      <c r="B111" s="154"/>
      <c r="C111" s="155" t="s">
        <v>88</v>
      </c>
      <c r="D111" s="345" t="s">
        <v>141</v>
      </c>
      <c r="E111" s="156" t="s">
        <v>164</v>
      </c>
      <c r="F111" s="157" t="s">
        <v>165</v>
      </c>
      <c r="G111" s="158" t="s">
        <v>166</v>
      </c>
      <c r="H111" s="159">
        <v>1.2210000000000001</v>
      </c>
      <c r="I111" s="160"/>
      <c r="J111" s="161">
        <f>ROUND(I111*H111,2)</f>
        <v>0</v>
      </c>
      <c r="K111" s="157" t="s">
        <v>145</v>
      </c>
      <c r="L111" s="34"/>
      <c r="M111" s="162" t="s">
        <v>3</v>
      </c>
      <c r="N111" s="163" t="s">
        <v>42</v>
      </c>
      <c r="O111" s="54"/>
      <c r="P111" s="164">
        <f>O111*H111</f>
        <v>0</v>
      </c>
      <c r="Q111" s="164">
        <v>2.2563399999999998</v>
      </c>
      <c r="R111" s="164">
        <f>Q111*H111</f>
        <v>2.75499114</v>
      </c>
      <c r="S111" s="164">
        <v>0</v>
      </c>
      <c r="T111" s="165">
        <f>S111*H111</f>
        <v>0</v>
      </c>
      <c r="U111" s="33"/>
      <c r="V111" s="33"/>
      <c r="W111" s="33"/>
      <c r="X111" s="33"/>
      <c r="Y111" s="33"/>
      <c r="Z111" s="33"/>
      <c r="AA111" s="33"/>
      <c r="AB111" s="33"/>
      <c r="AC111" s="33"/>
      <c r="AD111" s="33"/>
      <c r="AE111" s="33"/>
      <c r="AR111" s="166" t="s">
        <v>85</v>
      </c>
      <c r="AT111" s="166" t="s">
        <v>141</v>
      </c>
      <c r="AU111" s="166" t="s">
        <v>82</v>
      </c>
      <c r="AY111" s="18" t="s">
        <v>137</v>
      </c>
      <c r="BE111" s="167">
        <f>IF(N111="základní",J111,0)</f>
        <v>0</v>
      </c>
      <c r="BF111" s="167">
        <f>IF(N111="snížená",J111,0)</f>
        <v>0</v>
      </c>
      <c r="BG111" s="167">
        <f>IF(N111="zákl. přenesená",J111,0)</f>
        <v>0</v>
      </c>
      <c r="BH111" s="167">
        <f>IF(N111="sníž. přenesená",J111,0)</f>
        <v>0</v>
      </c>
      <c r="BI111" s="167">
        <f>IF(N111="nulová",J111,0)</f>
        <v>0</v>
      </c>
      <c r="BJ111" s="18" t="s">
        <v>15</v>
      </c>
      <c r="BK111" s="167">
        <f>ROUND(I111*H111,2)</f>
        <v>0</v>
      </c>
      <c r="BL111" s="18" t="s">
        <v>85</v>
      </c>
      <c r="BM111" s="166" t="s">
        <v>707</v>
      </c>
    </row>
    <row r="112" spans="1:65" s="14" customFormat="1" x14ac:dyDescent="0.2">
      <c r="B112" s="176"/>
      <c r="D112" s="346" t="s">
        <v>147</v>
      </c>
      <c r="E112" s="177" t="s">
        <v>3</v>
      </c>
      <c r="F112" s="178" t="s">
        <v>168</v>
      </c>
      <c r="H112" s="177" t="s">
        <v>3</v>
      </c>
      <c r="I112" s="179"/>
      <c r="L112" s="176"/>
      <c r="M112" s="180"/>
      <c r="N112" s="181"/>
      <c r="O112" s="181"/>
      <c r="P112" s="181"/>
      <c r="Q112" s="181"/>
      <c r="R112" s="181"/>
      <c r="S112" s="181"/>
      <c r="T112" s="182"/>
      <c r="AT112" s="177" t="s">
        <v>147</v>
      </c>
      <c r="AU112" s="177" t="s">
        <v>82</v>
      </c>
      <c r="AV112" s="14" t="s">
        <v>15</v>
      </c>
      <c r="AW112" s="14" t="s">
        <v>33</v>
      </c>
      <c r="AX112" s="14" t="s">
        <v>71</v>
      </c>
      <c r="AY112" s="177" t="s">
        <v>137</v>
      </c>
    </row>
    <row r="113" spans="1:65" s="13" customFormat="1" x14ac:dyDescent="0.2">
      <c r="B113" s="168"/>
      <c r="D113" s="346" t="s">
        <v>147</v>
      </c>
      <c r="E113" s="169" t="s">
        <v>3</v>
      </c>
      <c r="F113" s="170" t="s">
        <v>169</v>
      </c>
      <c r="H113" s="171">
        <v>1.2210000000000001</v>
      </c>
      <c r="I113" s="172"/>
      <c r="L113" s="168"/>
      <c r="M113" s="173"/>
      <c r="N113" s="174"/>
      <c r="O113" s="174"/>
      <c r="P113" s="174"/>
      <c r="Q113" s="174"/>
      <c r="R113" s="174"/>
      <c r="S113" s="174"/>
      <c r="T113" s="175"/>
      <c r="AT113" s="169" t="s">
        <v>147</v>
      </c>
      <c r="AU113" s="169" t="s">
        <v>82</v>
      </c>
      <c r="AV113" s="13" t="s">
        <v>79</v>
      </c>
      <c r="AW113" s="13" t="s">
        <v>33</v>
      </c>
      <c r="AX113" s="13" t="s">
        <v>15</v>
      </c>
      <c r="AY113" s="169" t="s">
        <v>137</v>
      </c>
    </row>
    <row r="114" spans="1:65" s="2" customFormat="1" ht="32.450000000000003" customHeight="1" x14ac:dyDescent="0.2">
      <c r="A114" s="33"/>
      <c r="B114" s="154"/>
      <c r="C114" s="155" t="s">
        <v>91</v>
      </c>
      <c r="D114" s="345" t="s">
        <v>141</v>
      </c>
      <c r="E114" s="156" t="s">
        <v>170</v>
      </c>
      <c r="F114" s="157" t="s">
        <v>171</v>
      </c>
      <c r="G114" s="158" t="s">
        <v>166</v>
      </c>
      <c r="H114" s="159">
        <v>1.2210000000000001</v>
      </c>
      <c r="I114" s="160"/>
      <c r="J114" s="161">
        <f>ROUND(I114*H114,2)</f>
        <v>0</v>
      </c>
      <c r="K114" s="157" t="s">
        <v>145</v>
      </c>
      <c r="L114" s="34"/>
      <c r="M114" s="162" t="s">
        <v>3</v>
      </c>
      <c r="N114" s="163" t="s">
        <v>42</v>
      </c>
      <c r="O114" s="54"/>
      <c r="P114" s="164">
        <f>O114*H114</f>
        <v>0</v>
      </c>
      <c r="Q114" s="164">
        <v>0</v>
      </c>
      <c r="R114" s="164">
        <f>Q114*H114</f>
        <v>0</v>
      </c>
      <c r="S114" s="164">
        <v>0</v>
      </c>
      <c r="T114" s="165">
        <f>S114*H114</f>
        <v>0</v>
      </c>
      <c r="U114" s="33"/>
      <c r="V114" s="33"/>
      <c r="W114" s="33"/>
      <c r="X114" s="33"/>
      <c r="Y114" s="33"/>
      <c r="Z114" s="33"/>
      <c r="AA114" s="33"/>
      <c r="AB114" s="33"/>
      <c r="AC114" s="33"/>
      <c r="AD114" s="33"/>
      <c r="AE114" s="33"/>
      <c r="AR114" s="166" t="s">
        <v>85</v>
      </c>
      <c r="AT114" s="166" t="s">
        <v>141</v>
      </c>
      <c r="AU114" s="166" t="s">
        <v>82</v>
      </c>
      <c r="AY114" s="18" t="s">
        <v>137</v>
      </c>
      <c r="BE114" s="167">
        <f>IF(N114="základní",J114,0)</f>
        <v>0</v>
      </c>
      <c r="BF114" s="167">
        <f>IF(N114="snížená",J114,0)</f>
        <v>0</v>
      </c>
      <c r="BG114" s="167">
        <f>IF(N114="zákl. přenesená",J114,0)</f>
        <v>0</v>
      </c>
      <c r="BH114" s="167">
        <f>IF(N114="sníž. přenesená",J114,0)</f>
        <v>0</v>
      </c>
      <c r="BI114" s="167">
        <f>IF(N114="nulová",J114,0)</f>
        <v>0</v>
      </c>
      <c r="BJ114" s="18" t="s">
        <v>15</v>
      </c>
      <c r="BK114" s="167">
        <f>ROUND(I114*H114,2)</f>
        <v>0</v>
      </c>
      <c r="BL114" s="18" t="s">
        <v>85</v>
      </c>
      <c r="BM114" s="166" t="s">
        <v>708</v>
      </c>
    </row>
    <row r="115" spans="1:65" s="2" customFormat="1" ht="43.15" customHeight="1" x14ac:dyDescent="0.2">
      <c r="A115" s="33"/>
      <c r="B115" s="154"/>
      <c r="C115" s="155" t="s">
        <v>173</v>
      </c>
      <c r="D115" s="345" t="s">
        <v>141</v>
      </c>
      <c r="E115" s="156" t="s">
        <v>174</v>
      </c>
      <c r="F115" s="157" t="s">
        <v>175</v>
      </c>
      <c r="G115" s="158" t="s">
        <v>166</v>
      </c>
      <c r="H115" s="159">
        <v>1.2210000000000001</v>
      </c>
      <c r="I115" s="160"/>
      <c r="J115" s="161">
        <f>ROUND(I115*H115,2)</f>
        <v>0</v>
      </c>
      <c r="K115" s="157" t="s">
        <v>145</v>
      </c>
      <c r="L115" s="34"/>
      <c r="M115" s="162" t="s">
        <v>3</v>
      </c>
      <c r="N115" s="163" t="s">
        <v>42</v>
      </c>
      <c r="O115" s="54"/>
      <c r="P115" s="164">
        <f>O115*H115</f>
        <v>0</v>
      </c>
      <c r="Q115" s="164">
        <v>0</v>
      </c>
      <c r="R115" s="164">
        <f>Q115*H115</f>
        <v>0</v>
      </c>
      <c r="S115" s="164">
        <v>0</v>
      </c>
      <c r="T115" s="165">
        <f>S115*H115</f>
        <v>0</v>
      </c>
      <c r="U115" s="33"/>
      <c r="V115" s="33"/>
      <c r="W115" s="33"/>
      <c r="X115" s="33"/>
      <c r="Y115" s="33"/>
      <c r="Z115" s="33"/>
      <c r="AA115" s="33"/>
      <c r="AB115" s="33"/>
      <c r="AC115" s="33"/>
      <c r="AD115" s="33"/>
      <c r="AE115" s="33"/>
      <c r="AR115" s="166" t="s">
        <v>85</v>
      </c>
      <c r="AT115" s="166" t="s">
        <v>141</v>
      </c>
      <c r="AU115" s="166" t="s">
        <v>82</v>
      </c>
      <c r="AY115" s="18" t="s">
        <v>137</v>
      </c>
      <c r="BE115" s="167">
        <f>IF(N115="základní",J115,0)</f>
        <v>0</v>
      </c>
      <c r="BF115" s="167">
        <f>IF(N115="snížená",J115,0)</f>
        <v>0</v>
      </c>
      <c r="BG115" s="167">
        <f>IF(N115="zákl. přenesená",J115,0)</f>
        <v>0</v>
      </c>
      <c r="BH115" s="167">
        <f>IF(N115="sníž. přenesená",J115,0)</f>
        <v>0</v>
      </c>
      <c r="BI115" s="167">
        <f>IF(N115="nulová",J115,0)</f>
        <v>0</v>
      </c>
      <c r="BJ115" s="18" t="s">
        <v>15</v>
      </c>
      <c r="BK115" s="167">
        <f>ROUND(I115*H115,2)</f>
        <v>0</v>
      </c>
      <c r="BL115" s="18" t="s">
        <v>85</v>
      </c>
      <c r="BM115" s="166" t="s">
        <v>709</v>
      </c>
    </row>
    <row r="116" spans="1:65" s="2" customFormat="1" ht="21.6" customHeight="1" x14ac:dyDescent="0.2">
      <c r="A116" s="33"/>
      <c r="B116" s="154"/>
      <c r="C116" s="155" t="s">
        <v>177</v>
      </c>
      <c r="D116" s="345" t="s">
        <v>141</v>
      </c>
      <c r="E116" s="156" t="s">
        <v>178</v>
      </c>
      <c r="F116" s="157" t="s">
        <v>179</v>
      </c>
      <c r="G116" s="158" t="s">
        <v>180</v>
      </c>
      <c r="H116" s="159">
        <v>4.3999999999999997E-2</v>
      </c>
      <c r="I116" s="160"/>
      <c r="J116" s="161">
        <f>ROUND(I116*H116,2)</f>
        <v>0</v>
      </c>
      <c r="K116" s="157" t="s">
        <v>145</v>
      </c>
      <c r="L116" s="34"/>
      <c r="M116" s="162" t="s">
        <v>3</v>
      </c>
      <c r="N116" s="163" t="s">
        <v>42</v>
      </c>
      <c r="O116" s="54"/>
      <c r="P116" s="164">
        <f>O116*H116</f>
        <v>0</v>
      </c>
      <c r="Q116" s="164">
        <v>1.06277</v>
      </c>
      <c r="R116" s="164">
        <f>Q116*H116</f>
        <v>4.6761879999999999E-2</v>
      </c>
      <c r="S116" s="164">
        <v>0</v>
      </c>
      <c r="T116" s="165">
        <f>S116*H116</f>
        <v>0</v>
      </c>
      <c r="U116" s="33"/>
      <c r="V116" s="33"/>
      <c r="W116" s="33"/>
      <c r="X116" s="33"/>
      <c r="Y116" s="33"/>
      <c r="Z116" s="33"/>
      <c r="AA116" s="33"/>
      <c r="AB116" s="33"/>
      <c r="AC116" s="33"/>
      <c r="AD116" s="33"/>
      <c r="AE116" s="33"/>
      <c r="AR116" s="166" t="s">
        <v>85</v>
      </c>
      <c r="AT116" s="166" t="s">
        <v>141</v>
      </c>
      <c r="AU116" s="166" t="s">
        <v>82</v>
      </c>
      <c r="AY116" s="18" t="s">
        <v>137</v>
      </c>
      <c r="BE116" s="167">
        <f>IF(N116="základní",J116,0)</f>
        <v>0</v>
      </c>
      <c r="BF116" s="167">
        <f>IF(N116="snížená",J116,0)</f>
        <v>0</v>
      </c>
      <c r="BG116" s="167">
        <f>IF(N116="zákl. přenesená",J116,0)</f>
        <v>0</v>
      </c>
      <c r="BH116" s="167">
        <f>IF(N116="sníž. přenesená",J116,0)</f>
        <v>0</v>
      </c>
      <c r="BI116" s="167">
        <f>IF(N116="nulová",J116,0)</f>
        <v>0</v>
      </c>
      <c r="BJ116" s="18" t="s">
        <v>15</v>
      </c>
      <c r="BK116" s="167">
        <f>ROUND(I116*H116,2)</f>
        <v>0</v>
      </c>
      <c r="BL116" s="18" t="s">
        <v>85</v>
      </c>
      <c r="BM116" s="166" t="s">
        <v>710</v>
      </c>
    </row>
    <row r="117" spans="1:65" s="14" customFormat="1" x14ac:dyDescent="0.2">
      <c r="B117" s="176"/>
      <c r="D117" s="346" t="s">
        <v>147</v>
      </c>
      <c r="E117" s="177" t="s">
        <v>3</v>
      </c>
      <c r="F117" s="178" t="s">
        <v>168</v>
      </c>
      <c r="H117" s="177" t="s">
        <v>3</v>
      </c>
      <c r="I117" s="179"/>
      <c r="L117" s="176"/>
      <c r="M117" s="180"/>
      <c r="N117" s="181"/>
      <c r="O117" s="181"/>
      <c r="P117" s="181"/>
      <c r="Q117" s="181"/>
      <c r="R117" s="181"/>
      <c r="S117" s="181"/>
      <c r="T117" s="182"/>
      <c r="AT117" s="177" t="s">
        <v>147</v>
      </c>
      <c r="AU117" s="177" t="s">
        <v>82</v>
      </c>
      <c r="AV117" s="14" t="s">
        <v>15</v>
      </c>
      <c r="AW117" s="14" t="s">
        <v>33</v>
      </c>
      <c r="AX117" s="14" t="s">
        <v>71</v>
      </c>
      <c r="AY117" s="177" t="s">
        <v>137</v>
      </c>
    </row>
    <row r="118" spans="1:65" s="13" customFormat="1" x14ac:dyDescent="0.2">
      <c r="B118" s="168"/>
      <c r="D118" s="346" t="s">
        <v>147</v>
      </c>
      <c r="E118" s="169" t="s">
        <v>3</v>
      </c>
      <c r="F118" s="170" t="s">
        <v>182</v>
      </c>
      <c r="H118" s="171">
        <v>4.3999999999999997E-2</v>
      </c>
      <c r="I118" s="172"/>
      <c r="L118" s="168"/>
      <c r="M118" s="173"/>
      <c r="N118" s="174"/>
      <c r="O118" s="174"/>
      <c r="P118" s="174"/>
      <c r="Q118" s="174"/>
      <c r="R118" s="174"/>
      <c r="S118" s="174"/>
      <c r="T118" s="175"/>
      <c r="AT118" s="169" t="s">
        <v>147</v>
      </c>
      <c r="AU118" s="169" t="s">
        <v>82</v>
      </c>
      <c r="AV118" s="13" t="s">
        <v>79</v>
      </c>
      <c r="AW118" s="13" t="s">
        <v>33</v>
      </c>
      <c r="AX118" s="13" t="s">
        <v>15</v>
      </c>
      <c r="AY118" s="169" t="s">
        <v>137</v>
      </c>
    </row>
    <row r="119" spans="1:65" s="2" customFormat="1" ht="32.450000000000003" customHeight="1" x14ac:dyDescent="0.2">
      <c r="A119" s="33"/>
      <c r="B119" s="154"/>
      <c r="C119" s="155" t="s">
        <v>183</v>
      </c>
      <c r="D119" s="345" t="s">
        <v>141</v>
      </c>
      <c r="E119" s="156" t="s">
        <v>184</v>
      </c>
      <c r="F119" s="157" t="s">
        <v>185</v>
      </c>
      <c r="G119" s="158" t="s">
        <v>186</v>
      </c>
      <c r="H119" s="159">
        <v>17.5</v>
      </c>
      <c r="I119" s="160"/>
      <c r="J119" s="161">
        <f>ROUND(I119*H119,2)</f>
        <v>0</v>
      </c>
      <c r="K119" s="157" t="s">
        <v>145</v>
      </c>
      <c r="L119" s="34"/>
      <c r="M119" s="162" t="s">
        <v>3</v>
      </c>
      <c r="N119" s="163" t="s">
        <v>42</v>
      </c>
      <c r="O119" s="54"/>
      <c r="P119" s="164">
        <f>O119*H119</f>
        <v>0</v>
      </c>
      <c r="Q119" s="164">
        <v>8.0000000000000007E-5</v>
      </c>
      <c r="R119" s="164">
        <f>Q119*H119</f>
        <v>1.4000000000000002E-3</v>
      </c>
      <c r="S119" s="164">
        <v>0</v>
      </c>
      <c r="T119" s="165">
        <f>S119*H119</f>
        <v>0</v>
      </c>
      <c r="U119" s="33"/>
      <c r="V119" s="33"/>
      <c r="W119" s="33"/>
      <c r="X119" s="33"/>
      <c r="Y119" s="33"/>
      <c r="Z119" s="33"/>
      <c r="AA119" s="33"/>
      <c r="AB119" s="33"/>
      <c r="AC119" s="33"/>
      <c r="AD119" s="33"/>
      <c r="AE119" s="33"/>
      <c r="AR119" s="166" t="s">
        <v>85</v>
      </c>
      <c r="AT119" s="166" t="s">
        <v>141</v>
      </c>
      <c r="AU119" s="166" t="s">
        <v>82</v>
      </c>
      <c r="AY119" s="18" t="s">
        <v>137</v>
      </c>
      <c r="BE119" s="167">
        <f>IF(N119="základní",J119,0)</f>
        <v>0</v>
      </c>
      <c r="BF119" s="167">
        <f>IF(N119="snížená",J119,0)</f>
        <v>0</v>
      </c>
      <c r="BG119" s="167">
        <f>IF(N119="zákl. přenesená",J119,0)</f>
        <v>0</v>
      </c>
      <c r="BH119" s="167">
        <f>IF(N119="sníž. přenesená",J119,0)</f>
        <v>0</v>
      </c>
      <c r="BI119" s="167">
        <f>IF(N119="nulová",J119,0)</f>
        <v>0</v>
      </c>
      <c r="BJ119" s="18" t="s">
        <v>15</v>
      </c>
      <c r="BK119" s="167">
        <f>ROUND(I119*H119,2)</f>
        <v>0</v>
      </c>
      <c r="BL119" s="18" t="s">
        <v>85</v>
      </c>
      <c r="BM119" s="166" t="s">
        <v>711</v>
      </c>
    </row>
    <row r="120" spans="1:65" s="13" customFormat="1" x14ac:dyDescent="0.2">
      <c r="B120" s="168"/>
      <c r="D120" s="346" t="s">
        <v>147</v>
      </c>
      <c r="E120" s="169" t="s">
        <v>3</v>
      </c>
      <c r="F120" s="170" t="s">
        <v>188</v>
      </c>
      <c r="H120" s="171">
        <v>17.5</v>
      </c>
      <c r="I120" s="172"/>
      <c r="L120" s="168"/>
      <c r="M120" s="173"/>
      <c r="N120" s="174"/>
      <c r="O120" s="174"/>
      <c r="P120" s="174"/>
      <c r="Q120" s="174"/>
      <c r="R120" s="174"/>
      <c r="S120" s="174"/>
      <c r="T120" s="175"/>
      <c r="AT120" s="169" t="s">
        <v>147</v>
      </c>
      <c r="AU120" s="169" t="s">
        <v>82</v>
      </c>
      <c r="AV120" s="13" t="s">
        <v>79</v>
      </c>
      <c r="AW120" s="13" t="s">
        <v>33</v>
      </c>
      <c r="AX120" s="13" t="s">
        <v>15</v>
      </c>
      <c r="AY120" s="169" t="s">
        <v>137</v>
      </c>
    </row>
    <row r="121" spans="1:65" s="12" customFormat="1" ht="22.9" customHeight="1" x14ac:dyDescent="0.2">
      <c r="B121" s="141"/>
      <c r="D121" s="347" t="s">
        <v>70</v>
      </c>
      <c r="E121" s="152" t="s">
        <v>183</v>
      </c>
      <c r="F121" s="152" t="s">
        <v>189</v>
      </c>
      <c r="I121" s="144"/>
      <c r="J121" s="153">
        <f>BK121</f>
        <v>0</v>
      </c>
      <c r="L121" s="141"/>
      <c r="M121" s="146"/>
      <c r="N121" s="147"/>
      <c r="O121" s="147"/>
      <c r="P121" s="148">
        <f>SUM(P122:P124)</f>
        <v>0</v>
      </c>
      <c r="Q121" s="147"/>
      <c r="R121" s="148">
        <f>SUM(R122:R124)</f>
        <v>0</v>
      </c>
      <c r="S121" s="147"/>
      <c r="T121" s="149">
        <f>SUM(T122:T124)</f>
        <v>2.5648</v>
      </c>
      <c r="AR121" s="142" t="s">
        <v>15</v>
      </c>
      <c r="AT121" s="150" t="s">
        <v>70</v>
      </c>
      <c r="AU121" s="150" t="s">
        <v>15</v>
      </c>
      <c r="AY121" s="142" t="s">
        <v>137</v>
      </c>
      <c r="BK121" s="151">
        <f>SUM(BK122:BK124)</f>
        <v>0</v>
      </c>
    </row>
    <row r="122" spans="1:65" s="2" customFormat="1" ht="32.450000000000003" customHeight="1" x14ac:dyDescent="0.2">
      <c r="A122" s="33"/>
      <c r="B122" s="154"/>
      <c r="C122" s="155" t="s">
        <v>190</v>
      </c>
      <c r="D122" s="345" t="s">
        <v>141</v>
      </c>
      <c r="E122" s="156" t="s">
        <v>191</v>
      </c>
      <c r="F122" s="157" t="s">
        <v>192</v>
      </c>
      <c r="G122" s="158" t="s">
        <v>166</v>
      </c>
      <c r="H122" s="159">
        <v>1.8320000000000001</v>
      </c>
      <c r="I122" s="160"/>
      <c r="J122" s="161">
        <f>ROUND(I122*H122,2)</f>
        <v>0</v>
      </c>
      <c r="K122" s="157" t="s">
        <v>145</v>
      </c>
      <c r="L122" s="34"/>
      <c r="M122" s="162" t="s">
        <v>3</v>
      </c>
      <c r="N122" s="163" t="s">
        <v>42</v>
      </c>
      <c r="O122" s="54"/>
      <c r="P122" s="164">
        <f>O122*H122</f>
        <v>0</v>
      </c>
      <c r="Q122" s="164">
        <v>0</v>
      </c>
      <c r="R122" s="164">
        <f>Q122*H122</f>
        <v>0</v>
      </c>
      <c r="S122" s="164">
        <v>1.4</v>
      </c>
      <c r="T122" s="165">
        <f>S122*H122</f>
        <v>2.5648</v>
      </c>
      <c r="U122" s="33"/>
      <c r="V122" s="33"/>
      <c r="W122" s="33"/>
      <c r="X122" s="33"/>
      <c r="Y122" s="33"/>
      <c r="Z122" s="33"/>
      <c r="AA122" s="33"/>
      <c r="AB122" s="33"/>
      <c r="AC122" s="33"/>
      <c r="AD122" s="33"/>
      <c r="AE122" s="33"/>
      <c r="AR122" s="166" t="s">
        <v>85</v>
      </c>
      <c r="AT122" s="166" t="s">
        <v>141</v>
      </c>
      <c r="AU122" s="166" t="s">
        <v>79</v>
      </c>
      <c r="AY122" s="18" t="s">
        <v>137</v>
      </c>
      <c r="BE122" s="167">
        <f>IF(N122="základní",J122,0)</f>
        <v>0</v>
      </c>
      <c r="BF122" s="167">
        <f>IF(N122="snížená",J122,0)</f>
        <v>0</v>
      </c>
      <c r="BG122" s="167">
        <f>IF(N122="zákl. přenesená",J122,0)</f>
        <v>0</v>
      </c>
      <c r="BH122" s="167">
        <f>IF(N122="sníž. přenesená",J122,0)</f>
        <v>0</v>
      </c>
      <c r="BI122" s="167">
        <f>IF(N122="nulová",J122,0)</f>
        <v>0</v>
      </c>
      <c r="BJ122" s="18" t="s">
        <v>15</v>
      </c>
      <c r="BK122" s="167">
        <f>ROUND(I122*H122,2)</f>
        <v>0</v>
      </c>
      <c r="BL122" s="18" t="s">
        <v>85</v>
      </c>
      <c r="BM122" s="166" t="s">
        <v>712</v>
      </c>
    </row>
    <row r="123" spans="1:65" s="14" customFormat="1" x14ac:dyDescent="0.2">
      <c r="B123" s="176"/>
      <c r="D123" s="346" t="s">
        <v>147</v>
      </c>
      <c r="E123" s="177" t="s">
        <v>3</v>
      </c>
      <c r="F123" s="178" t="s">
        <v>168</v>
      </c>
      <c r="H123" s="177" t="s">
        <v>3</v>
      </c>
      <c r="I123" s="179"/>
      <c r="L123" s="176"/>
      <c r="M123" s="180"/>
      <c r="N123" s="181"/>
      <c r="O123" s="181"/>
      <c r="P123" s="181"/>
      <c r="Q123" s="181"/>
      <c r="R123" s="181"/>
      <c r="S123" s="181"/>
      <c r="T123" s="182"/>
      <c r="AT123" s="177" t="s">
        <v>147</v>
      </c>
      <c r="AU123" s="177" t="s">
        <v>79</v>
      </c>
      <c r="AV123" s="14" t="s">
        <v>15</v>
      </c>
      <c r="AW123" s="14" t="s">
        <v>33</v>
      </c>
      <c r="AX123" s="14" t="s">
        <v>71</v>
      </c>
      <c r="AY123" s="177" t="s">
        <v>137</v>
      </c>
    </row>
    <row r="124" spans="1:65" s="13" customFormat="1" x14ac:dyDescent="0.2">
      <c r="B124" s="168"/>
      <c r="D124" s="346" t="s">
        <v>147</v>
      </c>
      <c r="E124" s="169" t="s">
        <v>3</v>
      </c>
      <c r="F124" s="170" t="s">
        <v>194</v>
      </c>
      <c r="H124" s="171">
        <v>1.8320000000000001</v>
      </c>
      <c r="I124" s="172"/>
      <c r="L124" s="168"/>
      <c r="M124" s="173"/>
      <c r="N124" s="174"/>
      <c r="O124" s="174"/>
      <c r="P124" s="174"/>
      <c r="Q124" s="174"/>
      <c r="R124" s="174"/>
      <c r="S124" s="174"/>
      <c r="T124" s="175"/>
      <c r="AT124" s="169" t="s">
        <v>147</v>
      </c>
      <c r="AU124" s="169" t="s">
        <v>79</v>
      </c>
      <c r="AV124" s="13" t="s">
        <v>79</v>
      </c>
      <c r="AW124" s="13" t="s">
        <v>33</v>
      </c>
      <c r="AX124" s="13" t="s">
        <v>15</v>
      </c>
      <c r="AY124" s="169" t="s">
        <v>137</v>
      </c>
    </row>
    <row r="125" spans="1:65" s="12" customFormat="1" ht="22.9" customHeight="1" x14ac:dyDescent="0.2">
      <c r="B125" s="141"/>
      <c r="D125" s="347" t="s">
        <v>70</v>
      </c>
      <c r="E125" s="152" t="s">
        <v>195</v>
      </c>
      <c r="F125" s="152" t="s">
        <v>196</v>
      </c>
      <c r="I125" s="144"/>
      <c r="J125" s="153">
        <f>BK125</f>
        <v>0</v>
      </c>
      <c r="L125" s="141"/>
      <c r="M125" s="146"/>
      <c r="N125" s="147"/>
      <c r="O125" s="147"/>
      <c r="P125" s="148">
        <f>SUM(P126:P130)</f>
        <v>0</v>
      </c>
      <c r="Q125" s="147"/>
      <c r="R125" s="148">
        <f>SUM(R126:R130)</f>
        <v>0</v>
      </c>
      <c r="S125" s="147"/>
      <c r="T125" s="149">
        <f>SUM(T126:T130)</f>
        <v>0</v>
      </c>
      <c r="AR125" s="142" t="s">
        <v>15</v>
      </c>
      <c r="AT125" s="150" t="s">
        <v>70</v>
      </c>
      <c r="AU125" s="150" t="s">
        <v>15</v>
      </c>
      <c r="AY125" s="142" t="s">
        <v>137</v>
      </c>
      <c r="BK125" s="151">
        <f>SUM(BK126:BK130)</f>
        <v>0</v>
      </c>
    </row>
    <row r="126" spans="1:65" s="2" customFormat="1" ht="43.15" customHeight="1" x14ac:dyDescent="0.2">
      <c r="A126" s="33"/>
      <c r="B126" s="154"/>
      <c r="C126" s="155" t="s">
        <v>197</v>
      </c>
      <c r="D126" s="345" t="s">
        <v>141</v>
      </c>
      <c r="E126" s="156" t="s">
        <v>198</v>
      </c>
      <c r="F126" s="157" t="s">
        <v>199</v>
      </c>
      <c r="G126" s="158" t="s">
        <v>180</v>
      </c>
      <c r="H126" s="159">
        <v>3.24</v>
      </c>
      <c r="I126" s="160"/>
      <c r="J126" s="161">
        <f>ROUND(I126*H126,2)</f>
        <v>0</v>
      </c>
      <c r="K126" s="157" t="s">
        <v>3</v>
      </c>
      <c r="L126" s="34"/>
      <c r="M126" s="162" t="s">
        <v>3</v>
      </c>
      <c r="N126" s="163" t="s">
        <v>42</v>
      </c>
      <c r="O126" s="54"/>
      <c r="P126" s="164">
        <f>O126*H126</f>
        <v>0</v>
      </c>
      <c r="Q126" s="164">
        <v>0</v>
      </c>
      <c r="R126" s="164">
        <f>Q126*H126</f>
        <v>0</v>
      </c>
      <c r="S126" s="164">
        <v>0</v>
      </c>
      <c r="T126" s="165">
        <f>S126*H126</f>
        <v>0</v>
      </c>
      <c r="U126" s="33"/>
      <c r="V126" s="33"/>
      <c r="W126" s="33"/>
      <c r="X126" s="33"/>
      <c r="Y126" s="33"/>
      <c r="Z126" s="33"/>
      <c r="AA126" s="33"/>
      <c r="AB126" s="33"/>
      <c r="AC126" s="33"/>
      <c r="AD126" s="33"/>
      <c r="AE126" s="33"/>
      <c r="AR126" s="166" t="s">
        <v>85</v>
      </c>
      <c r="AT126" s="166" t="s">
        <v>141</v>
      </c>
      <c r="AU126" s="166" t="s">
        <v>79</v>
      </c>
      <c r="AY126" s="18" t="s">
        <v>137</v>
      </c>
      <c r="BE126" s="167">
        <f>IF(N126="základní",J126,0)</f>
        <v>0</v>
      </c>
      <c r="BF126" s="167">
        <f>IF(N126="snížená",J126,0)</f>
        <v>0</v>
      </c>
      <c r="BG126" s="167">
        <f>IF(N126="zákl. přenesená",J126,0)</f>
        <v>0</v>
      </c>
      <c r="BH126" s="167">
        <f>IF(N126="sníž. přenesená",J126,0)</f>
        <v>0</v>
      </c>
      <c r="BI126" s="167">
        <f>IF(N126="nulová",J126,0)</f>
        <v>0</v>
      </c>
      <c r="BJ126" s="18" t="s">
        <v>15</v>
      </c>
      <c r="BK126" s="167">
        <f>ROUND(I126*H126,2)</f>
        <v>0</v>
      </c>
      <c r="BL126" s="18" t="s">
        <v>85</v>
      </c>
      <c r="BM126" s="166" t="s">
        <v>713</v>
      </c>
    </row>
    <row r="127" spans="1:65" s="2" customFormat="1" ht="32.450000000000003" customHeight="1" x14ac:dyDescent="0.2">
      <c r="A127" s="33"/>
      <c r="B127" s="154"/>
      <c r="C127" s="155" t="s">
        <v>201</v>
      </c>
      <c r="D127" s="345" t="s">
        <v>141</v>
      </c>
      <c r="E127" s="156" t="s">
        <v>202</v>
      </c>
      <c r="F127" s="157" t="s">
        <v>203</v>
      </c>
      <c r="G127" s="158" t="s">
        <v>180</v>
      </c>
      <c r="H127" s="159">
        <v>3.24</v>
      </c>
      <c r="I127" s="160"/>
      <c r="J127" s="161">
        <f>ROUND(I127*H127,2)</f>
        <v>0</v>
      </c>
      <c r="K127" s="157" t="s">
        <v>145</v>
      </c>
      <c r="L127" s="34"/>
      <c r="M127" s="162" t="s">
        <v>3</v>
      </c>
      <c r="N127" s="163" t="s">
        <v>42</v>
      </c>
      <c r="O127" s="54"/>
      <c r="P127" s="164">
        <f>O127*H127</f>
        <v>0</v>
      </c>
      <c r="Q127" s="164">
        <v>0</v>
      </c>
      <c r="R127" s="164">
        <f>Q127*H127</f>
        <v>0</v>
      </c>
      <c r="S127" s="164">
        <v>0</v>
      </c>
      <c r="T127" s="165">
        <f>S127*H127</f>
        <v>0</v>
      </c>
      <c r="U127" s="33"/>
      <c r="V127" s="33"/>
      <c r="W127" s="33"/>
      <c r="X127" s="33"/>
      <c r="Y127" s="33"/>
      <c r="Z127" s="33"/>
      <c r="AA127" s="33"/>
      <c r="AB127" s="33"/>
      <c r="AC127" s="33"/>
      <c r="AD127" s="33"/>
      <c r="AE127" s="33"/>
      <c r="AR127" s="166" t="s">
        <v>85</v>
      </c>
      <c r="AT127" s="166" t="s">
        <v>141</v>
      </c>
      <c r="AU127" s="166" t="s">
        <v>79</v>
      </c>
      <c r="AY127" s="18" t="s">
        <v>137</v>
      </c>
      <c r="BE127" s="167">
        <f>IF(N127="základní",J127,0)</f>
        <v>0</v>
      </c>
      <c r="BF127" s="167">
        <f>IF(N127="snížená",J127,0)</f>
        <v>0</v>
      </c>
      <c r="BG127" s="167">
        <f>IF(N127="zákl. přenesená",J127,0)</f>
        <v>0</v>
      </c>
      <c r="BH127" s="167">
        <f>IF(N127="sníž. přenesená",J127,0)</f>
        <v>0</v>
      </c>
      <c r="BI127" s="167">
        <f>IF(N127="nulová",J127,0)</f>
        <v>0</v>
      </c>
      <c r="BJ127" s="18" t="s">
        <v>15</v>
      </c>
      <c r="BK127" s="167">
        <f>ROUND(I127*H127,2)</f>
        <v>0</v>
      </c>
      <c r="BL127" s="18" t="s">
        <v>85</v>
      </c>
      <c r="BM127" s="166" t="s">
        <v>714</v>
      </c>
    </row>
    <row r="128" spans="1:65" s="2" customFormat="1" ht="43.15" customHeight="1" x14ac:dyDescent="0.2">
      <c r="A128" s="33"/>
      <c r="B128" s="154"/>
      <c r="C128" s="155" t="s">
        <v>205</v>
      </c>
      <c r="D128" s="345" t="s">
        <v>141</v>
      </c>
      <c r="E128" s="156" t="s">
        <v>206</v>
      </c>
      <c r="F128" s="157" t="s">
        <v>207</v>
      </c>
      <c r="G128" s="158" t="s">
        <v>180</v>
      </c>
      <c r="H128" s="159">
        <v>97.2</v>
      </c>
      <c r="I128" s="160"/>
      <c r="J128" s="161">
        <f>ROUND(I128*H128,2)</f>
        <v>0</v>
      </c>
      <c r="K128" s="157" t="s">
        <v>145</v>
      </c>
      <c r="L128" s="34"/>
      <c r="M128" s="162" t="s">
        <v>3</v>
      </c>
      <c r="N128" s="163" t="s">
        <v>42</v>
      </c>
      <c r="O128" s="54"/>
      <c r="P128" s="164">
        <f>O128*H128</f>
        <v>0</v>
      </c>
      <c r="Q128" s="164">
        <v>0</v>
      </c>
      <c r="R128" s="164">
        <f>Q128*H128</f>
        <v>0</v>
      </c>
      <c r="S128" s="164">
        <v>0</v>
      </c>
      <c r="T128" s="165">
        <f>S128*H128</f>
        <v>0</v>
      </c>
      <c r="U128" s="33"/>
      <c r="V128" s="33"/>
      <c r="W128" s="33"/>
      <c r="X128" s="33"/>
      <c r="Y128" s="33"/>
      <c r="Z128" s="33"/>
      <c r="AA128" s="33"/>
      <c r="AB128" s="33"/>
      <c r="AC128" s="33"/>
      <c r="AD128" s="33"/>
      <c r="AE128" s="33"/>
      <c r="AR128" s="166" t="s">
        <v>85</v>
      </c>
      <c r="AT128" s="166" t="s">
        <v>141</v>
      </c>
      <c r="AU128" s="166" t="s">
        <v>79</v>
      </c>
      <c r="AY128" s="18" t="s">
        <v>137</v>
      </c>
      <c r="BE128" s="167">
        <f>IF(N128="základní",J128,0)</f>
        <v>0</v>
      </c>
      <c r="BF128" s="167">
        <f>IF(N128="snížená",J128,0)</f>
        <v>0</v>
      </c>
      <c r="BG128" s="167">
        <f>IF(N128="zákl. přenesená",J128,0)</f>
        <v>0</v>
      </c>
      <c r="BH128" s="167">
        <f>IF(N128="sníž. přenesená",J128,0)</f>
        <v>0</v>
      </c>
      <c r="BI128" s="167">
        <f>IF(N128="nulová",J128,0)</f>
        <v>0</v>
      </c>
      <c r="BJ128" s="18" t="s">
        <v>15</v>
      </c>
      <c r="BK128" s="167">
        <f>ROUND(I128*H128,2)</f>
        <v>0</v>
      </c>
      <c r="BL128" s="18" t="s">
        <v>85</v>
      </c>
      <c r="BM128" s="166" t="s">
        <v>715</v>
      </c>
    </row>
    <row r="129" spans="1:65" s="13" customFormat="1" x14ac:dyDescent="0.2">
      <c r="B129" s="168"/>
      <c r="D129" s="346" t="s">
        <v>147</v>
      </c>
      <c r="F129" s="170" t="s">
        <v>209</v>
      </c>
      <c r="H129" s="171">
        <v>97.2</v>
      </c>
      <c r="I129" s="172"/>
      <c r="L129" s="168"/>
      <c r="M129" s="173"/>
      <c r="N129" s="174"/>
      <c r="O129" s="174"/>
      <c r="P129" s="174"/>
      <c r="Q129" s="174"/>
      <c r="R129" s="174"/>
      <c r="S129" s="174"/>
      <c r="T129" s="175"/>
      <c r="AT129" s="169" t="s">
        <v>147</v>
      </c>
      <c r="AU129" s="169" t="s">
        <v>79</v>
      </c>
      <c r="AV129" s="13" t="s">
        <v>79</v>
      </c>
      <c r="AW129" s="13" t="s">
        <v>4</v>
      </c>
      <c r="AX129" s="13" t="s">
        <v>15</v>
      </c>
      <c r="AY129" s="169" t="s">
        <v>137</v>
      </c>
    </row>
    <row r="130" spans="1:65" s="2" customFormat="1" ht="43.15" customHeight="1" x14ac:dyDescent="0.2">
      <c r="A130" s="33"/>
      <c r="B130" s="154"/>
      <c r="C130" s="155" t="s">
        <v>210</v>
      </c>
      <c r="D130" s="345" t="s">
        <v>141</v>
      </c>
      <c r="E130" s="156" t="s">
        <v>211</v>
      </c>
      <c r="F130" s="157" t="s">
        <v>212</v>
      </c>
      <c r="G130" s="158" t="s">
        <v>180</v>
      </c>
      <c r="H130" s="159">
        <v>3.24</v>
      </c>
      <c r="I130" s="160"/>
      <c r="J130" s="161">
        <f>ROUND(I130*H130,2)</f>
        <v>0</v>
      </c>
      <c r="K130" s="157" t="s">
        <v>145</v>
      </c>
      <c r="L130" s="34"/>
      <c r="M130" s="162" t="s">
        <v>3</v>
      </c>
      <c r="N130" s="163" t="s">
        <v>42</v>
      </c>
      <c r="O130" s="54"/>
      <c r="P130" s="164">
        <f>O130*H130</f>
        <v>0</v>
      </c>
      <c r="Q130" s="164">
        <v>0</v>
      </c>
      <c r="R130" s="164">
        <f>Q130*H130</f>
        <v>0</v>
      </c>
      <c r="S130" s="164">
        <v>0</v>
      </c>
      <c r="T130" s="165">
        <f>S130*H130</f>
        <v>0</v>
      </c>
      <c r="U130" s="33"/>
      <c r="V130" s="33"/>
      <c r="W130" s="33"/>
      <c r="X130" s="33"/>
      <c r="Y130" s="33"/>
      <c r="Z130" s="33"/>
      <c r="AA130" s="33"/>
      <c r="AB130" s="33"/>
      <c r="AC130" s="33"/>
      <c r="AD130" s="33"/>
      <c r="AE130" s="33"/>
      <c r="AR130" s="166" t="s">
        <v>85</v>
      </c>
      <c r="AT130" s="166" t="s">
        <v>141</v>
      </c>
      <c r="AU130" s="166" t="s">
        <v>79</v>
      </c>
      <c r="AY130" s="18" t="s">
        <v>137</v>
      </c>
      <c r="BE130" s="167">
        <f>IF(N130="základní",J130,0)</f>
        <v>0</v>
      </c>
      <c r="BF130" s="167">
        <f>IF(N130="snížená",J130,0)</f>
        <v>0</v>
      </c>
      <c r="BG130" s="167">
        <f>IF(N130="zákl. přenesená",J130,0)</f>
        <v>0</v>
      </c>
      <c r="BH130" s="167">
        <f>IF(N130="sníž. přenesená",J130,0)</f>
        <v>0</v>
      </c>
      <c r="BI130" s="167">
        <f>IF(N130="nulová",J130,0)</f>
        <v>0</v>
      </c>
      <c r="BJ130" s="18" t="s">
        <v>15</v>
      </c>
      <c r="BK130" s="167">
        <f>ROUND(I130*H130,2)</f>
        <v>0</v>
      </c>
      <c r="BL130" s="18" t="s">
        <v>85</v>
      </c>
      <c r="BM130" s="166" t="s">
        <v>716</v>
      </c>
    </row>
    <row r="131" spans="1:65" s="12" customFormat="1" ht="22.9" customHeight="1" x14ac:dyDescent="0.2">
      <c r="B131" s="141"/>
      <c r="D131" s="347" t="s">
        <v>70</v>
      </c>
      <c r="E131" s="152" t="s">
        <v>214</v>
      </c>
      <c r="F131" s="152" t="s">
        <v>215</v>
      </c>
      <c r="I131" s="144"/>
      <c r="J131" s="153">
        <f>BK131</f>
        <v>0</v>
      </c>
      <c r="L131" s="141"/>
      <c r="M131" s="146"/>
      <c r="N131" s="147"/>
      <c r="O131" s="147"/>
      <c r="P131" s="148">
        <f>P132</f>
        <v>0</v>
      </c>
      <c r="Q131" s="147"/>
      <c r="R131" s="148">
        <f>R132</f>
        <v>0</v>
      </c>
      <c r="S131" s="147"/>
      <c r="T131" s="149">
        <f>T132</f>
        <v>0</v>
      </c>
      <c r="AR131" s="142" t="s">
        <v>15</v>
      </c>
      <c r="AT131" s="150" t="s">
        <v>70</v>
      </c>
      <c r="AU131" s="150" t="s">
        <v>15</v>
      </c>
      <c r="AY131" s="142" t="s">
        <v>137</v>
      </c>
      <c r="BK131" s="151">
        <f>BK132</f>
        <v>0</v>
      </c>
    </row>
    <row r="132" spans="1:65" s="2" customFormat="1" ht="54" customHeight="1" x14ac:dyDescent="0.2">
      <c r="A132" s="33"/>
      <c r="B132" s="154"/>
      <c r="C132" s="155" t="s">
        <v>9</v>
      </c>
      <c r="D132" s="345" t="s">
        <v>141</v>
      </c>
      <c r="E132" s="156" t="s">
        <v>216</v>
      </c>
      <c r="F132" s="157" t="s">
        <v>217</v>
      </c>
      <c r="G132" s="158" t="s">
        <v>180</v>
      </c>
      <c r="H132" s="159">
        <v>2.8769999999999998</v>
      </c>
      <c r="I132" s="160"/>
      <c r="J132" s="161">
        <f>ROUND(I132*H132,2)</f>
        <v>0</v>
      </c>
      <c r="K132" s="157" t="s">
        <v>3</v>
      </c>
      <c r="L132" s="34"/>
      <c r="M132" s="162" t="s">
        <v>3</v>
      </c>
      <c r="N132" s="163" t="s">
        <v>42</v>
      </c>
      <c r="O132" s="54"/>
      <c r="P132" s="164">
        <f>O132*H132</f>
        <v>0</v>
      </c>
      <c r="Q132" s="164">
        <v>0</v>
      </c>
      <c r="R132" s="164">
        <f>Q132*H132</f>
        <v>0</v>
      </c>
      <c r="S132" s="164">
        <v>0</v>
      </c>
      <c r="T132" s="165">
        <f>S132*H132</f>
        <v>0</v>
      </c>
      <c r="U132" s="33"/>
      <c r="V132" s="33"/>
      <c r="W132" s="33"/>
      <c r="X132" s="33"/>
      <c r="Y132" s="33"/>
      <c r="Z132" s="33"/>
      <c r="AA132" s="33"/>
      <c r="AB132" s="33"/>
      <c r="AC132" s="33"/>
      <c r="AD132" s="33"/>
      <c r="AE132" s="33"/>
      <c r="AR132" s="166" t="s">
        <v>85</v>
      </c>
      <c r="AT132" s="166" t="s">
        <v>141</v>
      </c>
      <c r="AU132" s="166" t="s">
        <v>79</v>
      </c>
      <c r="AY132" s="18" t="s">
        <v>137</v>
      </c>
      <c r="BE132" s="167">
        <f>IF(N132="základní",J132,0)</f>
        <v>0</v>
      </c>
      <c r="BF132" s="167">
        <f>IF(N132="snížená",J132,0)</f>
        <v>0</v>
      </c>
      <c r="BG132" s="167">
        <f>IF(N132="zákl. přenesená",J132,0)</f>
        <v>0</v>
      </c>
      <c r="BH132" s="167">
        <f>IF(N132="sníž. přenesená",J132,0)</f>
        <v>0</v>
      </c>
      <c r="BI132" s="167">
        <f>IF(N132="nulová",J132,0)</f>
        <v>0</v>
      </c>
      <c r="BJ132" s="18" t="s">
        <v>15</v>
      </c>
      <c r="BK132" s="167">
        <f>ROUND(I132*H132,2)</f>
        <v>0</v>
      </c>
      <c r="BL132" s="18" t="s">
        <v>85</v>
      </c>
      <c r="BM132" s="166" t="s">
        <v>717</v>
      </c>
    </row>
    <row r="133" spans="1:65" s="12" customFormat="1" ht="25.9" customHeight="1" x14ac:dyDescent="0.2">
      <c r="B133" s="141"/>
      <c r="D133" s="347" t="s">
        <v>70</v>
      </c>
      <c r="E133" s="143" t="s">
        <v>219</v>
      </c>
      <c r="F133" s="143" t="s">
        <v>220</v>
      </c>
      <c r="I133" s="144"/>
      <c r="J133" s="145">
        <f>BK133</f>
        <v>0</v>
      </c>
      <c r="L133" s="141"/>
      <c r="M133" s="146"/>
      <c r="N133" s="147"/>
      <c r="O133" s="147"/>
      <c r="P133" s="148">
        <f>P134+P141+P146+P150+P164+P167+P185+P200+P217+P222</f>
        <v>0</v>
      </c>
      <c r="Q133" s="147"/>
      <c r="R133" s="148">
        <f>R134+R141+R146+R150+R164+R167+R185+R200+R217+R222</f>
        <v>1.4077714000000001</v>
      </c>
      <c r="S133" s="147"/>
      <c r="T133" s="149">
        <f>T134+T141+T146+T150+T164+T167+T185+T200+T217+T222</f>
        <v>0.6752906500000001</v>
      </c>
      <c r="AR133" s="142" t="s">
        <v>79</v>
      </c>
      <c r="AT133" s="150" t="s">
        <v>70</v>
      </c>
      <c r="AU133" s="150" t="s">
        <v>71</v>
      </c>
      <c r="AY133" s="142" t="s">
        <v>137</v>
      </c>
      <c r="BK133" s="151">
        <f>BK134+BK141+BK146+BK150+BK164+BK167+BK185+BK200+BK217+BK222</f>
        <v>0</v>
      </c>
    </row>
    <row r="134" spans="1:65" s="12" customFormat="1" ht="22.9" customHeight="1" x14ac:dyDescent="0.2">
      <c r="B134" s="141"/>
      <c r="D134" s="347" t="s">
        <v>70</v>
      </c>
      <c r="E134" s="152" t="s">
        <v>221</v>
      </c>
      <c r="F134" s="152" t="s">
        <v>222</v>
      </c>
      <c r="I134" s="144"/>
      <c r="J134" s="153">
        <f>BK134</f>
        <v>0</v>
      </c>
      <c r="L134" s="141"/>
      <c r="M134" s="146"/>
      <c r="N134" s="147"/>
      <c r="O134" s="147"/>
      <c r="P134" s="148">
        <f>SUM(P135:P140)</f>
        <v>0</v>
      </c>
      <c r="Q134" s="147"/>
      <c r="R134" s="148">
        <f>SUM(R135:R140)</f>
        <v>1.5567500000000001E-2</v>
      </c>
      <c r="S134" s="147"/>
      <c r="T134" s="149">
        <f>SUM(T135:T140)</f>
        <v>0</v>
      </c>
      <c r="AR134" s="142" t="s">
        <v>79</v>
      </c>
      <c r="AT134" s="150" t="s">
        <v>70</v>
      </c>
      <c r="AU134" s="150" t="s">
        <v>15</v>
      </c>
      <c r="AY134" s="142" t="s">
        <v>137</v>
      </c>
      <c r="BK134" s="151">
        <f>SUM(BK135:BK140)</f>
        <v>0</v>
      </c>
    </row>
    <row r="135" spans="1:65" s="2" customFormat="1" ht="32.450000000000003" customHeight="1" x14ac:dyDescent="0.2">
      <c r="A135" s="33"/>
      <c r="B135" s="154"/>
      <c r="C135" s="155" t="s">
        <v>223</v>
      </c>
      <c r="D135" s="345" t="s">
        <v>141</v>
      </c>
      <c r="E135" s="156" t="s">
        <v>224</v>
      </c>
      <c r="F135" s="157" t="s">
        <v>225</v>
      </c>
      <c r="G135" s="158" t="s">
        <v>144</v>
      </c>
      <c r="H135" s="159">
        <v>12.21</v>
      </c>
      <c r="I135" s="160"/>
      <c r="J135" s="161">
        <f>ROUND(I135*H135,2)</f>
        <v>0</v>
      </c>
      <c r="K135" s="157" t="s">
        <v>145</v>
      </c>
      <c r="L135" s="34"/>
      <c r="M135" s="162" t="s">
        <v>3</v>
      </c>
      <c r="N135" s="163" t="s">
        <v>42</v>
      </c>
      <c r="O135" s="54"/>
      <c r="P135" s="164">
        <f>O135*H135</f>
        <v>0</v>
      </c>
      <c r="Q135" s="164">
        <v>0</v>
      </c>
      <c r="R135" s="164">
        <f>Q135*H135</f>
        <v>0</v>
      </c>
      <c r="S135" s="164">
        <v>0</v>
      </c>
      <c r="T135" s="165">
        <f>S135*H135</f>
        <v>0</v>
      </c>
      <c r="U135" s="33"/>
      <c r="V135" s="33"/>
      <c r="W135" s="33"/>
      <c r="X135" s="33"/>
      <c r="Y135" s="33"/>
      <c r="Z135" s="33"/>
      <c r="AA135" s="33"/>
      <c r="AB135" s="33"/>
      <c r="AC135" s="33"/>
      <c r="AD135" s="33"/>
      <c r="AE135" s="33"/>
      <c r="AR135" s="166" t="s">
        <v>223</v>
      </c>
      <c r="AT135" s="166" t="s">
        <v>141</v>
      </c>
      <c r="AU135" s="166" t="s">
        <v>79</v>
      </c>
      <c r="AY135" s="18" t="s">
        <v>137</v>
      </c>
      <c r="BE135" s="167">
        <f>IF(N135="základní",J135,0)</f>
        <v>0</v>
      </c>
      <c r="BF135" s="167">
        <f>IF(N135="snížená",J135,0)</f>
        <v>0</v>
      </c>
      <c r="BG135" s="167">
        <f>IF(N135="zákl. přenesená",J135,0)</f>
        <v>0</v>
      </c>
      <c r="BH135" s="167">
        <f>IF(N135="sníž. přenesená",J135,0)</f>
        <v>0</v>
      </c>
      <c r="BI135" s="167">
        <f>IF(N135="nulová",J135,0)</f>
        <v>0</v>
      </c>
      <c r="BJ135" s="18" t="s">
        <v>15</v>
      </c>
      <c r="BK135" s="167">
        <f>ROUND(I135*H135,2)</f>
        <v>0</v>
      </c>
      <c r="BL135" s="18" t="s">
        <v>223</v>
      </c>
      <c r="BM135" s="166" t="s">
        <v>718</v>
      </c>
    </row>
    <row r="136" spans="1:65" s="14" customFormat="1" x14ac:dyDescent="0.2">
      <c r="B136" s="176"/>
      <c r="D136" s="346" t="s">
        <v>147</v>
      </c>
      <c r="E136" s="177" t="s">
        <v>3</v>
      </c>
      <c r="F136" s="178" t="s">
        <v>168</v>
      </c>
      <c r="H136" s="177" t="s">
        <v>3</v>
      </c>
      <c r="I136" s="179"/>
      <c r="L136" s="176"/>
      <c r="M136" s="180"/>
      <c r="N136" s="181"/>
      <c r="O136" s="181"/>
      <c r="P136" s="181"/>
      <c r="Q136" s="181"/>
      <c r="R136" s="181"/>
      <c r="S136" s="181"/>
      <c r="T136" s="182"/>
      <c r="AT136" s="177" t="s">
        <v>147</v>
      </c>
      <c r="AU136" s="177" t="s">
        <v>79</v>
      </c>
      <c r="AV136" s="14" t="s">
        <v>15</v>
      </c>
      <c r="AW136" s="14" t="s">
        <v>33</v>
      </c>
      <c r="AX136" s="14" t="s">
        <v>71</v>
      </c>
      <c r="AY136" s="177" t="s">
        <v>137</v>
      </c>
    </row>
    <row r="137" spans="1:65" s="13" customFormat="1" x14ac:dyDescent="0.2">
      <c r="B137" s="168"/>
      <c r="D137" s="346" t="s">
        <v>147</v>
      </c>
      <c r="E137" s="169" t="s">
        <v>3</v>
      </c>
      <c r="F137" s="170" t="s">
        <v>227</v>
      </c>
      <c r="H137" s="171">
        <v>12.21</v>
      </c>
      <c r="I137" s="172"/>
      <c r="L137" s="168"/>
      <c r="M137" s="173"/>
      <c r="N137" s="174"/>
      <c r="O137" s="174"/>
      <c r="P137" s="174"/>
      <c r="Q137" s="174"/>
      <c r="R137" s="174"/>
      <c r="S137" s="174"/>
      <c r="T137" s="175"/>
      <c r="AT137" s="169" t="s">
        <v>147</v>
      </c>
      <c r="AU137" s="169" t="s">
        <v>79</v>
      </c>
      <c r="AV137" s="13" t="s">
        <v>79</v>
      </c>
      <c r="AW137" s="13" t="s">
        <v>33</v>
      </c>
      <c r="AX137" s="13" t="s">
        <v>15</v>
      </c>
      <c r="AY137" s="169" t="s">
        <v>137</v>
      </c>
    </row>
    <row r="138" spans="1:65" s="2" customFormat="1" ht="21.6" customHeight="1" x14ac:dyDescent="0.2">
      <c r="A138" s="33"/>
      <c r="B138" s="154"/>
      <c r="C138" s="183" t="s">
        <v>228</v>
      </c>
      <c r="D138" s="348" t="s">
        <v>229</v>
      </c>
      <c r="E138" s="184" t="s">
        <v>230</v>
      </c>
      <c r="F138" s="185" t="s">
        <v>231</v>
      </c>
      <c r="G138" s="186" t="s">
        <v>144</v>
      </c>
      <c r="H138" s="187">
        <v>12.454000000000001</v>
      </c>
      <c r="I138" s="188"/>
      <c r="J138" s="189">
        <f>ROUND(I138*H138,2)</f>
        <v>0</v>
      </c>
      <c r="K138" s="185" t="s">
        <v>145</v>
      </c>
      <c r="L138" s="190"/>
      <c r="M138" s="191" t="s">
        <v>3</v>
      </c>
      <c r="N138" s="192" t="s">
        <v>42</v>
      </c>
      <c r="O138" s="54"/>
      <c r="P138" s="164">
        <f>O138*H138</f>
        <v>0</v>
      </c>
      <c r="Q138" s="164">
        <v>1.25E-3</v>
      </c>
      <c r="R138" s="164">
        <f>Q138*H138</f>
        <v>1.5567500000000001E-2</v>
      </c>
      <c r="S138" s="164">
        <v>0</v>
      </c>
      <c r="T138" s="165">
        <f>S138*H138</f>
        <v>0</v>
      </c>
      <c r="U138" s="33"/>
      <c r="V138" s="33"/>
      <c r="W138" s="33"/>
      <c r="X138" s="33"/>
      <c r="Y138" s="33"/>
      <c r="Z138" s="33"/>
      <c r="AA138" s="33"/>
      <c r="AB138" s="33"/>
      <c r="AC138" s="33"/>
      <c r="AD138" s="33"/>
      <c r="AE138" s="33"/>
      <c r="AR138" s="166" t="s">
        <v>232</v>
      </c>
      <c r="AT138" s="166" t="s">
        <v>229</v>
      </c>
      <c r="AU138" s="166" t="s">
        <v>79</v>
      </c>
      <c r="AY138" s="18" t="s">
        <v>137</v>
      </c>
      <c r="BE138" s="167">
        <f>IF(N138="základní",J138,0)</f>
        <v>0</v>
      </c>
      <c r="BF138" s="167">
        <f>IF(N138="snížená",J138,0)</f>
        <v>0</v>
      </c>
      <c r="BG138" s="167">
        <f>IF(N138="zákl. přenesená",J138,0)</f>
        <v>0</v>
      </c>
      <c r="BH138" s="167">
        <f>IF(N138="sníž. přenesená",J138,0)</f>
        <v>0</v>
      </c>
      <c r="BI138" s="167">
        <f>IF(N138="nulová",J138,0)</f>
        <v>0</v>
      </c>
      <c r="BJ138" s="18" t="s">
        <v>15</v>
      </c>
      <c r="BK138" s="167">
        <f>ROUND(I138*H138,2)</f>
        <v>0</v>
      </c>
      <c r="BL138" s="18" t="s">
        <v>223</v>
      </c>
      <c r="BM138" s="166" t="s">
        <v>719</v>
      </c>
    </row>
    <row r="139" spans="1:65" s="13" customFormat="1" x14ac:dyDescent="0.2">
      <c r="B139" s="168"/>
      <c r="D139" s="346" t="s">
        <v>147</v>
      </c>
      <c r="F139" s="170" t="s">
        <v>234</v>
      </c>
      <c r="H139" s="171">
        <v>12.454000000000001</v>
      </c>
      <c r="I139" s="172"/>
      <c r="L139" s="168"/>
      <c r="M139" s="173"/>
      <c r="N139" s="174"/>
      <c r="O139" s="174"/>
      <c r="P139" s="174"/>
      <c r="Q139" s="174"/>
      <c r="R139" s="174"/>
      <c r="S139" s="174"/>
      <c r="T139" s="175"/>
      <c r="AT139" s="169" t="s">
        <v>147</v>
      </c>
      <c r="AU139" s="169" t="s">
        <v>79</v>
      </c>
      <c r="AV139" s="13" t="s">
        <v>79</v>
      </c>
      <c r="AW139" s="13" t="s">
        <v>4</v>
      </c>
      <c r="AX139" s="13" t="s">
        <v>15</v>
      </c>
      <c r="AY139" s="169" t="s">
        <v>137</v>
      </c>
    </row>
    <row r="140" spans="1:65" s="2" customFormat="1" ht="43.15" customHeight="1" x14ac:dyDescent="0.2">
      <c r="A140" s="33"/>
      <c r="B140" s="154"/>
      <c r="C140" s="155" t="s">
        <v>235</v>
      </c>
      <c r="D140" s="345" t="s">
        <v>141</v>
      </c>
      <c r="E140" s="156" t="s">
        <v>236</v>
      </c>
      <c r="F140" s="157" t="s">
        <v>237</v>
      </c>
      <c r="G140" s="158" t="s">
        <v>238</v>
      </c>
      <c r="H140" s="193"/>
      <c r="I140" s="160"/>
      <c r="J140" s="161">
        <f>ROUND(I140*H140,2)</f>
        <v>0</v>
      </c>
      <c r="K140" s="157" t="s">
        <v>145</v>
      </c>
      <c r="L140" s="34"/>
      <c r="M140" s="162" t="s">
        <v>3</v>
      </c>
      <c r="N140" s="163" t="s">
        <v>42</v>
      </c>
      <c r="O140" s="54"/>
      <c r="P140" s="164">
        <f>O140*H140</f>
        <v>0</v>
      </c>
      <c r="Q140" s="164">
        <v>0</v>
      </c>
      <c r="R140" s="164">
        <f>Q140*H140</f>
        <v>0</v>
      </c>
      <c r="S140" s="164">
        <v>0</v>
      </c>
      <c r="T140" s="165">
        <f>S140*H140</f>
        <v>0</v>
      </c>
      <c r="U140" s="33"/>
      <c r="V140" s="33"/>
      <c r="W140" s="33"/>
      <c r="X140" s="33"/>
      <c r="Y140" s="33"/>
      <c r="Z140" s="33"/>
      <c r="AA140" s="33"/>
      <c r="AB140" s="33"/>
      <c r="AC140" s="33"/>
      <c r="AD140" s="33"/>
      <c r="AE140" s="33"/>
      <c r="AR140" s="166" t="s">
        <v>223</v>
      </c>
      <c r="AT140" s="166" t="s">
        <v>141</v>
      </c>
      <c r="AU140" s="166" t="s">
        <v>79</v>
      </c>
      <c r="AY140" s="18" t="s">
        <v>137</v>
      </c>
      <c r="BE140" s="167">
        <f>IF(N140="základní",J140,0)</f>
        <v>0</v>
      </c>
      <c r="BF140" s="167">
        <f>IF(N140="snížená",J140,0)</f>
        <v>0</v>
      </c>
      <c r="BG140" s="167">
        <f>IF(N140="zákl. přenesená",J140,0)</f>
        <v>0</v>
      </c>
      <c r="BH140" s="167">
        <f>IF(N140="sníž. přenesená",J140,0)</f>
        <v>0</v>
      </c>
      <c r="BI140" s="167">
        <f>IF(N140="nulová",J140,0)</f>
        <v>0</v>
      </c>
      <c r="BJ140" s="18" t="s">
        <v>15</v>
      </c>
      <c r="BK140" s="167">
        <f>ROUND(I140*H140,2)</f>
        <v>0</v>
      </c>
      <c r="BL140" s="18" t="s">
        <v>223</v>
      </c>
      <c r="BM140" s="166" t="s">
        <v>720</v>
      </c>
    </row>
    <row r="141" spans="1:65" s="12" customFormat="1" ht="22.9" customHeight="1" x14ac:dyDescent="0.2">
      <c r="B141" s="141"/>
      <c r="D141" s="347" t="s">
        <v>70</v>
      </c>
      <c r="E141" s="152" t="s">
        <v>240</v>
      </c>
      <c r="F141" s="152" t="s">
        <v>241</v>
      </c>
      <c r="I141" s="144"/>
      <c r="J141" s="153">
        <f>BK141</f>
        <v>0</v>
      </c>
      <c r="L141" s="141"/>
      <c r="M141" s="146"/>
      <c r="N141" s="147"/>
      <c r="O141" s="147"/>
      <c r="P141" s="148">
        <f>SUM(P142:P145)</f>
        <v>0</v>
      </c>
      <c r="Q141" s="147"/>
      <c r="R141" s="148">
        <f>SUM(R142:R145)</f>
        <v>0</v>
      </c>
      <c r="S141" s="147"/>
      <c r="T141" s="149">
        <f>SUM(T142:T145)</f>
        <v>0</v>
      </c>
      <c r="AR141" s="142" t="s">
        <v>79</v>
      </c>
      <c r="AT141" s="150" t="s">
        <v>70</v>
      </c>
      <c r="AU141" s="150" t="s">
        <v>15</v>
      </c>
      <c r="AY141" s="142" t="s">
        <v>137</v>
      </c>
      <c r="BK141" s="151">
        <f>SUM(BK142:BK145)</f>
        <v>0</v>
      </c>
    </row>
    <row r="142" spans="1:65" s="2" customFormat="1" ht="14.45" customHeight="1" x14ac:dyDescent="0.2">
      <c r="A142" s="33"/>
      <c r="B142" s="154"/>
      <c r="C142" s="155" t="s">
        <v>242</v>
      </c>
      <c r="D142" s="345" t="s">
        <v>141</v>
      </c>
      <c r="E142" s="156" t="s">
        <v>243</v>
      </c>
      <c r="F142" s="157" t="s">
        <v>244</v>
      </c>
      <c r="G142" s="158" t="s">
        <v>245</v>
      </c>
      <c r="H142" s="159">
        <v>7</v>
      </c>
      <c r="I142" s="160"/>
      <c r="J142" s="161">
        <f>ROUND(I142*H142,2)</f>
        <v>0</v>
      </c>
      <c r="K142" s="157" t="s">
        <v>3</v>
      </c>
      <c r="L142" s="34"/>
      <c r="M142" s="162" t="s">
        <v>3</v>
      </c>
      <c r="N142" s="163" t="s">
        <v>42</v>
      </c>
      <c r="O142" s="54"/>
      <c r="P142" s="164">
        <f>O142*H142</f>
        <v>0</v>
      </c>
      <c r="Q142" s="164">
        <v>0</v>
      </c>
      <c r="R142" s="164">
        <f>Q142*H142</f>
        <v>0</v>
      </c>
      <c r="S142" s="164">
        <v>0</v>
      </c>
      <c r="T142" s="165">
        <f>S142*H142</f>
        <v>0</v>
      </c>
      <c r="U142" s="33"/>
      <c r="V142" s="33"/>
      <c r="W142" s="33"/>
      <c r="X142" s="33"/>
      <c r="Y142" s="33"/>
      <c r="Z142" s="33"/>
      <c r="AA142" s="33"/>
      <c r="AB142" s="33"/>
      <c r="AC142" s="33"/>
      <c r="AD142" s="33"/>
      <c r="AE142" s="33"/>
      <c r="AR142" s="166" t="s">
        <v>223</v>
      </c>
      <c r="AT142" s="166" t="s">
        <v>141</v>
      </c>
      <c r="AU142" s="166" t="s">
        <v>79</v>
      </c>
      <c r="AY142" s="18" t="s">
        <v>137</v>
      </c>
      <c r="BE142" s="167">
        <f>IF(N142="základní",J142,0)</f>
        <v>0</v>
      </c>
      <c r="BF142" s="167">
        <f>IF(N142="snížená",J142,0)</f>
        <v>0</v>
      </c>
      <c r="BG142" s="167">
        <f>IF(N142="zákl. přenesená",J142,0)</f>
        <v>0</v>
      </c>
      <c r="BH142" s="167">
        <f>IF(N142="sníž. přenesená",J142,0)</f>
        <v>0</v>
      </c>
      <c r="BI142" s="167">
        <f>IF(N142="nulová",J142,0)</f>
        <v>0</v>
      </c>
      <c r="BJ142" s="18" t="s">
        <v>15</v>
      </c>
      <c r="BK142" s="167">
        <f>ROUND(I142*H142,2)</f>
        <v>0</v>
      </c>
      <c r="BL142" s="18" t="s">
        <v>223</v>
      </c>
      <c r="BM142" s="166" t="s">
        <v>721</v>
      </c>
    </row>
    <row r="143" spans="1:65" s="2" customFormat="1" ht="14.45" customHeight="1" x14ac:dyDescent="0.2">
      <c r="A143" s="33"/>
      <c r="B143" s="154"/>
      <c r="C143" s="155" t="s">
        <v>247</v>
      </c>
      <c r="D143" s="345" t="s">
        <v>141</v>
      </c>
      <c r="E143" s="156" t="s">
        <v>248</v>
      </c>
      <c r="F143" s="157" t="s">
        <v>249</v>
      </c>
      <c r="G143" s="158" t="s">
        <v>245</v>
      </c>
      <c r="H143" s="159">
        <v>6</v>
      </c>
      <c r="I143" s="160"/>
      <c r="J143" s="161">
        <f>ROUND(I143*H143,2)</f>
        <v>0</v>
      </c>
      <c r="K143" s="157" t="s">
        <v>3</v>
      </c>
      <c r="L143" s="34"/>
      <c r="M143" s="162" t="s">
        <v>3</v>
      </c>
      <c r="N143" s="163" t="s">
        <v>42</v>
      </c>
      <c r="O143" s="54"/>
      <c r="P143" s="164">
        <f>O143*H143</f>
        <v>0</v>
      </c>
      <c r="Q143" s="164">
        <v>0</v>
      </c>
      <c r="R143" s="164">
        <f>Q143*H143</f>
        <v>0</v>
      </c>
      <c r="S143" s="164">
        <v>0</v>
      </c>
      <c r="T143" s="165">
        <f>S143*H143</f>
        <v>0</v>
      </c>
      <c r="U143" s="33"/>
      <c r="V143" s="33"/>
      <c r="W143" s="33"/>
      <c r="X143" s="33"/>
      <c r="Y143" s="33"/>
      <c r="Z143" s="33"/>
      <c r="AA143" s="33"/>
      <c r="AB143" s="33"/>
      <c r="AC143" s="33"/>
      <c r="AD143" s="33"/>
      <c r="AE143" s="33"/>
      <c r="AR143" s="166" t="s">
        <v>223</v>
      </c>
      <c r="AT143" s="166" t="s">
        <v>141</v>
      </c>
      <c r="AU143" s="166" t="s">
        <v>79</v>
      </c>
      <c r="AY143" s="18" t="s">
        <v>137</v>
      </c>
      <c r="BE143" s="167">
        <f>IF(N143="základní",J143,0)</f>
        <v>0</v>
      </c>
      <c r="BF143" s="167">
        <f>IF(N143="snížená",J143,0)</f>
        <v>0</v>
      </c>
      <c r="BG143" s="167">
        <f>IF(N143="zákl. přenesená",J143,0)</f>
        <v>0</v>
      </c>
      <c r="BH143" s="167">
        <f>IF(N143="sníž. přenesená",J143,0)</f>
        <v>0</v>
      </c>
      <c r="BI143" s="167">
        <f>IF(N143="nulová",J143,0)</f>
        <v>0</v>
      </c>
      <c r="BJ143" s="18" t="s">
        <v>15</v>
      </c>
      <c r="BK143" s="167">
        <f>ROUND(I143*H143,2)</f>
        <v>0</v>
      </c>
      <c r="BL143" s="18" t="s">
        <v>223</v>
      </c>
      <c r="BM143" s="166" t="s">
        <v>722</v>
      </c>
    </row>
    <row r="144" spans="1:65" s="2" customFormat="1" ht="14.45" customHeight="1" x14ac:dyDescent="0.2">
      <c r="A144" s="33"/>
      <c r="B144" s="154"/>
      <c r="C144" s="155" t="s">
        <v>8</v>
      </c>
      <c r="D144" s="345" t="s">
        <v>141</v>
      </c>
      <c r="E144" s="156" t="s">
        <v>251</v>
      </c>
      <c r="F144" s="157" t="s">
        <v>252</v>
      </c>
      <c r="G144" s="158" t="s">
        <v>245</v>
      </c>
      <c r="H144" s="159">
        <v>6</v>
      </c>
      <c r="I144" s="160"/>
      <c r="J144" s="161">
        <f>ROUND(I144*H144,2)</f>
        <v>0</v>
      </c>
      <c r="K144" s="157" t="s">
        <v>3</v>
      </c>
      <c r="L144" s="34"/>
      <c r="M144" s="162" t="s">
        <v>3</v>
      </c>
      <c r="N144" s="163" t="s">
        <v>42</v>
      </c>
      <c r="O144" s="54"/>
      <c r="P144" s="164">
        <f>O144*H144</f>
        <v>0</v>
      </c>
      <c r="Q144" s="164">
        <v>0</v>
      </c>
      <c r="R144" s="164">
        <f>Q144*H144</f>
        <v>0</v>
      </c>
      <c r="S144" s="164">
        <v>0</v>
      </c>
      <c r="T144" s="165">
        <f>S144*H144</f>
        <v>0</v>
      </c>
      <c r="U144" s="33"/>
      <c r="V144" s="33"/>
      <c r="W144" s="33"/>
      <c r="X144" s="33"/>
      <c r="Y144" s="33"/>
      <c r="Z144" s="33"/>
      <c r="AA144" s="33"/>
      <c r="AB144" s="33"/>
      <c r="AC144" s="33"/>
      <c r="AD144" s="33"/>
      <c r="AE144" s="33"/>
      <c r="AR144" s="166" t="s">
        <v>223</v>
      </c>
      <c r="AT144" s="166" t="s">
        <v>141</v>
      </c>
      <c r="AU144" s="166" t="s">
        <v>79</v>
      </c>
      <c r="AY144" s="18" t="s">
        <v>137</v>
      </c>
      <c r="BE144" s="167">
        <f>IF(N144="základní",J144,0)</f>
        <v>0</v>
      </c>
      <c r="BF144" s="167">
        <f>IF(N144="snížená",J144,0)</f>
        <v>0</v>
      </c>
      <c r="BG144" s="167">
        <f>IF(N144="zákl. přenesená",J144,0)</f>
        <v>0</v>
      </c>
      <c r="BH144" s="167">
        <f>IF(N144="sníž. přenesená",J144,0)</f>
        <v>0</v>
      </c>
      <c r="BI144" s="167">
        <f>IF(N144="nulová",J144,0)</f>
        <v>0</v>
      </c>
      <c r="BJ144" s="18" t="s">
        <v>15</v>
      </c>
      <c r="BK144" s="167">
        <f>ROUND(I144*H144,2)</f>
        <v>0</v>
      </c>
      <c r="BL144" s="18" t="s">
        <v>223</v>
      </c>
      <c r="BM144" s="166" t="s">
        <v>723</v>
      </c>
    </row>
    <row r="145" spans="1:65" s="2" customFormat="1" ht="14.45" customHeight="1" x14ac:dyDescent="0.2">
      <c r="A145" s="33"/>
      <c r="B145" s="154"/>
      <c r="C145" s="155" t="s">
        <v>254</v>
      </c>
      <c r="D145" s="345" t="s">
        <v>141</v>
      </c>
      <c r="E145" s="156" t="s">
        <v>255</v>
      </c>
      <c r="F145" s="157" t="s">
        <v>256</v>
      </c>
      <c r="G145" s="158" t="s">
        <v>245</v>
      </c>
      <c r="H145" s="159">
        <v>2</v>
      </c>
      <c r="I145" s="160"/>
      <c r="J145" s="161">
        <f>ROUND(I145*H145,2)</f>
        <v>0</v>
      </c>
      <c r="K145" s="157" t="s">
        <v>3</v>
      </c>
      <c r="L145" s="34"/>
      <c r="M145" s="162" t="s">
        <v>3</v>
      </c>
      <c r="N145" s="163" t="s">
        <v>42</v>
      </c>
      <c r="O145" s="54"/>
      <c r="P145" s="164">
        <f>O145*H145</f>
        <v>0</v>
      </c>
      <c r="Q145" s="164">
        <v>0</v>
      </c>
      <c r="R145" s="164">
        <f>Q145*H145</f>
        <v>0</v>
      </c>
      <c r="S145" s="164">
        <v>0</v>
      </c>
      <c r="T145" s="165">
        <f>S145*H145</f>
        <v>0</v>
      </c>
      <c r="U145" s="33"/>
      <c r="V145" s="33"/>
      <c r="W145" s="33"/>
      <c r="X145" s="33"/>
      <c r="Y145" s="33"/>
      <c r="Z145" s="33"/>
      <c r="AA145" s="33"/>
      <c r="AB145" s="33"/>
      <c r="AC145" s="33"/>
      <c r="AD145" s="33"/>
      <c r="AE145" s="33"/>
      <c r="AR145" s="166" t="s">
        <v>223</v>
      </c>
      <c r="AT145" s="166" t="s">
        <v>141</v>
      </c>
      <c r="AU145" s="166" t="s">
        <v>79</v>
      </c>
      <c r="AY145" s="18" t="s">
        <v>137</v>
      </c>
      <c r="BE145" s="167">
        <f>IF(N145="základní",J145,0)</f>
        <v>0</v>
      </c>
      <c r="BF145" s="167">
        <f>IF(N145="snížená",J145,0)</f>
        <v>0</v>
      </c>
      <c r="BG145" s="167">
        <f>IF(N145="zákl. přenesená",J145,0)</f>
        <v>0</v>
      </c>
      <c r="BH145" s="167">
        <f>IF(N145="sníž. přenesená",J145,0)</f>
        <v>0</v>
      </c>
      <c r="BI145" s="167">
        <f>IF(N145="nulová",J145,0)</f>
        <v>0</v>
      </c>
      <c r="BJ145" s="18" t="s">
        <v>15</v>
      </c>
      <c r="BK145" s="167">
        <f>ROUND(I145*H145,2)</f>
        <v>0</v>
      </c>
      <c r="BL145" s="18" t="s">
        <v>223</v>
      </c>
      <c r="BM145" s="166" t="s">
        <v>724</v>
      </c>
    </row>
    <row r="146" spans="1:65" s="12" customFormat="1" ht="22.9" customHeight="1" x14ac:dyDescent="0.2">
      <c r="B146" s="141"/>
      <c r="D146" s="347" t="s">
        <v>70</v>
      </c>
      <c r="E146" s="152" t="s">
        <v>258</v>
      </c>
      <c r="F146" s="152" t="s">
        <v>259</v>
      </c>
      <c r="I146" s="144"/>
      <c r="J146" s="153">
        <f>BK146</f>
        <v>0</v>
      </c>
      <c r="L146" s="141"/>
      <c r="M146" s="146"/>
      <c r="N146" s="147"/>
      <c r="O146" s="147"/>
      <c r="P146" s="148">
        <f>SUM(P147:P149)</f>
        <v>0</v>
      </c>
      <c r="Q146" s="147"/>
      <c r="R146" s="148">
        <f>SUM(R147:R149)</f>
        <v>0</v>
      </c>
      <c r="S146" s="147"/>
      <c r="T146" s="149">
        <f>SUM(T147:T149)</f>
        <v>0.36630000000000001</v>
      </c>
      <c r="AR146" s="142" t="s">
        <v>79</v>
      </c>
      <c r="AT146" s="150" t="s">
        <v>70</v>
      </c>
      <c r="AU146" s="150" t="s">
        <v>15</v>
      </c>
      <c r="AY146" s="142" t="s">
        <v>137</v>
      </c>
      <c r="BK146" s="151">
        <f>SUM(BK147:BK149)</f>
        <v>0</v>
      </c>
    </row>
    <row r="147" spans="1:65" s="2" customFormat="1" ht="32.450000000000003" customHeight="1" x14ac:dyDescent="0.2">
      <c r="A147" s="33"/>
      <c r="B147" s="154"/>
      <c r="C147" s="155" t="s">
        <v>260</v>
      </c>
      <c r="D147" s="345" t="s">
        <v>141</v>
      </c>
      <c r="E147" s="156" t="s">
        <v>261</v>
      </c>
      <c r="F147" s="157" t="s">
        <v>262</v>
      </c>
      <c r="G147" s="158" t="s">
        <v>144</v>
      </c>
      <c r="H147" s="159">
        <v>12.21</v>
      </c>
      <c r="I147" s="160"/>
      <c r="J147" s="161">
        <f>ROUND(I147*H147,2)</f>
        <v>0</v>
      </c>
      <c r="K147" s="157" t="s">
        <v>145</v>
      </c>
      <c r="L147" s="34"/>
      <c r="M147" s="162" t="s">
        <v>3</v>
      </c>
      <c r="N147" s="163" t="s">
        <v>42</v>
      </c>
      <c r="O147" s="54"/>
      <c r="P147" s="164">
        <f>O147*H147</f>
        <v>0</v>
      </c>
      <c r="Q147" s="164">
        <v>0</v>
      </c>
      <c r="R147" s="164">
        <f>Q147*H147</f>
        <v>0</v>
      </c>
      <c r="S147" s="164">
        <v>0.03</v>
      </c>
      <c r="T147" s="165">
        <f>S147*H147</f>
        <v>0.36630000000000001</v>
      </c>
      <c r="U147" s="33"/>
      <c r="V147" s="33"/>
      <c r="W147" s="33"/>
      <c r="X147" s="33"/>
      <c r="Y147" s="33"/>
      <c r="Z147" s="33"/>
      <c r="AA147" s="33"/>
      <c r="AB147" s="33"/>
      <c r="AC147" s="33"/>
      <c r="AD147" s="33"/>
      <c r="AE147" s="33"/>
      <c r="AR147" s="166" t="s">
        <v>223</v>
      </c>
      <c r="AT147" s="166" t="s">
        <v>141</v>
      </c>
      <c r="AU147" s="166" t="s">
        <v>79</v>
      </c>
      <c r="AY147" s="18" t="s">
        <v>137</v>
      </c>
      <c r="BE147" s="167">
        <f>IF(N147="základní",J147,0)</f>
        <v>0</v>
      </c>
      <c r="BF147" s="167">
        <f>IF(N147="snížená",J147,0)</f>
        <v>0</v>
      </c>
      <c r="BG147" s="167">
        <f>IF(N147="zákl. přenesená",J147,0)</f>
        <v>0</v>
      </c>
      <c r="BH147" s="167">
        <f>IF(N147="sníž. přenesená",J147,0)</f>
        <v>0</v>
      </c>
      <c r="BI147" s="167">
        <f>IF(N147="nulová",J147,0)</f>
        <v>0</v>
      </c>
      <c r="BJ147" s="18" t="s">
        <v>15</v>
      </c>
      <c r="BK147" s="167">
        <f>ROUND(I147*H147,2)</f>
        <v>0</v>
      </c>
      <c r="BL147" s="18" t="s">
        <v>223</v>
      </c>
      <c r="BM147" s="166" t="s">
        <v>725</v>
      </c>
    </row>
    <row r="148" spans="1:65" s="14" customFormat="1" x14ac:dyDescent="0.2">
      <c r="B148" s="176"/>
      <c r="D148" s="346" t="s">
        <v>147</v>
      </c>
      <c r="E148" s="177" t="s">
        <v>3</v>
      </c>
      <c r="F148" s="178" t="s">
        <v>168</v>
      </c>
      <c r="H148" s="177" t="s">
        <v>3</v>
      </c>
      <c r="I148" s="179"/>
      <c r="L148" s="176"/>
      <c r="M148" s="180"/>
      <c r="N148" s="181"/>
      <c r="O148" s="181"/>
      <c r="P148" s="181"/>
      <c r="Q148" s="181"/>
      <c r="R148" s="181"/>
      <c r="S148" s="181"/>
      <c r="T148" s="182"/>
      <c r="AT148" s="177" t="s">
        <v>147</v>
      </c>
      <c r="AU148" s="177" t="s">
        <v>79</v>
      </c>
      <c r="AV148" s="14" t="s">
        <v>15</v>
      </c>
      <c r="AW148" s="14" t="s">
        <v>33</v>
      </c>
      <c r="AX148" s="14" t="s">
        <v>71</v>
      </c>
      <c r="AY148" s="177" t="s">
        <v>137</v>
      </c>
    </row>
    <row r="149" spans="1:65" s="13" customFormat="1" x14ac:dyDescent="0.2">
      <c r="B149" s="168"/>
      <c r="D149" s="346" t="s">
        <v>147</v>
      </c>
      <c r="E149" s="169" t="s">
        <v>3</v>
      </c>
      <c r="F149" s="170" t="s">
        <v>227</v>
      </c>
      <c r="H149" s="171">
        <v>12.21</v>
      </c>
      <c r="I149" s="172"/>
      <c r="L149" s="168"/>
      <c r="M149" s="173"/>
      <c r="N149" s="174"/>
      <c r="O149" s="174"/>
      <c r="P149" s="174"/>
      <c r="Q149" s="174"/>
      <c r="R149" s="174"/>
      <c r="S149" s="174"/>
      <c r="T149" s="175"/>
      <c r="AT149" s="169" t="s">
        <v>147</v>
      </c>
      <c r="AU149" s="169" t="s">
        <v>79</v>
      </c>
      <c r="AV149" s="13" t="s">
        <v>79</v>
      </c>
      <c r="AW149" s="13" t="s">
        <v>33</v>
      </c>
      <c r="AX149" s="13" t="s">
        <v>15</v>
      </c>
      <c r="AY149" s="169" t="s">
        <v>137</v>
      </c>
    </row>
    <row r="150" spans="1:65" s="12" customFormat="1" ht="22.9" customHeight="1" x14ac:dyDescent="0.2">
      <c r="B150" s="141"/>
      <c r="D150" s="347" t="s">
        <v>70</v>
      </c>
      <c r="E150" s="152" t="s">
        <v>264</v>
      </c>
      <c r="F150" s="152" t="s">
        <v>265</v>
      </c>
      <c r="I150" s="144"/>
      <c r="J150" s="153">
        <f>BK150</f>
        <v>0</v>
      </c>
      <c r="L150" s="141"/>
      <c r="M150" s="146"/>
      <c r="N150" s="147"/>
      <c r="O150" s="147"/>
      <c r="P150" s="148">
        <f>SUM(P151:P163)</f>
        <v>0</v>
      </c>
      <c r="Q150" s="147"/>
      <c r="R150" s="148">
        <f>SUM(R151:R163)</f>
        <v>8.6150000000000004E-2</v>
      </c>
      <c r="S150" s="147"/>
      <c r="T150" s="149">
        <f>SUM(T151:T163)</f>
        <v>0.129</v>
      </c>
      <c r="AR150" s="142" t="s">
        <v>79</v>
      </c>
      <c r="AT150" s="150" t="s">
        <v>70</v>
      </c>
      <c r="AU150" s="150" t="s">
        <v>15</v>
      </c>
      <c r="AY150" s="142" t="s">
        <v>137</v>
      </c>
      <c r="BK150" s="151">
        <f>SUM(BK151:BK163)</f>
        <v>0</v>
      </c>
    </row>
    <row r="151" spans="1:65" s="2" customFormat="1" ht="43.15" customHeight="1" x14ac:dyDescent="0.2">
      <c r="A151" s="33"/>
      <c r="B151" s="154"/>
      <c r="C151" s="155" t="s">
        <v>270</v>
      </c>
      <c r="D151" s="345" t="s">
        <v>141</v>
      </c>
      <c r="E151" s="156" t="s">
        <v>271</v>
      </c>
      <c r="F151" s="157" t="s">
        <v>272</v>
      </c>
      <c r="G151" s="158" t="s">
        <v>245</v>
      </c>
      <c r="H151" s="159">
        <v>5</v>
      </c>
      <c r="I151" s="160"/>
      <c r="J151" s="161">
        <f t="shared" ref="J151:J163" si="0">ROUND(I151*H151,2)</f>
        <v>0</v>
      </c>
      <c r="K151" s="157" t="s">
        <v>145</v>
      </c>
      <c r="L151" s="34"/>
      <c r="M151" s="162" t="s">
        <v>3</v>
      </c>
      <c r="N151" s="163" t="s">
        <v>42</v>
      </c>
      <c r="O151" s="54"/>
      <c r="P151" s="164">
        <f t="shared" ref="P151:P163" si="1">O151*H151</f>
        <v>0</v>
      </c>
      <c r="Q151" s="164">
        <v>0</v>
      </c>
      <c r="R151" s="164">
        <f t="shared" ref="R151:R163" si="2">Q151*H151</f>
        <v>0</v>
      </c>
      <c r="S151" s="164">
        <v>0</v>
      </c>
      <c r="T151" s="165">
        <f t="shared" ref="T151:T163" si="3">S151*H151</f>
        <v>0</v>
      </c>
      <c r="U151" s="33"/>
      <c r="V151" s="33"/>
      <c r="W151" s="33"/>
      <c r="X151" s="33"/>
      <c r="Y151" s="33"/>
      <c r="Z151" s="33"/>
      <c r="AA151" s="33"/>
      <c r="AB151" s="33"/>
      <c r="AC151" s="33"/>
      <c r="AD151" s="33"/>
      <c r="AE151" s="33"/>
      <c r="AR151" s="166" t="s">
        <v>223</v>
      </c>
      <c r="AT151" s="166" t="s">
        <v>141</v>
      </c>
      <c r="AU151" s="166" t="s">
        <v>79</v>
      </c>
      <c r="AY151" s="18" t="s">
        <v>137</v>
      </c>
      <c r="BE151" s="167">
        <f t="shared" ref="BE151:BE163" si="4">IF(N151="základní",J151,0)</f>
        <v>0</v>
      </c>
      <c r="BF151" s="167">
        <f t="shared" ref="BF151:BF163" si="5">IF(N151="snížená",J151,0)</f>
        <v>0</v>
      </c>
      <c r="BG151" s="167">
        <f t="shared" ref="BG151:BG163" si="6">IF(N151="zákl. přenesená",J151,0)</f>
        <v>0</v>
      </c>
      <c r="BH151" s="167">
        <f t="shared" ref="BH151:BH163" si="7">IF(N151="sníž. přenesená",J151,0)</f>
        <v>0</v>
      </c>
      <c r="BI151" s="167">
        <f t="shared" ref="BI151:BI163" si="8">IF(N151="nulová",J151,0)</f>
        <v>0</v>
      </c>
      <c r="BJ151" s="18" t="s">
        <v>15</v>
      </c>
      <c r="BK151" s="167">
        <f t="shared" ref="BK151:BK163" si="9">ROUND(I151*H151,2)</f>
        <v>0</v>
      </c>
      <c r="BL151" s="18" t="s">
        <v>223</v>
      </c>
      <c r="BM151" s="166" t="s">
        <v>726</v>
      </c>
    </row>
    <row r="152" spans="1:65" s="2" customFormat="1" ht="32.450000000000003" customHeight="1" x14ac:dyDescent="0.2">
      <c r="A152" s="33"/>
      <c r="B152" s="154"/>
      <c r="C152" s="183" t="s">
        <v>274</v>
      </c>
      <c r="D152" s="348" t="s">
        <v>229</v>
      </c>
      <c r="E152" s="184" t="s">
        <v>275</v>
      </c>
      <c r="F152" s="185" t="s">
        <v>276</v>
      </c>
      <c r="G152" s="186" t="s">
        <v>245</v>
      </c>
      <c r="H152" s="187">
        <v>3</v>
      </c>
      <c r="I152" s="188"/>
      <c r="J152" s="189">
        <f t="shared" si="0"/>
        <v>0</v>
      </c>
      <c r="K152" s="185" t="s">
        <v>3</v>
      </c>
      <c r="L152" s="190"/>
      <c r="M152" s="191" t="s">
        <v>3</v>
      </c>
      <c r="N152" s="192" t="s">
        <v>42</v>
      </c>
      <c r="O152" s="54"/>
      <c r="P152" s="164">
        <f t="shared" si="1"/>
        <v>0</v>
      </c>
      <c r="Q152" s="164">
        <v>1.6E-2</v>
      </c>
      <c r="R152" s="164">
        <f t="shared" si="2"/>
        <v>4.8000000000000001E-2</v>
      </c>
      <c r="S152" s="164">
        <v>0</v>
      </c>
      <c r="T152" s="165">
        <f t="shared" si="3"/>
        <v>0</v>
      </c>
      <c r="U152" s="33"/>
      <c r="V152" s="33"/>
      <c r="W152" s="33"/>
      <c r="X152" s="33"/>
      <c r="Y152" s="33"/>
      <c r="Z152" s="33"/>
      <c r="AA152" s="33"/>
      <c r="AB152" s="33"/>
      <c r="AC152" s="33"/>
      <c r="AD152" s="33"/>
      <c r="AE152" s="33"/>
      <c r="AR152" s="166" t="s">
        <v>232</v>
      </c>
      <c r="AT152" s="166" t="s">
        <v>229</v>
      </c>
      <c r="AU152" s="166" t="s">
        <v>79</v>
      </c>
      <c r="AY152" s="18" t="s">
        <v>137</v>
      </c>
      <c r="BE152" s="167">
        <f t="shared" si="4"/>
        <v>0</v>
      </c>
      <c r="BF152" s="167">
        <f t="shared" si="5"/>
        <v>0</v>
      </c>
      <c r="BG152" s="167">
        <f t="shared" si="6"/>
        <v>0</v>
      </c>
      <c r="BH152" s="167">
        <f t="shared" si="7"/>
        <v>0</v>
      </c>
      <c r="BI152" s="167">
        <f t="shared" si="8"/>
        <v>0</v>
      </c>
      <c r="BJ152" s="18" t="s">
        <v>15</v>
      </c>
      <c r="BK152" s="167">
        <f t="shared" si="9"/>
        <v>0</v>
      </c>
      <c r="BL152" s="18" t="s">
        <v>223</v>
      </c>
      <c r="BM152" s="166" t="s">
        <v>727</v>
      </c>
    </row>
    <row r="153" spans="1:65" s="2" customFormat="1" ht="32.450000000000003" customHeight="1" x14ac:dyDescent="0.2">
      <c r="A153" s="33"/>
      <c r="B153" s="154"/>
      <c r="C153" s="183" t="s">
        <v>278</v>
      </c>
      <c r="D153" s="348" t="s">
        <v>229</v>
      </c>
      <c r="E153" s="184" t="s">
        <v>279</v>
      </c>
      <c r="F153" s="185" t="s">
        <v>280</v>
      </c>
      <c r="G153" s="186" t="s">
        <v>245</v>
      </c>
      <c r="H153" s="187">
        <v>2</v>
      </c>
      <c r="I153" s="188"/>
      <c r="J153" s="189">
        <f t="shared" si="0"/>
        <v>0</v>
      </c>
      <c r="K153" s="185" t="s">
        <v>3</v>
      </c>
      <c r="L153" s="190"/>
      <c r="M153" s="191" t="s">
        <v>3</v>
      </c>
      <c r="N153" s="192" t="s">
        <v>42</v>
      </c>
      <c r="O153" s="54"/>
      <c r="P153" s="164">
        <f t="shared" si="1"/>
        <v>0</v>
      </c>
      <c r="Q153" s="164">
        <v>1.6E-2</v>
      </c>
      <c r="R153" s="164">
        <f t="shared" si="2"/>
        <v>3.2000000000000001E-2</v>
      </c>
      <c r="S153" s="164">
        <v>0</v>
      </c>
      <c r="T153" s="165">
        <f t="shared" si="3"/>
        <v>0</v>
      </c>
      <c r="U153" s="33"/>
      <c r="V153" s="33"/>
      <c r="W153" s="33"/>
      <c r="X153" s="33"/>
      <c r="Y153" s="33"/>
      <c r="Z153" s="33"/>
      <c r="AA153" s="33"/>
      <c r="AB153" s="33"/>
      <c r="AC153" s="33"/>
      <c r="AD153" s="33"/>
      <c r="AE153" s="33"/>
      <c r="AR153" s="166" t="s">
        <v>232</v>
      </c>
      <c r="AT153" s="166" t="s">
        <v>229</v>
      </c>
      <c r="AU153" s="166" t="s">
        <v>79</v>
      </c>
      <c r="AY153" s="18" t="s">
        <v>137</v>
      </c>
      <c r="BE153" s="167">
        <f t="shared" si="4"/>
        <v>0</v>
      </c>
      <c r="BF153" s="167">
        <f t="shared" si="5"/>
        <v>0</v>
      </c>
      <c r="BG153" s="167">
        <f t="shared" si="6"/>
        <v>0</v>
      </c>
      <c r="BH153" s="167">
        <f t="shared" si="7"/>
        <v>0</v>
      </c>
      <c r="BI153" s="167">
        <f t="shared" si="8"/>
        <v>0</v>
      </c>
      <c r="BJ153" s="18" t="s">
        <v>15</v>
      </c>
      <c r="BK153" s="167">
        <f t="shared" si="9"/>
        <v>0</v>
      </c>
      <c r="BL153" s="18" t="s">
        <v>223</v>
      </c>
      <c r="BM153" s="166" t="s">
        <v>728</v>
      </c>
    </row>
    <row r="154" spans="1:65" s="2" customFormat="1" ht="21.6" customHeight="1" x14ac:dyDescent="0.2">
      <c r="A154" s="33"/>
      <c r="B154" s="154"/>
      <c r="C154" s="155" t="s">
        <v>282</v>
      </c>
      <c r="D154" s="345" t="s">
        <v>141</v>
      </c>
      <c r="E154" s="156" t="s">
        <v>283</v>
      </c>
      <c r="F154" s="157" t="s">
        <v>284</v>
      </c>
      <c r="G154" s="158" t="s">
        <v>245</v>
      </c>
      <c r="H154" s="159">
        <v>3</v>
      </c>
      <c r="I154" s="160"/>
      <c r="J154" s="161">
        <f t="shared" si="0"/>
        <v>0</v>
      </c>
      <c r="K154" s="157" t="s">
        <v>145</v>
      </c>
      <c r="L154" s="34"/>
      <c r="M154" s="162" t="s">
        <v>3</v>
      </c>
      <c r="N154" s="163" t="s">
        <v>42</v>
      </c>
      <c r="O154" s="54"/>
      <c r="P154" s="164">
        <f t="shared" si="1"/>
        <v>0</v>
      </c>
      <c r="Q154" s="164">
        <v>0</v>
      </c>
      <c r="R154" s="164">
        <f t="shared" si="2"/>
        <v>0</v>
      </c>
      <c r="S154" s="164">
        <v>0</v>
      </c>
      <c r="T154" s="165">
        <f t="shared" si="3"/>
        <v>0</v>
      </c>
      <c r="U154" s="33"/>
      <c r="V154" s="33"/>
      <c r="W154" s="33"/>
      <c r="X154" s="33"/>
      <c r="Y154" s="33"/>
      <c r="Z154" s="33"/>
      <c r="AA154" s="33"/>
      <c r="AB154" s="33"/>
      <c r="AC154" s="33"/>
      <c r="AD154" s="33"/>
      <c r="AE154" s="33"/>
      <c r="AR154" s="166" t="s">
        <v>223</v>
      </c>
      <c r="AT154" s="166" t="s">
        <v>141</v>
      </c>
      <c r="AU154" s="166" t="s">
        <v>79</v>
      </c>
      <c r="AY154" s="18" t="s">
        <v>137</v>
      </c>
      <c r="BE154" s="167">
        <f t="shared" si="4"/>
        <v>0</v>
      </c>
      <c r="BF154" s="167">
        <f t="shared" si="5"/>
        <v>0</v>
      </c>
      <c r="BG154" s="167">
        <f t="shared" si="6"/>
        <v>0</v>
      </c>
      <c r="BH154" s="167">
        <f t="shared" si="7"/>
        <v>0</v>
      </c>
      <c r="BI154" s="167">
        <f t="shared" si="8"/>
        <v>0</v>
      </c>
      <c r="BJ154" s="18" t="s">
        <v>15</v>
      </c>
      <c r="BK154" s="167">
        <f t="shared" si="9"/>
        <v>0</v>
      </c>
      <c r="BL154" s="18" t="s">
        <v>223</v>
      </c>
      <c r="BM154" s="166" t="s">
        <v>729</v>
      </c>
    </row>
    <row r="155" spans="1:65" s="2" customFormat="1" ht="14.45" customHeight="1" x14ac:dyDescent="0.2">
      <c r="A155" s="33"/>
      <c r="B155" s="154"/>
      <c r="C155" s="183" t="s">
        <v>286</v>
      </c>
      <c r="D155" s="348" t="s">
        <v>229</v>
      </c>
      <c r="E155" s="184" t="s">
        <v>287</v>
      </c>
      <c r="F155" s="185" t="s">
        <v>288</v>
      </c>
      <c r="G155" s="186" t="s">
        <v>245</v>
      </c>
      <c r="H155" s="187">
        <v>3</v>
      </c>
      <c r="I155" s="188"/>
      <c r="J155" s="189">
        <f t="shared" si="0"/>
        <v>0</v>
      </c>
      <c r="K155" s="185" t="s">
        <v>3</v>
      </c>
      <c r="L155" s="190"/>
      <c r="M155" s="191" t="s">
        <v>3</v>
      </c>
      <c r="N155" s="192" t="s">
        <v>42</v>
      </c>
      <c r="O155" s="54"/>
      <c r="P155" s="164">
        <f t="shared" si="1"/>
        <v>0</v>
      </c>
      <c r="Q155" s="164">
        <v>0</v>
      </c>
      <c r="R155" s="164">
        <f t="shared" si="2"/>
        <v>0</v>
      </c>
      <c r="S155" s="164">
        <v>0</v>
      </c>
      <c r="T155" s="165">
        <f t="shared" si="3"/>
        <v>0</v>
      </c>
      <c r="U155" s="33"/>
      <c r="V155" s="33"/>
      <c r="W155" s="33"/>
      <c r="X155" s="33"/>
      <c r="Y155" s="33"/>
      <c r="Z155" s="33"/>
      <c r="AA155" s="33"/>
      <c r="AB155" s="33"/>
      <c r="AC155" s="33"/>
      <c r="AD155" s="33"/>
      <c r="AE155" s="33"/>
      <c r="AR155" s="166" t="s">
        <v>232</v>
      </c>
      <c r="AT155" s="166" t="s">
        <v>229</v>
      </c>
      <c r="AU155" s="166" t="s">
        <v>79</v>
      </c>
      <c r="AY155" s="18" t="s">
        <v>137</v>
      </c>
      <c r="BE155" s="167">
        <f t="shared" si="4"/>
        <v>0</v>
      </c>
      <c r="BF155" s="167">
        <f t="shared" si="5"/>
        <v>0</v>
      </c>
      <c r="BG155" s="167">
        <f t="shared" si="6"/>
        <v>0</v>
      </c>
      <c r="BH155" s="167">
        <f t="shared" si="7"/>
        <v>0</v>
      </c>
      <c r="BI155" s="167">
        <f t="shared" si="8"/>
        <v>0</v>
      </c>
      <c r="BJ155" s="18" t="s">
        <v>15</v>
      </c>
      <c r="BK155" s="167">
        <f t="shared" si="9"/>
        <v>0</v>
      </c>
      <c r="BL155" s="18" t="s">
        <v>223</v>
      </c>
      <c r="BM155" s="166" t="s">
        <v>730</v>
      </c>
    </row>
    <row r="156" spans="1:65" s="2" customFormat="1" ht="21.6" customHeight="1" x14ac:dyDescent="0.2">
      <c r="A156" s="33"/>
      <c r="B156" s="154"/>
      <c r="C156" s="155" t="s">
        <v>290</v>
      </c>
      <c r="D156" s="345" t="s">
        <v>141</v>
      </c>
      <c r="E156" s="156" t="s">
        <v>291</v>
      </c>
      <c r="F156" s="157" t="s">
        <v>292</v>
      </c>
      <c r="G156" s="158" t="s">
        <v>245</v>
      </c>
      <c r="H156" s="159">
        <v>5</v>
      </c>
      <c r="I156" s="160"/>
      <c r="J156" s="161">
        <f t="shared" si="0"/>
        <v>0</v>
      </c>
      <c r="K156" s="157" t="s">
        <v>145</v>
      </c>
      <c r="L156" s="34"/>
      <c r="M156" s="162" t="s">
        <v>3</v>
      </c>
      <c r="N156" s="163" t="s">
        <v>42</v>
      </c>
      <c r="O156" s="54"/>
      <c r="P156" s="164">
        <f t="shared" si="1"/>
        <v>0</v>
      </c>
      <c r="Q156" s="164">
        <v>0</v>
      </c>
      <c r="R156" s="164">
        <f t="shared" si="2"/>
        <v>0</v>
      </c>
      <c r="S156" s="164">
        <v>0</v>
      </c>
      <c r="T156" s="165">
        <f t="shared" si="3"/>
        <v>0</v>
      </c>
      <c r="U156" s="33"/>
      <c r="V156" s="33"/>
      <c r="W156" s="33"/>
      <c r="X156" s="33"/>
      <c r="Y156" s="33"/>
      <c r="Z156" s="33"/>
      <c r="AA156" s="33"/>
      <c r="AB156" s="33"/>
      <c r="AC156" s="33"/>
      <c r="AD156" s="33"/>
      <c r="AE156" s="33"/>
      <c r="AR156" s="166" t="s">
        <v>223</v>
      </c>
      <c r="AT156" s="166" t="s">
        <v>141</v>
      </c>
      <c r="AU156" s="166" t="s">
        <v>79</v>
      </c>
      <c r="AY156" s="18" t="s">
        <v>137</v>
      </c>
      <c r="BE156" s="167">
        <f t="shared" si="4"/>
        <v>0</v>
      </c>
      <c r="BF156" s="167">
        <f t="shared" si="5"/>
        <v>0</v>
      </c>
      <c r="BG156" s="167">
        <f t="shared" si="6"/>
        <v>0</v>
      </c>
      <c r="BH156" s="167">
        <f t="shared" si="7"/>
        <v>0</v>
      </c>
      <c r="BI156" s="167">
        <f t="shared" si="8"/>
        <v>0</v>
      </c>
      <c r="BJ156" s="18" t="s">
        <v>15</v>
      </c>
      <c r="BK156" s="167">
        <f t="shared" si="9"/>
        <v>0</v>
      </c>
      <c r="BL156" s="18" t="s">
        <v>223</v>
      </c>
      <c r="BM156" s="166" t="s">
        <v>731</v>
      </c>
    </row>
    <row r="157" spans="1:65" s="2" customFormat="1" ht="14.45" customHeight="1" x14ac:dyDescent="0.2">
      <c r="A157" s="33"/>
      <c r="B157" s="154"/>
      <c r="C157" s="183" t="s">
        <v>294</v>
      </c>
      <c r="D157" s="348" t="s">
        <v>229</v>
      </c>
      <c r="E157" s="184" t="s">
        <v>295</v>
      </c>
      <c r="F157" s="185" t="s">
        <v>296</v>
      </c>
      <c r="G157" s="186" t="s">
        <v>245</v>
      </c>
      <c r="H157" s="187">
        <v>3</v>
      </c>
      <c r="I157" s="188"/>
      <c r="J157" s="189">
        <f t="shared" si="0"/>
        <v>0</v>
      </c>
      <c r="K157" s="185" t="s">
        <v>3</v>
      </c>
      <c r="L157" s="190"/>
      <c r="M157" s="191" t="s">
        <v>3</v>
      </c>
      <c r="N157" s="192" t="s">
        <v>42</v>
      </c>
      <c r="O157" s="54"/>
      <c r="P157" s="164">
        <f t="shared" si="1"/>
        <v>0</v>
      </c>
      <c r="Q157" s="164">
        <v>0</v>
      </c>
      <c r="R157" s="164">
        <f t="shared" si="2"/>
        <v>0</v>
      </c>
      <c r="S157" s="164">
        <v>0</v>
      </c>
      <c r="T157" s="165">
        <f t="shared" si="3"/>
        <v>0</v>
      </c>
      <c r="U157" s="33"/>
      <c r="V157" s="33"/>
      <c r="W157" s="33"/>
      <c r="X157" s="33"/>
      <c r="Y157" s="33"/>
      <c r="Z157" s="33"/>
      <c r="AA157" s="33"/>
      <c r="AB157" s="33"/>
      <c r="AC157" s="33"/>
      <c r="AD157" s="33"/>
      <c r="AE157" s="33"/>
      <c r="AR157" s="166" t="s">
        <v>232</v>
      </c>
      <c r="AT157" s="166" t="s">
        <v>229</v>
      </c>
      <c r="AU157" s="166" t="s">
        <v>79</v>
      </c>
      <c r="AY157" s="18" t="s">
        <v>137</v>
      </c>
      <c r="BE157" s="167">
        <f t="shared" si="4"/>
        <v>0</v>
      </c>
      <c r="BF157" s="167">
        <f t="shared" si="5"/>
        <v>0</v>
      </c>
      <c r="BG157" s="167">
        <f t="shared" si="6"/>
        <v>0</v>
      </c>
      <c r="BH157" s="167">
        <f t="shared" si="7"/>
        <v>0</v>
      </c>
      <c r="BI157" s="167">
        <f t="shared" si="8"/>
        <v>0</v>
      </c>
      <c r="BJ157" s="18" t="s">
        <v>15</v>
      </c>
      <c r="BK157" s="167">
        <f t="shared" si="9"/>
        <v>0</v>
      </c>
      <c r="BL157" s="18" t="s">
        <v>223</v>
      </c>
      <c r="BM157" s="166" t="s">
        <v>732</v>
      </c>
    </row>
    <row r="158" spans="1:65" s="2" customFormat="1" ht="14.45" customHeight="1" x14ac:dyDescent="0.2">
      <c r="A158" s="33"/>
      <c r="B158" s="154"/>
      <c r="C158" s="183" t="s">
        <v>232</v>
      </c>
      <c r="D158" s="348" t="s">
        <v>229</v>
      </c>
      <c r="E158" s="184" t="s">
        <v>298</v>
      </c>
      <c r="F158" s="185" t="s">
        <v>299</v>
      </c>
      <c r="G158" s="186" t="s">
        <v>245</v>
      </c>
      <c r="H158" s="187">
        <v>2</v>
      </c>
      <c r="I158" s="188"/>
      <c r="J158" s="189">
        <f t="shared" si="0"/>
        <v>0</v>
      </c>
      <c r="K158" s="185" t="s">
        <v>3</v>
      </c>
      <c r="L158" s="190"/>
      <c r="M158" s="191" t="s">
        <v>3</v>
      </c>
      <c r="N158" s="192" t="s">
        <v>42</v>
      </c>
      <c r="O158" s="54"/>
      <c r="P158" s="164">
        <f t="shared" si="1"/>
        <v>0</v>
      </c>
      <c r="Q158" s="164">
        <v>0</v>
      </c>
      <c r="R158" s="164">
        <f t="shared" si="2"/>
        <v>0</v>
      </c>
      <c r="S158" s="164">
        <v>0</v>
      </c>
      <c r="T158" s="165">
        <f t="shared" si="3"/>
        <v>0</v>
      </c>
      <c r="U158" s="33"/>
      <c r="V158" s="33"/>
      <c r="W158" s="33"/>
      <c r="X158" s="33"/>
      <c r="Y158" s="33"/>
      <c r="Z158" s="33"/>
      <c r="AA158" s="33"/>
      <c r="AB158" s="33"/>
      <c r="AC158" s="33"/>
      <c r="AD158" s="33"/>
      <c r="AE158" s="33"/>
      <c r="AR158" s="166" t="s">
        <v>232</v>
      </c>
      <c r="AT158" s="166" t="s">
        <v>229</v>
      </c>
      <c r="AU158" s="166" t="s">
        <v>79</v>
      </c>
      <c r="AY158" s="18" t="s">
        <v>137</v>
      </c>
      <c r="BE158" s="167">
        <f t="shared" si="4"/>
        <v>0</v>
      </c>
      <c r="BF158" s="167">
        <f t="shared" si="5"/>
        <v>0</v>
      </c>
      <c r="BG158" s="167">
        <f t="shared" si="6"/>
        <v>0</v>
      </c>
      <c r="BH158" s="167">
        <f t="shared" si="7"/>
        <v>0</v>
      </c>
      <c r="BI158" s="167">
        <f t="shared" si="8"/>
        <v>0</v>
      </c>
      <c r="BJ158" s="18" t="s">
        <v>15</v>
      </c>
      <c r="BK158" s="167">
        <f t="shared" si="9"/>
        <v>0</v>
      </c>
      <c r="BL158" s="18" t="s">
        <v>223</v>
      </c>
      <c r="BM158" s="166" t="s">
        <v>733</v>
      </c>
    </row>
    <row r="159" spans="1:65" s="2" customFormat="1" ht="14.45" customHeight="1" x14ac:dyDescent="0.2">
      <c r="A159" s="33"/>
      <c r="B159" s="154"/>
      <c r="C159" s="155" t="s">
        <v>301</v>
      </c>
      <c r="D159" s="345" t="s">
        <v>141</v>
      </c>
      <c r="E159" s="156" t="s">
        <v>302</v>
      </c>
      <c r="F159" s="157" t="s">
        <v>303</v>
      </c>
      <c r="G159" s="158" t="s">
        <v>245</v>
      </c>
      <c r="H159" s="159">
        <v>5</v>
      </c>
      <c r="I159" s="160"/>
      <c r="J159" s="161">
        <f t="shared" si="0"/>
        <v>0</v>
      </c>
      <c r="K159" s="157" t="s">
        <v>145</v>
      </c>
      <c r="L159" s="34"/>
      <c r="M159" s="162" t="s">
        <v>3</v>
      </c>
      <c r="N159" s="163" t="s">
        <v>42</v>
      </c>
      <c r="O159" s="54"/>
      <c r="P159" s="164">
        <f t="shared" si="1"/>
        <v>0</v>
      </c>
      <c r="Q159" s="164">
        <v>0</v>
      </c>
      <c r="R159" s="164">
        <f t="shared" si="2"/>
        <v>0</v>
      </c>
      <c r="S159" s="164">
        <v>1.8E-3</v>
      </c>
      <c r="T159" s="165">
        <f t="shared" si="3"/>
        <v>8.9999999999999993E-3</v>
      </c>
      <c r="U159" s="33"/>
      <c r="V159" s="33"/>
      <c r="W159" s="33"/>
      <c r="X159" s="33"/>
      <c r="Y159" s="33"/>
      <c r="Z159" s="33"/>
      <c r="AA159" s="33"/>
      <c r="AB159" s="33"/>
      <c r="AC159" s="33"/>
      <c r="AD159" s="33"/>
      <c r="AE159" s="33"/>
      <c r="AR159" s="166" t="s">
        <v>223</v>
      </c>
      <c r="AT159" s="166" t="s">
        <v>141</v>
      </c>
      <c r="AU159" s="166" t="s">
        <v>79</v>
      </c>
      <c r="AY159" s="18" t="s">
        <v>137</v>
      </c>
      <c r="BE159" s="167">
        <f t="shared" si="4"/>
        <v>0</v>
      </c>
      <c r="BF159" s="167">
        <f t="shared" si="5"/>
        <v>0</v>
      </c>
      <c r="BG159" s="167">
        <f t="shared" si="6"/>
        <v>0</v>
      </c>
      <c r="BH159" s="167">
        <f t="shared" si="7"/>
        <v>0</v>
      </c>
      <c r="BI159" s="167">
        <f t="shared" si="8"/>
        <v>0</v>
      </c>
      <c r="BJ159" s="18" t="s">
        <v>15</v>
      </c>
      <c r="BK159" s="167">
        <f t="shared" si="9"/>
        <v>0</v>
      </c>
      <c r="BL159" s="18" t="s">
        <v>223</v>
      </c>
      <c r="BM159" s="166" t="s">
        <v>734</v>
      </c>
    </row>
    <row r="160" spans="1:65" s="2" customFormat="1" ht="14.45" customHeight="1" x14ac:dyDescent="0.2">
      <c r="A160" s="33"/>
      <c r="B160" s="154"/>
      <c r="C160" s="155" t="s">
        <v>266</v>
      </c>
      <c r="D160" s="345" t="s">
        <v>141</v>
      </c>
      <c r="E160" s="156" t="s">
        <v>267</v>
      </c>
      <c r="F160" s="157" t="s">
        <v>268</v>
      </c>
      <c r="G160" s="158" t="s">
        <v>245</v>
      </c>
      <c r="H160" s="159">
        <v>5</v>
      </c>
      <c r="I160" s="160"/>
      <c r="J160" s="161">
        <f t="shared" si="0"/>
        <v>0</v>
      </c>
      <c r="K160" s="157" t="s">
        <v>3</v>
      </c>
      <c r="L160" s="34"/>
      <c r="M160" s="162" t="s">
        <v>3</v>
      </c>
      <c r="N160" s="163" t="s">
        <v>42</v>
      </c>
      <c r="O160" s="54"/>
      <c r="P160" s="164">
        <f t="shared" si="1"/>
        <v>0</v>
      </c>
      <c r="Q160" s="164">
        <v>0</v>
      </c>
      <c r="R160" s="164">
        <f t="shared" si="2"/>
        <v>0</v>
      </c>
      <c r="S160" s="164">
        <v>2.4E-2</v>
      </c>
      <c r="T160" s="165">
        <f t="shared" si="3"/>
        <v>0.12</v>
      </c>
      <c r="U160" s="33"/>
      <c r="V160" s="33"/>
      <c r="W160" s="33"/>
      <c r="X160" s="33"/>
      <c r="Y160" s="33"/>
      <c r="Z160" s="33"/>
      <c r="AA160" s="33"/>
      <c r="AB160" s="33"/>
      <c r="AC160" s="33"/>
      <c r="AD160" s="33"/>
      <c r="AE160" s="33"/>
      <c r="AR160" s="166" t="s">
        <v>223</v>
      </c>
      <c r="AT160" s="166" t="s">
        <v>141</v>
      </c>
      <c r="AU160" s="166" t="s">
        <v>79</v>
      </c>
      <c r="AY160" s="18" t="s">
        <v>137</v>
      </c>
      <c r="BE160" s="167">
        <f t="shared" si="4"/>
        <v>0</v>
      </c>
      <c r="BF160" s="167">
        <f t="shared" si="5"/>
        <v>0</v>
      </c>
      <c r="BG160" s="167">
        <f t="shared" si="6"/>
        <v>0</v>
      </c>
      <c r="BH160" s="167">
        <f t="shared" si="7"/>
        <v>0</v>
      </c>
      <c r="BI160" s="167">
        <f t="shared" si="8"/>
        <v>0</v>
      </c>
      <c r="BJ160" s="18" t="s">
        <v>15</v>
      </c>
      <c r="BK160" s="167">
        <f t="shared" si="9"/>
        <v>0</v>
      </c>
      <c r="BL160" s="18" t="s">
        <v>223</v>
      </c>
      <c r="BM160" s="166" t="s">
        <v>735</v>
      </c>
    </row>
    <row r="161" spans="1:65" s="2" customFormat="1" ht="21.6" customHeight="1" x14ac:dyDescent="0.2">
      <c r="A161" s="33"/>
      <c r="B161" s="154"/>
      <c r="C161" s="155" t="s">
        <v>305</v>
      </c>
      <c r="D161" s="345" t="s">
        <v>141</v>
      </c>
      <c r="E161" s="156" t="s">
        <v>306</v>
      </c>
      <c r="F161" s="157" t="s">
        <v>307</v>
      </c>
      <c r="G161" s="158" t="s">
        <v>245</v>
      </c>
      <c r="H161" s="159">
        <v>5</v>
      </c>
      <c r="I161" s="160"/>
      <c r="J161" s="161">
        <f t="shared" si="0"/>
        <v>0</v>
      </c>
      <c r="K161" s="157" t="s">
        <v>145</v>
      </c>
      <c r="L161" s="34"/>
      <c r="M161" s="162" t="s">
        <v>3</v>
      </c>
      <c r="N161" s="163" t="s">
        <v>42</v>
      </c>
      <c r="O161" s="54"/>
      <c r="P161" s="164">
        <f t="shared" si="1"/>
        <v>0</v>
      </c>
      <c r="Q161" s="164">
        <v>0</v>
      </c>
      <c r="R161" s="164">
        <f t="shared" si="2"/>
        <v>0</v>
      </c>
      <c r="S161" s="164">
        <v>0</v>
      </c>
      <c r="T161" s="165">
        <f t="shared" si="3"/>
        <v>0</v>
      </c>
      <c r="U161" s="33"/>
      <c r="V161" s="33"/>
      <c r="W161" s="33"/>
      <c r="X161" s="33"/>
      <c r="Y161" s="33"/>
      <c r="Z161" s="33"/>
      <c r="AA161" s="33"/>
      <c r="AB161" s="33"/>
      <c r="AC161" s="33"/>
      <c r="AD161" s="33"/>
      <c r="AE161" s="33"/>
      <c r="AR161" s="166" t="s">
        <v>223</v>
      </c>
      <c r="AT161" s="166" t="s">
        <v>141</v>
      </c>
      <c r="AU161" s="166" t="s">
        <v>79</v>
      </c>
      <c r="AY161" s="18" t="s">
        <v>137</v>
      </c>
      <c r="BE161" s="167">
        <f t="shared" si="4"/>
        <v>0</v>
      </c>
      <c r="BF161" s="167">
        <f t="shared" si="5"/>
        <v>0</v>
      </c>
      <c r="BG161" s="167">
        <f t="shared" si="6"/>
        <v>0</v>
      </c>
      <c r="BH161" s="167">
        <f t="shared" si="7"/>
        <v>0</v>
      </c>
      <c r="BI161" s="167">
        <f t="shared" si="8"/>
        <v>0</v>
      </c>
      <c r="BJ161" s="18" t="s">
        <v>15</v>
      </c>
      <c r="BK161" s="167">
        <f t="shared" si="9"/>
        <v>0</v>
      </c>
      <c r="BL161" s="18" t="s">
        <v>223</v>
      </c>
      <c r="BM161" s="166" t="s">
        <v>736</v>
      </c>
    </row>
    <row r="162" spans="1:65" s="2" customFormat="1" ht="14.45" customHeight="1" x14ac:dyDescent="0.2">
      <c r="A162" s="33"/>
      <c r="B162" s="154"/>
      <c r="C162" s="183" t="s">
        <v>309</v>
      </c>
      <c r="D162" s="348" t="s">
        <v>229</v>
      </c>
      <c r="E162" s="184" t="s">
        <v>310</v>
      </c>
      <c r="F162" s="185" t="s">
        <v>311</v>
      </c>
      <c r="G162" s="186" t="s">
        <v>245</v>
      </c>
      <c r="H162" s="187">
        <v>5</v>
      </c>
      <c r="I162" s="188"/>
      <c r="J162" s="189">
        <f t="shared" si="0"/>
        <v>0</v>
      </c>
      <c r="K162" s="185" t="s">
        <v>3</v>
      </c>
      <c r="L162" s="190"/>
      <c r="M162" s="191" t="s">
        <v>3</v>
      </c>
      <c r="N162" s="192" t="s">
        <v>42</v>
      </c>
      <c r="O162" s="54"/>
      <c r="P162" s="164">
        <f t="shared" si="1"/>
        <v>0</v>
      </c>
      <c r="Q162" s="164">
        <v>1.23E-3</v>
      </c>
      <c r="R162" s="164">
        <f t="shared" si="2"/>
        <v>6.1500000000000001E-3</v>
      </c>
      <c r="S162" s="164">
        <v>0</v>
      </c>
      <c r="T162" s="165">
        <f t="shared" si="3"/>
        <v>0</v>
      </c>
      <c r="U162" s="33"/>
      <c r="V162" s="33"/>
      <c r="W162" s="33"/>
      <c r="X162" s="33"/>
      <c r="Y162" s="33"/>
      <c r="Z162" s="33"/>
      <c r="AA162" s="33"/>
      <c r="AB162" s="33"/>
      <c r="AC162" s="33"/>
      <c r="AD162" s="33"/>
      <c r="AE162" s="33"/>
      <c r="AR162" s="166" t="s">
        <v>232</v>
      </c>
      <c r="AT162" s="166" t="s">
        <v>229</v>
      </c>
      <c r="AU162" s="166" t="s">
        <v>79</v>
      </c>
      <c r="AY162" s="18" t="s">
        <v>137</v>
      </c>
      <c r="BE162" s="167">
        <f t="shared" si="4"/>
        <v>0</v>
      </c>
      <c r="BF162" s="167">
        <f t="shared" si="5"/>
        <v>0</v>
      </c>
      <c r="BG162" s="167">
        <f t="shared" si="6"/>
        <v>0</v>
      </c>
      <c r="BH162" s="167">
        <f t="shared" si="7"/>
        <v>0</v>
      </c>
      <c r="BI162" s="167">
        <f t="shared" si="8"/>
        <v>0</v>
      </c>
      <c r="BJ162" s="18" t="s">
        <v>15</v>
      </c>
      <c r="BK162" s="167">
        <f t="shared" si="9"/>
        <v>0</v>
      </c>
      <c r="BL162" s="18" t="s">
        <v>223</v>
      </c>
      <c r="BM162" s="166" t="s">
        <v>737</v>
      </c>
    </row>
    <row r="163" spans="1:65" s="2" customFormat="1" ht="43.15" customHeight="1" x14ac:dyDescent="0.2">
      <c r="A163" s="33"/>
      <c r="B163" s="154"/>
      <c r="C163" s="155" t="s">
        <v>319</v>
      </c>
      <c r="D163" s="345" t="s">
        <v>141</v>
      </c>
      <c r="E163" s="156" t="s">
        <v>314</v>
      </c>
      <c r="F163" s="157" t="s">
        <v>315</v>
      </c>
      <c r="G163" s="158" t="s">
        <v>238</v>
      </c>
      <c r="H163" s="193"/>
      <c r="I163" s="160"/>
      <c r="J163" s="161">
        <f t="shared" si="0"/>
        <v>0</v>
      </c>
      <c r="K163" s="157" t="s">
        <v>145</v>
      </c>
      <c r="L163" s="34"/>
      <c r="M163" s="162" t="s">
        <v>3</v>
      </c>
      <c r="N163" s="163" t="s">
        <v>42</v>
      </c>
      <c r="O163" s="54"/>
      <c r="P163" s="164">
        <f t="shared" si="1"/>
        <v>0</v>
      </c>
      <c r="Q163" s="164">
        <v>0</v>
      </c>
      <c r="R163" s="164">
        <f t="shared" si="2"/>
        <v>0</v>
      </c>
      <c r="S163" s="164">
        <v>0</v>
      </c>
      <c r="T163" s="165">
        <f t="shared" si="3"/>
        <v>0</v>
      </c>
      <c r="U163" s="33"/>
      <c r="V163" s="33"/>
      <c r="W163" s="33"/>
      <c r="X163" s="33"/>
      <c r="Y163" s="33"/>
      <c r="Z163" s="33"/>
      <c r="AA163" s="33"/>
      <c r="AB163" s="33"/>
      <c r="AC163" s="33"/>
      <c r="AD163" s="33"/>
      <c r="AE163" s="33"/>
      <c r="AR163" s="166" t="s">
        <v>223</v>
      </c>
      <c r="AT163" s="166" t="s">
        <v>141</v>
      </c>
      <c r="AU163" s="166" t="s">
        <v>79</v>
      </c>
      <c r="AY163" s="18" t="s">
        <v>137</v>
      </c>
      <c r="BE163" s="167">
        <f t="shared" si="4"/>
        <v>0</v>
      </c>
      <c r="BF163" s="167">
        <f t="shared" si="5"/>
        <v>0</v>
      </c>
      <c r="BG163" s="167">
        <f t="shared" si="6"/>
        <v>0</v>
      </c>
      <c r="BH163" s="167">
        <f t="shared" si="7"/>
        <v>0</v>
      </c>
      <c r="BI163" s="167">
        <f t="shared" si="8"/>
        <v>0</v>
      </c>
      <c r="BJ163" s="18" t="s">
        <v>15</v>
      </c>
      <c r="BK163" s="167">
        <f t="shared" si="9"/>
        <v>0</v>
      </c>
      <c r="BL163" s="18" t="s">
        <v>223</v>
      </c>
      <c r="BM163" s="166" t="s">
        <v>738</v>
      </c>
    </row>
    <row r="164" spans="1:65" s="12" customFormat="1" ht="22.9" customHeight="1" x14ac:dyDescent="0.2">
      <c r="B164" s="141"/>
      <c r="D164" s="347" t="s">
        <v>70</v>
      </c>
      <c r="E164" s="152" t="s">
        <v>317</v>
      </c>
      <c r="F164" s="152" t="s">
        <v>318</v>
      </c>
      <c r="I164" s="144"/>
      <c r="J164" s="153">
        <f>BK164</f>
        <v>0</v>
      </c>
      <c r="L164" s="141"/>
      <c r="M164" s="146"/>
      <c r="N164" s="147"/>
      <c r="O164" s="147"/>
      <c r="P164" s="148">
        <f>SUM(P165:P166)</f>
        <v>0</v>
      </c>
      <c r="Q164" s="147"/>
      <c r="R164" s="148">
        <f>SUM(R165:R166)</f>
        <v>0</v>
      </c>
      <c r="S164" s="147"/>
      <c r="T164" s="149">
        <f>SUM(T165:T166)</f>
        <v>0</v>
      </c>
      <c r="AR164" s="142" t="s">
        <v>79</v>
      </c>
      <c r="AT164" s="150" t="s">
        <v>70</v>
      </c>
      <c r="AU164" s="150" t="s">
        <v>15</v>
      </c>
      <c r="AY164" s="142" t="s">
        <v>137</v>
      </c>
      <c r="BK164" s="151">
        <f>SUM(BK165:BK166)</f>
        <v>0</v>
      </c>
    </row>
    <row r="165" spans="1:65" s="2" customFormat="1" ht="32.450000000000003" customHeight="1" x14ac:dyDescent="0.2">
      <c r="A165" s="33"/>
      <c r="B165" s="154"/>
      <c r="C165" s="155" t="s">
        <v>323</v>
      </c>
      <c r="D165" s="345" t="s">
        <v>141</v>
      </c>
      <c r="E165" s="156" t="s">
        <v>320</v>
      </c>
      <c r="F165" s="157" t="s">
        <v>321</v>
      </c>
      <c r="G165" s="158" t="s">
        <v>238</v>
      </c>
      <c r="H165" s="193"/>
      <c r="I165" s="160"/>
      <c r="J165" s="161">
        <f>ROUND(I165*H165,2)</f>
        <v>0</v>
      </c>
      <c r="K165" s="157" t="s">
        <v>3</v>
      </c>
      <c r="L165" s="34"/>
      <c r="M165" s="162" t="s">
        <v>3</v>
      </c>
      <c r="N165" s="163" t="s">
        <v>42</v>
      </c>
      <c r="O165" s="54"/>
      <c r="P165" s="164">
        <f>O165*H165</f>
        <v>0</v>
      </c>
      <c r="Q165" s="164">
        <v>0</v>
      </c>
      <c r="R165" s="164">
        <f>Q165*H165</f>
        <v>0</v>
      </c>
      <c r="S165" s="164">
        <v>0</v>
      </c>
      <c r="T165" s="165">
        <f>S165*H165</f>
        <v>0</v>
      </c>
      <c r="U165" s="33"/>
      <c r="V165" s="33"/>
      <c r="W165" s="33"/>
      <c r="X165" s="33"/>
      <c r="Y165" s="33"/>
      <c r="Z165" s="33"/>
      <c r="AA165" s="33"/>
      <c r="AB165" s="33"/>
      <c r="AC165" s="33"/>
      <c r="AD165" s="33"/>
      <c r="AE165" s="33"/>
      <c r="AR165" s="166" t="s">
        <v>223</v>
      </c>
      <c r="AT165" s="166" t="s">
        <v>141</v>
      </c>
      <c r="AU165" s="166" t="s">
        <v>79</v>
      </c>
      <c r="AY165" s="18" t="s">
        <v>137</v>
      </c>
      <c r="BE165" s="167">
        <f>IF(N165="základní",J165,0)</f>
        <v>0</v>
      </c>
      <c r="BF165" s="167">
        <f>IF(N165="snížená",J165,0)</f>
        <v>0</v>
      </c>
      <c r="BG165" s="167">
        <f>IF(N165="zákl. přenesená",J165,0)</f>
        <v>0</v>
      </c>
      <c r="BH165" s="167">
        <f>IF(N165="sníž. přenesená",J165,0)</f>
        <v>0</v>
      </c>
      <c r="BI165" s="167">
        <f>IF(N165="nulová",J165,0)</f>
        <v>0</v>
      </c>
      <c r="BJ165" s="18" t="s">
        <v>15</v>
      </c>
      <c r="BK165" s="167">
        <f>ROUND(I165*H165,2)</f>
        <v>0</v>
      </c>
      <c r="BL165" s="18" t="s">
        <v>223</v>
      </c>
      <c r="BM165" s="166" t="s">
        <v>739</v>
      </c>
    </row>
    <row r="166" spans="1:65" s="2" customFormat="1" ht="21.6" customHeight="1" x14ac:dyDescent="0.2">
      <c r="A166" s="33"/>
      <c r="B166" s="154"/>
      <c r="C166" s="155" t="s">
        <v>382</v>
      </c>
      <c r="D166" s="345" t="s">
        <v>141</v>
      </c>
      <c r="E166" s="156" t="s">
        <v>324</v>
      </c>
      <c r="F166" s="157" t="s">
        <v>325</v>
      </c>
      <c r="G166" s="158" t="s">
        <v>326</v>
      </c>
      <c r="H166" s="159">
        <v>1</v>
      </c>
      <c r="I166" s="160"/>
      <c r="J166" s="161">
        <f>ROUND(I166*H166,2)</f>
        <v>0</v>
      </c>
      <c r="K166" s="157" t="s">
        <v>3</v>
      </c>
      <c r="L166" s="34"/>
      <c r="M166" s="162" t="s">
        <v>3</v>
      </c>
      <c r="N166" s="163" t="s">
        <v>42</v>
      </c>
      <c r="O166" s="54"/>
      <c r="P166" s="164">
        <f>O166*H166</f>
        <v>0</v>
      </c>
      <c r="Q166" s="164">
        <v>0</v>
      </c>
      <c r="R166" s="164">
        <f>Q166*H166</f>
        <v>0</v>
      </c>
      <c r="S166" s="164">
        <v>0</v>
      </c>
      <c r="T166" s="165">
        <f>S166*H166</f>
        <v>0</v>
      </c>
      <c r="U166" s="33"/>
      <c r="V166" s="33"/>
      <c r="W166" s="33"/>
      <c r="X166" s="33"/>
      <c r="Y166" s="33"/>
      <c r="Z166" s="33"/>
      <c r="AA166" s="33"/>
      <c r="AB166" s="33"/>
      <c r="AC166" s="33"/>
      <c r="AD166" s="33"/>
      <c r="AE166" s="33"/>
      <c r="AR166" s="166" t="s">
        <v>223</v>
      </c>
      <c r="AT166" s="166" t="s">
        <v>141</v>
      </c>
      <c r="AU166" s="166" t="s">
        <v>79</v>
      </c>
      <c r="AY166" s="18" t="s">
        <v>137</v>
      </c>
      <c r="BE166" s="167">
        <f>IF(N166="základní",J166,0)</f>
        <v>0</v>
      </c>
      <c r="BF166" s="167">
        <f>IF(N166="snížená",J166,0)</f>
        <v>0</v>
      </c>
      <c r="BG166" s="167">
        <f>IF(N166="zákl. přenesená",J166,0)</f>
        <v>0</v>
      </c>
      <c r="BH166" s="167">
        <f>IF(N166="sníž. přenesená",J166,0)</f>
        <v>0</v>
      </c>
      <c r="BI166" s="167">
        <f>IF(N166="nulová",J166,0)</f>
        <v>0</v>
      </c>
      <c r="BJ166" s="18" t="s">
        <v>15</v>
      </c>
      <c r="BK166" s="167">
        <f>ROUND(I166*H166,2)</f>
        <v>0</v>
      </c>
      <c r="BL166" s="18" t="s">
        <v>223</v>
      </c>
      <c r="BM166" s="166" t="s">
        <v>740</v>
      </c>
    </row>
    <row r="167" spans="1:65" s="12" customFormat="1" ht="22.9" customHeight="1" x14ac:dyDescent="0.2">
      <c r="B167" s="141"/>
      <c r="D167" s="347" t="s">
        <v>70</v>
      </c>
      <c r="E167" s="152" t="s">
        <v>328</v>
      </c>
      <c r="F167" s="152" t="s">
        <v>329</v>
      </c>
      <c r="I167" s="144"/>
      <c r="J167" s="153">
        <f>BK167</f>
        <v>0</v>
      </c>
      <c r="L167" s="141"/>
      <c r="M167" s="146"/>
      <c r="N167" s="147"/>
      <c r="O167" s="147"/>
      <c r="P167" s="148">
        <f>SUM(P168:P184)</f>
        <v>0</v>
      </c>
      <c r="Q167" s="147"/>
      <c r="R167" s="148">
        <f>SUM(R168:R184)</f>
        <v>0.69914699999999996</v>
      </c>
      <c r="S167" s="147"/>
      <c r="T167" s="149">
        <f>SUM(T168:T184)</f>
        <v>0</v>
      </c>
      <c r="AR167" s="142" t="s">
        <v>79</v>
      </c>
      <c r="AT167" s="150" t="s">
        <v>70</v>
      </c>
      <c r="AU167" s="150" t="s">
        <v>15</v>
      </c>
      <c r="AY167" s="142" t="s">
        <v>137</v>
      </c>
      <c r="BK167" s="151">
        <f>SUM(BK168:BK184)</f>
        <v>0</v>
      </c>
    </row>
    <row r="168" spans="1:65" s="2" customFormat="1" ht="21.6" customHeight="1" x14ac:dyDescent="0.2">
      <c r="A168" s="33"/>
      <c r="B168" s="154"/>
      <c r="C168" s="155" t="s">
        <v>387</v>
      </c>
      <c r="D168" s="345" t="s">
        <v>141</v>
      </c>
      <c r="E168" s="156" t="s">
        <v>331</v>
      </c>
      <c r="F168" s="157" t="s">
        <v>332</v>
      </c>
      <c r="G168" s="158" t="s">
        <v>144</v>
      </c>
      <c r="H168" s="159">
        <v>12.21</v>
      </c>
      <c r="I168" s="160"/>
      <c r="J168" s="161">
        <f>ROUND(I168*H168,2)</f>
        <v>0</v>
      </c>
      <c r="K168" s="157" t="s">
        <v>145</v>
      </c>
      <c r="L168" s="34"/>
      <c r="M168" s="162" t="s">
        <v>3</v>
      </c>
      <c r="N168" s="163" t="s">
        <v>42</v>
      </c>
      <c r="O168" s="54"/>
      <c r="P168" s="164">
        <f>O168*H168</f>
        <v>0</v>
      </c>
      <c r="Q168" s="164">
        <v>0</v>
      </c>
      <c r="R168" s="164">
        <f>Q168*H168</f>
        <v>0</v>
      </c>
      <c r="S168" s="164">
        <v>0</v>
      </c>
      <c r="T168" s="165">
        <f>S168*H168</f>
        <v>0</v>
      </c>
      <c r="U168" s="33"/>
      <c r="V168" s="33"/>
      <c r="W168" s="33"/>
      <c r="X168" s="33"/>
      <c r="Y168" s="33"/>
      <c r="Z168" s="33"/>
      <c r="AA168" s="33"/>
      <c r="AB168" s="33"/>
      <c r="AC168" s="33"/>
      <c r="AD168" s="33"/>
      <c r="AE168" s="33"/>
      <c r="AR168" s="166" t="s">
        <v>223</v>
      </c>
      <c r="AT168" s="166" t="s">
        <v>141</v>
      </c>
      <c r="AU168" s="166" t="s">
        <v>79</v>
      </c>
      <c r="AY168" s="18" t="s">
        <v>137</v>
      </c>
      <c r="BE168" s="167">
        <f>IF(N168="základní",J168,0)</f>
        <v>0</v>
      </c>
      <c r="BF168" s="167">
        <f>IF(N168="snížená",J168,0)</f>
        <v>0</v>
      </c>
      <c r="BG168" s="167">
        <f>IF(N168="zákl. přenesená",J168,0)</f>
        <v>0</v>
      </c>
      <c r="BH168" s="167">
        <f>IF(N168="sníž. přenesená",J168,0)</f>
        <v>0</v>
      </c>
      <c r="BI168" s="167">
        <f>IF(N168="nulová",J168,0)</f>
        <v>0</v>
      </c>
      <c r="BJ168" s="18" t="s">
        <v>15</v>
      </c>
      <c r="BK168" s="167">
        <f>ROUND(I168*H168,2)</f>
        <v>0</v>
      </c>
      <c r="BL168" s="18" t="s">
        <v>223</v>
      </c>
      <c r="BM168" s="166" t="s">
        <v>741</v>
      </c>
    </row>
    <row r="169" spans="1:65" s="14" customFormat="1" x14ac:dyDescent="0.2">
      <c r="B169" s="176"/>
      <c r="D169" s="346" t="s">
        <v>147</v>
      </c>
      <c r="E169" s="177" t="s">
        <v>3</v>
      </c>
      <c r="F169" s="178" t="s">
        <v>168</v>
      </c>
      <c r="H169" s="177" t="s">
        <v>3</v>
      </c>
      <c r="I169" s="179"/>
      <c r="L169" s="176"/>
      <c r="M169" s="180"/>
      <c r="N169" s="181"/>
      <c r="O169" s="181"/>
      <c r="P169" s="181"/>
      <c r="Q169" s="181"/>
      <c r="R169" s="181"/>
      <c r="S169" s="181"/>
      <c r="T169" s="182"/>
      <c r="AT169" s="177" t="s">
        <v>147</v>
      </c>
      <c r="AU169" s="177" t="s">
        <v>79</v>
      </c>
      <c r="AV169" s="14" t="s">
        <v>15</v>
      </c>
      <c r="AW169" s="14" t="s">
        <v>33</v>
      </c>
      <c r="AX169" s="14" t="s">
        <v>71</v>
      </c>
      <c r="AY169" s="177" t="s">
        <v>137</v>
      </c>
    </row>
    <row r="170" spans="1:65" s="13" customFormat="1" x14ac:dyDescent="0.2">
      <c r="B170" s="168"/>
      <c r="D170" s="346" t="s">
        <v>147</v>
      </c>
      <c r="E170" s="169" t="s">
        <v>3</v>
      </c>
      <c r="F170" s="170" t="s">
        <v>227</v>
      </c>
      <c r="H170" s="171">
        <v>12.21</v>
      </c>
      <c r="I170" s="172"/>
      <c r="L170" s="168"/>
      <c r="M170" s="173"/>
      <c r="N170" s="174"/>
      <c r="O170" s="174"/>
      <c r="P170" s="174"/>
      <c r="Q170" s="174"/>
      <c r="R170" s="174"/>
      <c r="S170" s="174"/>
      <c r="T170" s="175"/>
      <c r="AT170" s="169" t="s">
        <v>147</v>
      </c>
      <c r="AU170" s="169" t="s">
        <v>79</v>
      </c>
      <c r="AV170" s="13" t="s">
        <v>79</v>
      </c>
      <c r="AW170" s="13" t="s">
        <v>33</v>
      </c>
      <c r="AX170" s="13" t="s">
        <v>15</v>
      </c>
      <c r="AY170" s="169" t="s">
        <v>137</v>
      </c>
    </row>
    <row r="171" spans="1:65" s="2" customFormat="1" ht="21.6" customHeight="1" x14ac:dyDescent="0.2">
      <c r="A171" s="33"/>
      <c r="B171" s="154"/>
      <c r="C171" s="155" t="s">
        <v>391</v>
      </c>
      <c r="D171" s="345" t="s">
        <v>141</v>
      </c>
      <c r="E171" s="156" t="s">
        <v>335</v>
      </c>
      <c r="F171" s="157" t="s">
        <v>336</v>
      </c>
      <c r="G171" s="158" t="s">
        <v>144</v>
      </c>
      <c r="H171" s="159">
        <v>12.21</v>
      </c>
      <c r="I171" s="160"/>
      <c r="J171" s="161">
        <f>ROUND(I171*H171,2)</f>
        <v>0</v>
      </c>
      <c r="K171" s="157" t="s">
        <v>145</v>
      </c>
      <c r="L171" s="34"/>
      <c r="M171" s="162" t="s">
        <v>3</v>
      </c>
      <c r="N171" s="163" t="s">
        <v>42</v>
      </c>
      <c r="O171" s="54"/>
      <c r="P171" s="164">
        <f>O171*H171</f>
        <v>0</v>
      </c>
      <c r="Q171" s="164">
        <v>2.9999999999999997E-4</v>
      </c>
      <c r="R171" s="164">
        <f>Q171*H171</f>
        <v>3.663E-3</v>
      </c>
      <c r="S171" s="164">
        <v>0</v>
      </c>
      <c r="T171" s="165">
        <f>S171*H171</f>
        <v>0</v>
      </c>
      <c r="U171" s="33"/>
      <c r="V171" s="33"/>
      <c r="W171" s="33"/>
      <c r="X171" s="33"/>
      <c r="Y171" s="33"/>
      <c r="Z171" s="33"/>
      <c r="AA171" s="33"/>
      <c r="AB171" s="33"/>
      <c r="AC171" s="33"/>
      <c r="AD171" s="33"/>
      <c r="AE171" s="33"/>
      <c r="AR171" s="166" t="s">
        <v>223</v>
      </c>
      <c r="AT171" s="166" t="s">
        <v>141</v>
      </c>
      <c r="AU171" s="166" t="s">
        <v>79</v>
      </c>
      <c r="AY171" s="18" t="s">
        <v>137</v>
      </c>
      <c r="BE171" s="167">
        <f>IF(N171="základní",J171,0)</f>
        <v>0</v>
      </c>
      <c r="BF171" s="167">
        <f>IF(N171="snížená",J171,0)</f>
        <v>0</v>
      </c>
      <c r="BG171" s="167">
        <f>IF(N171="zákl. přenesená",J171,0)</f>
        <v>0</v>
      </c>
      <c r="BH171" s="167">
        <f>IF(N171="sníž. přenesená",J171,0)</f>
        <v>0</v>
      </c>
      <c r="BI171" s="167">
        <f>IF(N171="nulová",J171,0)</f>
        <v>0</v>
      </c>
      <c r="BJ171" s="18" t="s">
        <v>15</v>
      </c>
      <c r="BK171" s="167">
        <f>ROUND(I171*H171,2)</f>
        <v>0</v>
      </c>
      <c r="BL171" s="18" t="s">
        <v>223</v>
      </c>
      <c r="BM171" s="166" t="s">
        <v>742</v>
      </c>
    </row>
    <row r="172" spans="1:65" s="2" customFormat="1" ht="32.450000000000003" customHeight="1" x14ac:dyDescent="0.2">
      <c r="A172" s="33"/>
      <c r="B172" s="154"/>
      <c r="C172" s="155" t="s">
        <v>396</v>
      </c>
      <c r="D172" s="345" t="s">
        <v>141</v>
      </c>
      <c r="E172" s="156" t="s">
        <v>339</v>
      </c>
      <c r="F172" s="157" t="s">
        <v>340</v>
      </c>
      <c r="G172" s="158" t="s">
        <v>144</v>
      </c>
      <c r="H172" s="159">
        <v>12.21</v>
      </c>
      <c r="I172" s="160"/>
      <c r="J172" s="161">
        <f>ROUND(I172*H172,2)</f>
        <v>0</v>
      </c>
      <c r="K172" s="157" t="s">
        <v>145</v>
      </c>
      <c r="L172" s="34"/>
      <c r="M172" s="162" t="s">
        <v>3</v>
      </c>
      <c r="N172" s="163" t="s">
        <v>42</v>
      </c>
      <c r="O172" s="54"/>
      <c r="P172" s="164">
        <f>O172*H172</f>
        <v>0</v>
      </c>
      <c r="Q172" s="164">
        <v>7.4999999999999997E-3</v>
      </c>
      <c r="R172" s="164">
        <f>Q172*H172</f>
        <v>9.1575000000000004E-2</v>
      </c>
      <c r="S172" s="164">
        <v>0</v>
      </c>
      <c r="T172" s="165">
        <f>S172*H172</f>
        <v>0</v>
      </c>
      <c r="U172" s="33"/>
      <c r="V172" s="33"/>
      <c r="W172" s="33"/>
      <c r="X172" s="33"/>
      <c r="Y172" s="33"/>
      <c r="Z172" s="33"/>
      <c r="AA172" s="33"/>
      <c r="AB172" s="33"/>
      <c r="AC172" s="33"/>
      <c r="AD172" s="33"/>
      <c r="AE172" s="33"/>
      <c r="AR172" s="166" t="s">
        <v>223</v>
      </c>
      <c r="AT172" s="166" t="s">
        <v>141</v>
      </c>
      <c r="AU172" s="166" t="s">
        <v>79</v>
      </c>
      <c r="AY172" s="18" t="s">
        <v>137</v>
      </c>
      <c r="BE172" s="167">
        <f>IF(N172="základní",J172,0)</f>
        <v>0</v>
      </c>
      <c r="BF172" s="167">
        <f>IF(N172="snížená",J172,0)</f>
        <v>0</v>
      </c>
      <c r="BG172" s="167">
        <f>IF(N172="zákl. přenesená",J172,0)</f>
        <v>0</v>
      </c>
      <c r="BH172" s="167">
        <f>IF(N172="sníž. přenesená",J172,0)</f>
        <v>0</v>
      </c>
      <c r="BI172" s="167">
        <f>IF(N172="nulová",J172,0)</f>
        <v>0</v>
      </c>
      <c r="BJ172" s="18" t="s">
        <v>15</v>
      </c>
      <c r="BK172" s="167">
        <f>ROUND(I172*H172,2)</f>
        <v>0</v>
      </c>
      <c r="BL172" s="18" t="s">
        <v>223</v>
      </c>
      <c r="BM172" s="166" t="s">
        <v>743</v>
      </c>
    </row>
    <row r="173" spans="1:65" s="2" customFormat="1" ht="32.450000000000003" customHeight="1" x14ac:dyDescent="0.2">
      <c r="A173" s="33"/>
      <c r="B173" s="154"/>
      <c r="C173" s="155" t="s">
        <v>400</v>
      </c>
      <c r="D173" s="345" t="s">
        <v>141</v>
      </c>
      <c r="E173" s="156" t="s">
        <v>343</v>
      </c>
      <c r="F173" s="157" t="s">
        <v>344</v>
      </c>
      <c r="G173" s="158" t="s">
        <v>186</v>
      </c>
      <c r="H173" s="159">
        <v>13.9</v>
      </c>
      <c r="I173" s="160"/>
      <c r="J173" s="161">
        <f>ROUND(I173*H173,2)</f>
        <v>0</v>
      </c>
      <c r="K173" s="157" t="s">
        <v>145</v>
      </c>
      <c r="L173" s="34"/>
      <c r="M173" s="162" t="s">
        <v>3</v>
      </c>
      <c r="N173" s="163" t="s">
        <v>42</v>
      </c>
      <c r="O173" s="54"/>
      <c r="P173" s="164">
        <f>O173*H173</f>
        <v>0</v>
      </c>
      <c r="Q173" s="164">
        <v>4.2999999999999999E-4</v>
      </c>
      <c r="R173" s="164">
        <f>Q173*H173</f>
        <v>5.9769999999999997E-3</v>
      </c>
      <c r="S173" s="164">
        <v>0</v>
      </c>
      <c r="T173" s="165">
        <f>S173*H173</f>
        <v>0</v>
      </c>
      <c r="U173" s="33"/>
      <c r="V173" s="33"/>
      <c r="W173" s="33"/>
      <c r="X173" s="33"/>
      <c r="Y173" s="33"/>
      <c r="Z173" s="33"/>
      <c r="AA173" s="33"/>
      <c r="AB173" s="33"/>
      <c r="AC173" s="33"/>
      <c r="AD173" s="33"/>
      <c r="AE173" s="33"/>
      <c r="AR173" s="166" t="s">
        <v>223</v>
      </c>
      <c r="AT173" s="166" t="s">
        <v>141</v>
      </c>
      <c r="AU173" s="166" t="s">
        <v>79</v>
      </c>
      <c r="AY173" s="18" t="s">
        <v>137</v>
      </c>
      <c r="BE173" s="167">
        <f>IF(N173="základní",J173,0)</f>
        <v>0</v>
      </c>
      <c r="BF173" s="167">
        <f>IF(N173="snížená",J173,0)</f>
        <v>0</v>
      </c>
      <c r="BG173" s="167">
        <f>IF(N173="zákl. přenesená",J173,0)</f>
        <v>0</v>
      </c>
      <c r="BH173" s="167">
        <f>IF(N173="sníž. přenesená",J173,0)</f>
        <v>0</v>
      </c>
      <c r="BI173" s="167">
        <f>IF(N173="nulová",J173,0)</f>
        <v>0</v>
      </c>
      <c r="BJ173" s="18" t="s">
        <v>15</v>
      </c>
      <c r="BK173" s="167">
        <f>ROUND(I173*H173,2)</f>
        <v>0</v>
      </c>
      <c r="BL173" s="18" t="s">
        <v>223</v>
      </c>
      <c r="BM173" s="166" t="s">
        <v>744</v>
      </c>
    </row>
    <row r="174" spans="1:65" s="14" customFormat="1" x14ac:dyDescent="0.2">
      <c r="B174" s="176"/>
      <c r="D174" s="346" t="s">
        <v>147</v>
      </c>
      <c r="E174" s="177" t="s">
        <v>3</v>
      </c>
      <c r="F174" s="178" t="s">
        <v>168</v>
      </c>
      <c r="H174" s="177" t="s">
        <v>3</v>
      </c>
      <c r="I174" s="179"/>
      <c r="L174" s="176"/>
      <c r="M174" s="180"/>
      <c r="N174" s="181"/>
      <c r="O174" s="181"/>
      <c r="P174" s="181"/>
      <c r="Q174" s="181"/>
      <c r="R174" s="181"/>
      <c r="S174" s="181"/>
      <c r="T174" s="182"/>
      <c r="AT174" s="177" t="s">
        <v>147</v>
      </c>
      <c r="AU174" s="177" t="s">
        <v>79</v>
      </c>
      <c r="AV174" s="14" t="s">
        <v>15</v>
      </c>
      <c r="AW174" s="14" t="s">
        <v>33</v>
      </c>
      <c r="AX174" s="14" t="s">
        <v>71</v>
      </c>
      <c r="AY174" s="177" t="s">
        <v>137</v>
      </c>
    </row>
    <row r="175" spans="1:65" s="13" customFormat="1" x14ac:dyDescent="0.2">
      <c r="B175" s="168"/>
      <c r="D175" s="346" t="s">
        <v>147</v>
      </c>
      <c r="E175" s="169" t="s">
        <v>3</v>
      </c>
      <c r="F175" s="170" t="s">
        <v>346</v>
      </c>
      <c r="H175" s="171">
        <v>13.9</v>
      </c>
      <c r="I175" s="172"/>
      <c r="L175" s="168"/>
      <c r="M175" s="173"/>
      <c r="N175" s="174"/>
      <c r="O175" s="174"/>
      <c r="P175" s="174"/>
      <c r="Q175" s="174"/>
      <c r="R175" s="174"/>
      <c r="S175" s="174"/>
      <c r="T175" s="175"/>
      <c r="AT175" s="169" t="s">
        <v>147</v>
      </c>
      <c r="AU175" s="169" t="s">
        <v>79</v>
      </c>
      <c r="AV175" s="13" t="s">
        <v>79</v>
      </c>
      <c r="AW175" s="13" t="s">
        <v>33</v>
      </c>
      <c r="AX175" s="13" t="s">
        <v>71</v>
      </c>
      <c r="AY175" s="169" t="s">
        <v>137</v>
      </c>
    </row>
    <row r="176" spans="1:65" s="15" customFormat="1" x14ac:dyDescent="0.2">
      <c r="B176" s="194"/>
      <c r="D176" s="346" t="s">
        <v>147</v>
      </c>
      <c r="E176" s="195" t="s">
        <v>3</v>
      </c>
      <c r="F176" s="196" t="s">
        <v>347</v>
      </c>
      <c r="H176" s="197">
        <v>13.9</v>
      </c>
      <c r="I176" s="198"/>
      <c r="L176" s="194"/>
      <c r="M176" s="199"/>
      <c r="N176" s="200"/>
      <c r="O176" s="200"/>
      <c r="P176" s="200"/>
      <c r="Q176" s="200"/>
      <c r="R176" s="200"/>
      <c r="S176" s="200"/>
      <c r="T176" s="201"/>
      <c r="AT176" s="195" t="s">
        <v>147</v>
      </c>
      <c r="AU176" s="195" t="s">
        <v>79</v>
      </c>
      <c r="AV176" s="15" t="s">
        <v>85</v>
      </c>
      <c r="AW176" s="15" t="s">
        <v>33</v>
      </c>
      <c r="AX176" s="15" t="s">
        <v>15</v>
      </c>
      <c r="AY176" s="195" t="s">
        <v>137</v>
      </c>
    </row>
    <row r="177" spans="1:65" s="2" customFormat="1" ht="14.45" customHeight="1" x14ac:dyDescent="0.2">
      <c r="A177" s="33"/>
      <c r="B177" s="154"/>
      <c r="C177" s="183" t="s">
        <v>404</v>
      </c>
      <c r="D177" s="348" t="s">
        <v>229</v>
      </c>
      <c r="E177" s="184" t="s">
        <v>349</v>
      </c>
      <c r="F177" s="185" t="s">
        <v>350</v>
      </c>
      <c r="G177" s="186" t="s">
        <v>186</v>
      </c>
      <c r="H177" s="187">
        <v>15.29</v>
      </c>
      <c r="I177" s="188"/>
      <c r="J177" s="189">
        <f>ROUND(I177*H177,2)</f>
        <v>0</v>
      </c>
      <c r="K177" s="185" t="s">
        <v>3</v>
      </c>
      <c r="L177" s="190"/>
      <c r="M177" s="191" t="s">
        <v>3</v>
      </c>
      <c r="N177" s="192" t="s">
        <v>42</v>
      </c>
      <c r="O177" s="54"/>
      <c r="P177" s="164">
        <f>O177*H177</f>
        <v>0</v>
      </c>
      <c r="Q177" s="164">
        <v>1.7999999999999999E-2</v>
      </c>
      <c r="R177" s="164">
        <f>Q177*H177</f>
        <v>0.27521999999999996</v>
      </c>
      <c r="S177" s="164">
        <v>0</v>
      </c>
      <c r="T177" s="165">
        <f>S177*H177</f>
        <v>0</v>
      </c>
      <c r="U177" s="33"/>
      <c r="V177" s="33"/>
      <c r="W177" s="33"/>
      <c r="X177" s="33"/>
      <c r="Y177" s="33"/>
      <c r="Z177" s="33"/>
      <c r="AA177" s="33"/>
      <c r="AB177" s="33"/>
      <c r="AC177" s="33"/>
      <c r="AD177" s="33"/>
      <c r="AE177" s="33"/>
      <c r="AR177" s="166" t="s">
        <v>232</v>
      </c>
      <c r="AT177" s="166" t="s">
        <v>229</v>
      </c>
      <c r="AU177" s="166" t="s">
        <v>79</v>
      </c>
      <c r="AY177" s="18" t="s">
        <v>137</v>
      </c>
      <c r="BE177" s="167">
        <f>IF(N177="základní",J177,0)</f>
        <v>0</v>
      </c>
      <c r="BF177" s="167">
        <f>IF(N177="snížená",J177,0)</f>
        <v>0</v>
      </c>
      <c r="BG177" s="167">
        <f>IF(N177="zákl. přenesená",J177,0)</f>
        <v>0</v>
      </c>
      <c r="BH177" s="167">
        <f>IF(N177="sníž. přenesená",J177,0)</f>
        <v>0</v>
      </c>
      <c r="BI177" s="167">
        <f>IF(N177="nulová",J177,0)</f>
        <v>0</v>
      </c>
      <c r="BJ177" s="18" t="s">
        <v>15</v>
      </c>
      <c r="BK177" s="167">
        <f>ROUND(I177*H177,2)</f>
        <v>0</v>
      </c>
      <c r="BL177" s="18" t="s">
        <v>223</v>
      </c>
      <c r="BM177" s="166" t="s">
        <v>745</v>
      </c>
    </row>
    <row r="178" spans="1:65" s="13" customFormat="1" x14ac:dyDescent="0.2">
      <c r="B178" s="168"/>
      <c r="D178" s="346" t="s">
        <v>147</v>
      </c>
      <c r="F178" s="170" t="s">
        <v>352</v>
      </c>
      <c r="H178" s="171">
        <v>15.29</v>
      </c>
      <c r="I178" s="172"/>
      <c r="L178" s="168"/>
      <c r="M178" s="173"/>
      <c r="N178" s="174"/>
      <c r="O178" s="174"/>
      <c r="P178" s="174"/>
      <c r="Q178" s="174"/>
      <c r="R178" s="174"/>
      <c r="S178" s="174"/>
      <c r="T178" s="175"/>
      <c r="AT178" s="169" t="s">
        <v>147</v>
      </c>
      <c r="AU178" s="169" t="s">
        <v>79</v>
      </c>
      <c r="AV178" s="13" t="s">
        <v>79</v>
      </c>
      <c r="AW178" s="13" t="s">
        <v>4</v>
      </c>
      <c r="AX178" s="13" t="s">
        <v>15</v>
      </c>
      <c r="AY178" s="169" t="s">
        <v>137</v>
      </c>
    </row>
    <row r="179" spans="1:65" s="2" customFormat="1" ht="32.450000000000003" customHeight="1" x14ac:dyDescent="0.2">
      <c r="A179" s="33"/>
      <c r="B179" s="154"/>
      <c r="C179" s="155" t="s">
        <v>419</v>
      </c>
      <c r="D179" s="345" t="s">
        <v>141</v>
      </c>
      <c r="E179" s="156" t="s">
        <v>362</v>
      </c>
      <c r="F179" s="157" t="s">
        <v>363</v>
      </c>
      <c r="G179" s="158" t="s">
        <v>144</v>
      </c>
      <c r="H179" s="159">
        <v>12.21</v>
      </c>
      <c r="I179" s="160"/>
      <c r="J179" s="161">
        <f>ROUND(I179*H179,2)</f>
        <v>0</v>
      </c>
      <c r="K179" s="157" t="s">
        <v>145</v>
      </c>
      <c r="L179" s="34"/>
      <c r="M179" s="162" t="s">
        <v>3</v>
      </c>
      <c r="N179" s="163" t="s">
        <v>42</v>
      </c>
      <c r="O179" s="54"/>
      <c r="P179" s="164">
        <f>O179*H179</f>
        <v>0</v>
      </c>
      <c r="Q179" s="164">
        <v>6.3E-3</v>
      </c>
      <c r="R179" s="164">
        <f>Q179*H179</f>
        <v>7.6923000000000005E-2</v>
      </c>
      <c r="S179" s="164">
        <v>0</v>
      </c>
      <c r="T179" s="165">
        <f>S179*H179</f>
        <v>0</v>
      </c>
      <c r="U179" s="33"/>
      <c r="V179" s="33"/>
      <c r="W179" s="33"/>
      <c r="X179" s="33"/>
      <c r="Y179" s="33"/>
      <c r="Z179" s="33"/>
      <c r="AA179" s="33"/>
      <c r="AB179" s="33"/>
      <c r="AC179" s="33"/>
      <c r="AD179" s="33"/>
      <c r="AE179" s="33"/>
      <c r="AR179" s="166" t="s">
        <v>223</v>
      </c>
      <c r="AT179" s="166" t="s">
        <v>141</v>
      </c>
      <c r="AU179" s="166" t="s">
        <v>79</v>
      </c>
      <c r="AY179" s="18" t="s">
        <v>137</v>
      </c>
      <c r="BE179" s="167">
        <f>IF(N179="základní",J179,0)</f>
        <v>0</v>
      </c>
      <c r="BF179" s="167">
        <f>IF(N179="snížená",J179,0)</f>
        <v>0</v>
      </c>
      <c r="BG179" s="167">
        <f>IF(N179="zákl. přenesená",J179,0)</f>
        <v>0</v>
      </c>
      <c r="BH179" s="167">
        <f>IF(N179="sníž. přenesená",J179,0)</f>
        <v>0</v>
      </c>
      <c r="BI179" s="167">
        <f>IF(N179="nulová",J179,0)</f>
        <v>0</v>
      </c>
      <c r="BJ179" s="18" t="s">
        <v>15</v>
      </c>
      <c r="BK179" s="167">
        <f>ROUND(I179*H179,2)</f>
        <v>0</v>
      </c>
      <c r="BL179" s="18" t="s">
        <v>223</v>
      </c>
      <c r="BM179" s="166" t="s">
        <v>746</v>
      </c>
    </row>
    <row r="180" spans="1:65" s="2" customFormat="1" ht="36" x14ac:dyDescent="0.2">
      <c r="A180" s="33"/>
      <c r="B180" s="154"/>
      <c r="C180" s="183" t="s">
        <v>423</v>
      </c>
      <c r="D180" s="348" t="s">
        <v>229</v>
      </c>
      <c r="E180" s="184" t="s">
        <v>366</v>
      </c>
      <c r="F180" s="185" t="s">
        <v>1050</v>
      </c>
      <c r="G180" s="186" t="s">
        <v>144</v>
      </c>
      <c r="H180" s="187">
        <v>13.430999999999999</v>
      </c>
      <c r="I180" s="188"/>
      <c r="J180" s="189">
        <f>ROUND(I180*H180,2)</f>
        <v>0</v>
      </c>
      <c r="K180" s="185" t="s">
        <v>3</v>
      </c>
      <c r="L180" s="190"/>
      <c r="M180" s="191" t="s">
        <v>3</v>
      </c>
      <c r="N180" s="192" t="s">
        <v>42</v>
      </c>
      <c r="O180" s="54"/>
      <c r="P180" s="164">
        <f>O180*H180</f>
        <v>0</v>
      </c>
      <c r="Q180" s="164">
        <v>1.7999999999999999E-2</v>
      </c>
      <c r="R180" s="164">
        <f>Q180*H180</f>
        <v>0.24175799999999997</v>
      </c>
      <c r="S180" s="164">
        <v>0</v>
      </c>
      <c r="T180" s="165">
        <f>S180*H180</f>
        <v>0</v>
      </c>
      <c r="U180" s="33"/>
      <c r="V180" s="33"/>
      <c r="W180" s="33"/>
      <c r="X180" s="33"/>
      <c r="Y180" s="33"/>
      <c r="Z180" s="33"/>
      <c r="AA180" s="33"/>
      <c r="AB180" s="33"/>
      <c r="AC180" s="33"/>
      <c r="AD180" s="33"/>
      <c r="AE180" s="33"/>
      <c r="AR180" s="166" t="s">
        <v>232</v>
      </c>
      <c r="AT180" s="166" t="s">
        <v>229</v>
      </c>
      <c r="AU180" s="166" t="s">
        <v>79</v>
      </c>
      <c r="AY180" s="18" t="s">
        <v>137</v>
      </c>
      <c r="BE180" s="167">
        <f>IF(N180="základní",J180,0)</f>
        <v>0</v>
      </c>
      <c r="BF180" s="167">
        <f>IF(N180="snížená",J180,0)</f>
        <v>0</v>
      </c>
      <c r="BG180" s="167">
        <f>IF(N180="zákl. přenesená",J180,0)</f>
        <v>0</v>
      </c>
      <c r="BH180" s="167">
        <f>IF(N180="sníž. přenesená",J180,0)</f>
        <v>0</v>
      </c>
      <c r="BI180" s="167">
        <f>IF(N180="nulová",J180,0)</f>
        <v>0</v>
      </c>
      <c r="BJ180" s="18" t="s">
        <v>15</v>
      </c>
      <c r="BK180" s="167">
        <f>ROUND(I180*H180,2)</f>
        <v>0</v>
      </c>
      <c r="BL180" s="18" t="s">
        <v>223</v>
      </c>
      <c r="BM180" s="166" t="s">
        <v>747</v>
      </c>
    </row>
    <row r="181" spans="1:65" s="13" customFormat="1" x14ac:dyDescent="0.2">
      <c r="B181" s="168"/>
      <c r="D181" s="346" t="s">
        <v>147</v>
      </c>
      <c r="F181" s="170" t="s">
        <v>368</v>
      </c>
      <c r="H181" s="171">
        <v>13.430999999999999</v>
      </c>
      <c r="I181" s="172"/>
      <c r="L181" s="168"/>
      <c r="M181" s="173"/>
      <c r="N181" s="174"/>
      <c r="O181" s="174"/>
      <c r="P181" s="174"/>
      <c r="Q181" s="174"/>
      <c r="R181" s="174"/>
      <c r="S181" s="174"/>
      <c r="T181" s="175"/>
      <c r="AT181" s="169" t="s">
        <v>147</v>
      </c>
      <c r="AU181" s="169" t="s">
        <v>79</v>
      </c>
      <c r="AV181" s="13" t="s">
        <v>79</v>
      </c>
      <c r="AW181" s="13" t="s">
        <v>4</v>
      </c>
      <c r="AX181" s="13" t="s">
        <v>15</v>
      </c>
      <c r="AY181" s="169" t="s">
        <v>137</v>
      </c>
    </row>
    <row r="182" spans="1:65" s="2" customFormat="1" ht="21.6" customHeight="1" x14ac:dyDescent="0.2">
      <c r="A182" s="33"/>
      <c r="B182" s="154"/>
      <c r="C182" s="155" t="s">
        <v>415</v>
      </c>
      <c r="D182" s="345" t="s">
        <v>141</v>
      </c>
      <c r="E182" s="156" t="s">
        <v>358</v>
      </c>
      <c r="F182" s="157" t="s">
        <v>359</v>
      </c>
      <c r="G182" s="158" t="s">
        <v>186</v>
      </c>
      <c r="H182" s="159">
        <v>13.9</v>
      </c>
      <c r="I182" s="160"/>
      <c r="J182" s="161">
        <f>ROUND(I182*H182,2)</f>
        <v>0</v>
      </c>
      <c r="K182" s="157" t="s">
        <v>145</v>
      </c>
      <c r="L182" s="34"/>
      <c r="M182" s="162" t="s">
        <v>3</v>
      </c>
      <c r="N182" s="163" t="s">
        <v>42</v>
      </c>
      <c r="O182" s="54"/>
      <c r="P182" s="164">
        <f>O182*H182</f>
        <v>0</v>
      </c>
      <c r="Q182" s="164">
        <v>3.0000000000000001E-5</v>
      </c>
      <c r="R182" s="164">
        <f>Q182*H182</f>
        <v>4.17E-4</v>
      </c>
      <c r="S182" s="164">
        <v>0</v>
      </c>
      <c r="T182" s="165">
        <f>S182*H182</f>
        <v>0</v>
      </c>
      <c r="U182" s="33"/>
      <c r="V182" s="33"/>
      <c r="W182" s="33"/>
      <c r="X182" s="33"/>
      <c r="Y182" s="33"/>
      <c r="Z182" s="33"/>
      <c r="AA182" s="33"/>
      <c r="AB182" s="33"/>
      <c r="AC182" s="33"/>
      <c r="AD182" s="33"/>
      <c r="AE182" s="33"/>
      <c r="AR182" s="166" t="s">
        <v>223</v>
      </c>
      <c r="AT182" s="166" t="s">
        <v>141</v>
      </c>
      <c r="AU182" s="166" t="s">
        <v>79</v>
      </c>
      <c r="AY182" s="18" t="s">
        <v>137</v>
      </c>
      <c r="BE182" s="167">
        <f>IF(N182="základní",J182,0)</f>
        <v>0</v>
      </c>
      <c r="BF182" s="167">
        <f>IF(N182="snížená",J182,0)</f>
        <v>0</v>
      </c>
      <c r="BG182" s="167">
        <f>IF(N182="zákl. přenesená",J182,0)</f>
        <v>0</v>
      </c>
      <c r="BH182" s="167">
        <f>IF(N182="sníž. přenesená",J182,0)</f>
        <v>0</v>
      </c>
      <c r="BI182" s="167">
        <f>IF(N182="nulová",J182,0)</f>
        <v>0</v>
      </c>
      <c r="BJ182" s="18" t="s">
        <v>15</v>
      </c>
      <c r="BK182" s="167">
        <f>ROUND(I182*H182,2)</f>
        <v>0</v>
      </c>
      <c r="BL182" s="18" t="s">
        <v>223</v>
      </c>
      <c r="BM182" s="166" t="s">
        <v>748</v>
      </c>
    </row>
    <row r="183" spans="1:65" s="2" customFormat="1" ht="21.6" customHeight="1" x14ac:dyDescent="0.2">
      <c r="A183" s="33"/>
      <c r="B183" s="154"/>
      <c r="C183" s="155" t="s">
        <v>410</v>
      </c>
      <c r="D183" s="345" t="s">
        <v>141</v>
      </c>
      <c r="E183" s="156" t="s">
        <v>354</v>
      </c>
      <c r="F183" s="157" t="s">
        <v>355</v>
      </c>
      <c r="G183" s="158" t="s">
        <v>186</v>
      </c>
      <c r="H183" s="159">
        <v>13.9</v>
      </c>
      <c r="I183" s="160"/>
      <c r="J183" s="161">
        <f>ROUND(I183*H183,2)</f>
        <v>0</v>
      </c>
      <c r="K183" s="157" t="s">
        <v>3</v>
      </c>
      <c r="L183" s="34"/>
      <c r="M183" s="162" t="s">
        <v>3</v>
      </c>
      <c r="N183" s="163" t="s">
        <v>42</v>
      </c>
      <c r="O183" s="54"/>
      <c r="P183" s="164">
        <f>O183*H183</f>
        <v>0</v>
      </c>
      <c r="Q183" s="164">
        <v>2.5999999999999998E-4</v>
      </c>
      <c r="R183" s="164">
        <f>Q183*H183</f>
        <v>3.6139999999999996E-3</v>
      </c>
      <c r="S183" s="164">
        <v>0</v>
      </c>
      <c r="T183" s="165">
        <f>S183*H183</f>
        <v>0</v>
      </c>
      <c r="U183" s="33"/>
      <c r="V183" s="33"/>
      <c r="W183" s="33"/>
      <c r="X183" s="33"/>
      <c r="Y183" s="33"/>
      <c r="Z183" s="33"/>
      <c r="AA183" s="33"/>
      <c r="AB183" s="33"/>
      <c r="AC183" s="33"/>
      <c r="AD183" s="33"/>
      <c r="AE183" s="33"/>
      <c r="AR183" s="166" t="s">
        <v>223</v>
      </c>
      <c r="AT183" s="166" t="s">
        <v>141</v>
      </c>
      <c r="AU183" s="166" t="s">
        <v>79</v>
      </c>
      <c r="AY183" s="18" t="s">
        <v>137</v>
      </c>
      <c r="BE183" s="167">
        <f>IF(N183="základní",J183,0)</f>
        <v>0</v>
      </c>
      <c r="BF183" s="167">
        <f>IF(N183="snížená",J183,0)</f>
        <v>0</v>
      </c>
      <c r="BG183" s="167">
        <f>IF(N183="zákl. přenesená",J183,0)</f>
        <v>0</v>
      </c>
      <c r="BH183" s="167">
        <f>IF(N183="sníž. přenesená",J183,0)</f>
        <v>0</v>
      </c>
      <c r="BI183" s="167">
        <f>IF(N183="nulová",J183,0)</f>
        <v>0</v>
      </c>
      <c r="BJ183" s="18" t="s">
        <v>15</v>
      </c>
      <c r="BK183" s="167">
        <f>ROUND(I183*H183,2)</f>
        <v>0</v>
      </c>
      <c r="BL183" s="18" t="s">
        <v>223</v>
      </c>
      <c r="BM183" s="166" t="s">
        <v>749</v>
      </c>
    </row>
    <row r="184" spans="1:65" s="2" customFormat="1" ht="43.15" customHeight="1" x14ac:dyDescent="0.2">
      <c r="A184" s="33"/>
      <c r="B184" s="154"/>
      <c r="C184" s="155" t="s">
        <v>427</v>
      </c>
      <c r="D184" s="345" t="s">
        <v>141</v>
      </c>
      <c r="E184" s="156" t="s">
        <v>370</v>
      </c>
      <c r="F184" s="157" t="s">
        <v>371</v>
      </c>
      <c r="G184" s="158" t="s">
        <v>238</v>
      </c>
      <c r="H184" s="193"/>
      <c r="I184" s="160"/>
      <c r="J184" s="161">
        <f>ROUND(I184*H184,2)</f>
        <v>0</v>
      </c>
      <c r="K184" s="157" t="s">
        <v>145</v>
      </c>
      <c r="L184" s="34"/>
      <c r="M184" s="162" t="s">
        <v>3</v>
      </c>
      <c r="N184" s="163" t="s">
        <v>42</v>
      </c>
      <c r="O184" s="54"/>
      <c r="P184" s="164">
        <f>O184*H184</f>
        <v>0</v>
      </c>
      <c r="Q184" s="164">
        <v>0</v>
      </c>
      <c r="R184" s="164">
        <f>Q184*H184</f>
        <v>0</v>
      </c>
      <c r="S184" s="164">
        <v>0</v>
      </c>
      <c r="T184" s="165">
        <f>S184*H184</f>
        <v>0</v>
      </c>
      <c r="U184" s="33"/>
      <c r="V184" s="33"/>
      <c r="W184" s="33"/>
      <c r="X184" s="33"/>
      <c r="Y184" s="33"/>
      <c r="Z184" s="33"/>
      <c r="AA184" s="33"/>
      <c r="AB184" s="33"/>
      <c r="AC184" s="33"/>
      <c r="AD184" s="33"/>
      <c r="AE184" s="33"/>
      <c r="AR184" s="166" t="s">
        <v>223</v>
      </c>
      <c r="AT184" s="166" t="s">
        <v>141</v>
      </c>
      <c r="AU184" s="166" t="s">
        <v>79</v>
      </c>
      <c r="AY184" s="18" t="s">
        <v>137</v>
      </c>
      <c r="BE184" s="167">
        <f>IF(N184="základní",J184,0)</f>
        <v>0</v>
      </c>
      <c r="BF184" s="167">
        <f>IF(N184="snížená",J184,0)</f>
        <v>0</v>
      </c>
      <c r="BG184" s="167">
        <f>IF(N184="zákl. přenesená",J184,0)</f>
        <v>0</v>
      </c>
      <c r="BH184" s="167">
        <f>IF(N184="sníž. přenesená",J184,0)</f>
        <v>0</v>
      </c>
      <c r="BI184" s="167">
        <f>IF(N184="nulová",J184,0)</f>
        <v>0</v>
      </c>
      <c r="BJ184" s="18" t="s">
        <v>15</v>
      </c>
      <c r="BK184" s="167">
        <f>ROUND(I184*H184,2)</f>
        <v>0</v>
      </c>
      <c r="BL184" s="18" t="s">
        <v>223</v>
      </c>
      <c r="BM184" s="166" t="s">
        <v>750</v>
      </c>
    </row>
    <row r="185" spans="1:65" s="12" customFormat="1" ht="22.9" customHeight="1" x14ac:dyDescent="0.2">
      <c r="B185" s="141"/>
      <c r="D185" s="347" t="s">
        <v>70</v>
      </c>
      <c r="E185" s="152" t="s">
        <v>373</v>
      </c>
      <c r="F185" s="152" t="s">
        <v>374</v>
      </c>
      <c r="I185" s="144"/>
      <c r="J185" s="153">
        <f>BK185</f>
        <v>0</v>
      </c>
      <c r="L185" s="141"/>
      <c r="M185" s="146"/>
      <c r="N185" s="147"/>
      <c r="O185" s="147"/>
      <c r="P185" s="148">
        <f>SUM(P186:P199)</f>
        <v>0</v>
      </c>
      <c r="Q185" s="147"/>
      <c r="R185" s="148">
        <f>SUM(R186:R199)</f>
        <v>0.26707020000000004</v>
      </c>
      <c r="S185" s="147"/>
      <c r="T185" s="149">
        <f>SUM(T186:T199)</f>
        <v>0</v>
      </c>
      <c r="AR185" s="142" t="s">
        <v>79</v>
      </c>
      <c r="AT185" s="150" t="s">
        <v>70</v>
      </c>
      <c r="AU185" s="150" t="s">
        <v>15</v>
      </c>
      <c r="AY185" s="142" t="s">
        <v>137</v>
      </c>
      <c r="BK185" s="151">
        <f>SUM(BK186:BK199)</f>
        <v>0</v>
      </c>
    </row>
    <row r="186" spans="1:65" s="2" customFormat="1" ht="14.45" customHeight="1" x14ac:dyDescent="0.2">
      <c r="A186" s="33"/>
      <c r="B186" s="154"/>
      <c r="C186" s="155" t="s">
        <v>139</v>
      </c>
      <c r="D186" s="345" t="s">
        <v>141</v>
      </c>
      <c r="E186" s="156" t="s">
        <v>376</v>
      </c>
      <c r="F186" s="157" t="s">
        <v>377</v>
      </c>
      <c r="G186" s="158" t="s">
        <v>186</v>
      </c>
      <c r="H186" s="159">
        <v>27</v>
      </c>
      <c r="I186" s="160"/>
      <c r="J186" s="161">
        <f>ROUND(I186*H186,2)</f>
        <v>0</v>
      </c>
      <c r="K186" s="157" t="s">
        <v>145</v>
      </c>
      <c r="L186" s="34"/>
      <c r="M186" s="162" t="s">
        <v>3</v>
      </c>
      <c r="N186" s="163" t="s">
        <v>42</v>
      </c>
      <c r="O186" s="54"/>
      <c r="P186" s="164">
        <f>O186*H186</f>
        <v>0</v>
      </c>
      <c r="Q186" s="164">
        <v>4.0000000000000003E-5</v>
      </c>
      <c r="R186" s="164">
        <f>Q186*H186</f>
        <v>1.08E-3</v>
      </c>
      <c r="S186" s="164">
        <v>0</v>
      </c>
      <c r="T186" s="165">
        <f>S186*H186</f>
        <v>0</v>
      </c>
      <c r="U186" s="33"/>
      <c r="V186" s="33"/>
      <c r="W186" s="33"/>
      <c r="X186" s="33"/>
      <c r="Y186" s="33"/>
      <c r="Z186" s="33"/>
      <c r="AA186" s="33"/>
      <c r="AB186" s="33"/>
      <c r="AC186" s="33"/>
      <c r="AD186" s="33"/>
      <c r="AE186" s="33"/>
      <c r="AR186" s="166" t="s">
        <v>223</v>
      </c>
      <c r="AT186" s="166" t="s">
        <v>141</v>
      </c>
      <c r="AU186" s="166" t="s">
        <v>79</v>
      </c>
      <c r="AY186" s="18" t="s">
        <v>137</v>
      </c>
      <c r="BE186" s="167">
        <f>IF(N186="základní",J186,0)</f>
        <v>0</v>
      </c>
      <c r="BF186" s="167">
        <f>IF(N186="snížená",J186,0)</f>
        <v>0</v>
      </c>
      <c r="BG186" s="167">
        <f>IF(N186="zákl. přenesená",J186,0)</f>
        <v>0</v>
      </c>
      <c r="BH186" s="167">
        <f>IF(N186="sníž. přenesená",J186,0)</f>
        <v>0</v>
      </c>
      <c r="BI186" s="167">
        <f>IF(N186="nulová",J186,0)</f>
        <v>0</v>
      </c>
      <c r="BJ186" s="18" t="s">
        <v>15</v>
      </c>
      <c r="BK186" s="167">
        <f>ROUND(I186*H186,2)</f>
        <v>0</v>
      </c>
      <c r="BL186" s="18" t="s">
        <v>223</v>
      </c>
      <c r="BM186" s="166" t="s">
        <v>751</v>
      </c>
    </row>
    <row r="187" spans="1:65" s="14" customFormat="1" x14ac:dyDescent="0.2">
      <c r="B187" s="176"/>
      <c r="D187" s="346" t="s">
        <v>147</v>
      </c>
      <c r="E187" s="177" t="s">
        <v>3</v>
      </c>
      <c r="F187" s="178" t="s">
        <v>379</v>
      </c>
      <c r="H187" s="177" t="s">
        <v>3</v>
      </c>
      <c r="I187" s="179"/>
      <c r="L187" s="176"/>
      <c r="M187" s="180"/>
      <c r="N187" s="181"/>
      <c r="O187" s="181"/>
      <c r="P187" s="181"/>
      <c r="Q187" s="181"/>
      <c r="R187" s="181"/>
      <c r="S187" s="181"/>
      <c r="T187" s="182"/>
      <c r="AT187" s="177" t="s">
        <v>147</v>
      </c>
      <c r="AU187" s="177" t="s">
        <v>79</v>
      </c>
      <c r="AV187" s="14" t="s">
        <v>15</v>
      </c>
      <c r="AW187" s="14" t="s">
        <v>33</v>
      </c>
      <c r="AX187" s="14" t="s">
        <v>71</v>
      </c>
      <c r="AY187" s="177" t="s">
        <v>137</v>
      </c>
    </row>
    <row r="188" spans="1:65" s="13" customFormat="1" x14ac:dyDescent="0.2">
      <c r="B188" s="168"/>
      <c r="D188" s="346" t="s">
        <v>147</v>
      </c>
      <c r="E188" s="169" t="s">
        <v>3</v>
      </c>
      <c r="F188" s="170" t="s">
        <v>380</v>
      </c>
      <c r="H188" s="171">
        <v>30.2</v>
      </c>
      <c r="I188" s="172"/>
      <c r="L188" s="168"/>
      <c r="M188" s="173"/>
      <c r="N188" s="174"/>
      <c r="O188" s="174"/>
      <c r="P188" s="174"/>
      <c r="Q188" s="174"/>
      <c r="R188" s="174"/>
      <c r="S188" s="174"/>
      <c r="T188" s="175"/>
      <c r="AT188" s="169" t="s">
        <v>147</v>
      </c>
      <c r="AU188" s="169" t="s">
        <v>79</v>
      </c>
      <c r="AV188" s="13" t="s">
        <v>79</v>
      </c>
      <c r="AW188" s="13" t="s">
        <v>33</v>
      </c>
      <c r="AX188" s="13" t="s">
        <v>71</v>
      </c>
      <c r="AY188" s="169" t="s">
        <v>137</v>
      </c>
    </row>
    <row r="189" spans="1:65" s="13" customFormat="1" x14ac:dyDescent="0.2">
      <c r="B189" s="168"/>
      <c r="D189" s="346" t="s">
        <v>147</v>
      </c>
      <c r="E189" s="169" t="s">
        <v>3</v>
      </c>
      <c r="F189" s="170" t="s">
        <v>381</v>
      </c>
      <c r="H189" s="171">
        <v>-3.2</v>
      </c>
      <c r="I189" s="172"/>
      <c r="L189" s="168"/>
      <c r="M189" s="173"/>
      <c r="N189" s="174"/>
      <c r="O189" s="174"/>
      <c r="P189" s="174"/>
      <c r="Q189" s="174"/>
      <c r="R189" s="174"/>
      <c r="S189" s="174"/>
      <c r="T189" s="175"/>
      <c r="AT189" s="169" t="s">
        <v>147</v>
      </c>
      <c r="AU189" s="169" t="s">
        <v>79</v>
      </c>
      <c r="AV189" s="13" t="s">
        <v>79</v>
      </c>
      <c r="AW189" s="13" t="s">
        <v>33</v>
      </c>
      <c r="AX189" s="13" t="s">
        <v>71</v>
      </c>
      <c r="AY189" s="169" t="s">
        <v>137</v>
      </c>
    </row>
    <row r="190" spans="1:65" s="15" customFormat="1" x14ac:dyDescent="0.2">
      <c r="B190" s="194"/>
      <c r="D190" s="346" t="s">
        <v>147</v>
      </c>
      <c r="E190" s="195" t="s">
        <v>3</v>
      </c>
      <c r="F190" s="196" t="s">
        <v>347</v>
      </c>
      <c r="H190" s="197">
        <v>27</v>
      </c>
      <c r="I190" s="198"/>
      <c r="L190" s="194"/>
      <c r="M190" s="199"/>
      <c r="N190" s="200"/>
      <c r="O190" s="200"/>
      <c r="P190" s="200"/>
      <c r="Q190" s="200"/>
      <c r="R190" s="200"/>
      <c r="S190" s="200"/>
      <c r="T190" s="201"/>
      <c r="AT190" s="195" t="s">
        <v>147</v>
      </c>
      <c r="AU190" s="195" t="s">
        <v>79</v>
      </c>
      <c r="AV190" s="15" t="s">
        <v>85</v>
      </c>
      <c r="AW190" s="15" t="s">
        <v>33</v>
      </c>
      <c r="AX190" s="15" t="s">
        <v>15</v>
      </c>
      <c r="AY190" s="195" t="s">
        <v>137</v>
      </c>
    </row>
    <row r="191" spans="1:65" s="2" customFormat="1" ht="14.45" customHeight="1" x14ac:dyDescent="0.2">
      <c r="A191" s="33"/>
      <c r="B191" s="154"/>
      <c r="C191" s="183" t="s">
        <v>434</v>
      </c>
      <c r="D191" s="348" t="s">
        <v>229</v>
      </c>
      <c r="E191" s="184" t="s">
        <v>383</v>
      </c>
      <c r="F191" s="185" t="s">
        <v>384</v>
      </c>
      <c r="G191" s="186" t="s">
        <v>186</v>
      </c>
      <c r="H191" s="187">
        <v>28.35</v>
      </c>
      <c r="I191" s="188"/>
      <c r="J191" s="189">
        <f>ROUND(I191*H191,2)</f>
        <v>0</v>
      </c>
      <c r="K191" s="185" t="s">
        <v>3</v>
      </c>
      <c r="L191" s="190"/>
      <c r="M191" s="191" t="s">
        <v>3</v>
      </c>
      <c r="N191" s="192" t="s">
        <v>42</v>
      </c>
      <c r="O191" s="54"/>
      <c r="P191" s="164">
        <f>O191*H191</f>
        <v>0</v>
      </c>
      <c r="Q191" s="164">
        <v>1E-4</v>
      </c>
      <c r="R191" s="164">
        <f>Q191*H191</f>
        <v>2.8350000000000003E-3</v>
      </c>
      <c r="S191" s="164">
        <v>0</v>
      </c>
      <c r="T191" s="165">
        <f>S191*H191</f>
        <v>0</v>
      </c>
      <c r="U191" s="33"/>
      <c r="V191" s="33"/>
      <c r="W191" s="33"/>
      <c r="X191" s="33"/>
      <c r="Y191" s="33"/>
      <c r="Z191" s="33"/>
      <c r="AA191" s="33"/>
      <c r="AB191" s="33"/>
      <c r="AC191" s="33"/>
      <c r="AD191" s="33"/>
      <c r="AE191" s="33"/>
      <c r="AR191" s="166" t="s">
        <v>232</v>
      </c>
      <c r="AT191" s="166" t="s">
        <v>229</v>
      </c>
      <c r="AU191" s="166" t="s">
        <v>79</v>
      </c>
      <c r="AY191" s="18" t="s">
        <v>137</v>
      </c>
      <c r="BE191" s="167">
        <f>IF(N191="základní",J191,0)</f>
        <v>0</v>
      </c>
      <c r="BF191" s="167">
        <f>IF(N191="snížená",J191,0)</f>
        <v>0</v>
      </c>
      <c r="BG191" s="167">
        <f>IF(N191="zákl. přenesená",J191,0)</f>
        <v>0</v>
      </c>
      <c r="BH191" s="167">
        <f>IF(N191="sníž. přenesená",J191,0)</f>
        <v>0</v>
      </c>
      <c r="BI191" s="167">
        <f>IF(N191="nulová",J191,0)</f>
        <v>0</v>
      </c>
      <c r="BJ191" s="18" t="s">
        <v>15</v>
      </c>
      <c r="BK191" s="167">
        <f>ROUND(I191*H191,2)</f>
        <v>0</v>
      </c>
      <c r="BL191" s="18" t="s">
        <v>223</v>
      </c>
      <c r="BM191" s="166" t="s">
        <v>752</v>
      </c>
    </row>
    <row r="192" spans="1:65" s="13" customFormat="1" x14ac:dyDescent="0.2">
      <c r="B192" s="168"/>
      <c r="D192" s="346" t="s">
        <v>147</v>
      </c>
      <c r="F192" s="170" t="s">
        <v>386</v>
      </c>
      <c r="H192" s="171">
        <v>28.35</v>
      </c>
      <c r="I192" s="172"/>
      <c r="L192" s="168"/>
      <c r="M192" s="173"/>
      <c r="N192" s="174"/>
      <c r="O192" s="174"/>
      <c r="P192" s="174"/>
      <c r="Q192" s="174"/>
      <c r="R192" s="174"/>
      <c r="S192" s="174"/>
      <c r="T192" s="175"/>
      <c r="AT192" s="169" t="s">
        <v>147</v>
      </c>
      <c r="AU192" s="169" t="s">
        <v>79</v>
      </c>
      <c r="AV192" s="13" t="s">
        <v>79</v>
      </c>
      <c r="AW192" s="13" t="s">
        <v>4</v>
      </c>
      <c r="AX192" s="13" t="s">
        <v>15</v>
      </c>
      <c r="AY192" s="169" t="s">
        <v>137</v>
      </c>
    </row>
    <row r="193" spans="1:65" s="2" customFormat="1" ht="32.450000000000003" customHeight="1" x14ac:dyDescent="0.2">
      <c r="A193" s="33"/>
      <c r="B193" s="154"/>
      <c r="C193" s="155" t="s">
        <v>162</v>
      </c>
      <c r="D193" s="345" t="s">
        <v>141</v>
      </c>
      <c r="E193" s="156" t="s">
        <v>388</v>
      </c>
      <c r="F193" s="157" t="s">
        <v>389</v>
      </c>
      <c r="G193" s="158" t="s">
        <v>144</v>
      </c>
      <c r="H193" s="159">
        <v>26.88</v>
      </c>
      <c r="I193" s="160"/>
      <c r="J193" s="161">
        <f>ROUND(I193*H193,2)</f>
        <v>0</v>
      </c>
      <c r="K193" s="157" t="s">
        <v>145</v>
      </c>
      <c r="L193" s="34"/>
      <c r="M193" s="162" t="s">
        <v>3</v>
      </c>
      <c r="N193" s="163" t="s">
        <v>42</v>
      </c>
      <c r="O193" s="54"/>
      <c r="P193" s="164">
        <f>O193*H193</f>
        <v>0</v>
      </c>
      <c r="Q193" s="164">
        <v>0</v>
      </c>
      <c r="R193" s="164">
        <f>Q193*H193</f>
        <v>0</v>
      </c>
      <c r="S193" s="164">
        <v>0</v>
      </c>
      <c r="T193" s="165">
        <f>S193*H193</f>
        <v>0</v>
      </c>
      <c r="U193" s="33"/>
      <c r="V193" s="33"/>
      <c r="W193" s="33"/>
      <c r="X193" s="33"/>
      <c r="Y193" s="33"/>
      <c r="Z193" s="33"/>
      <c r="AA193" s="33"/>
      <c r="AB193" s="33"/>
      <c r="AC193" s="33"/>
      <c r="AD193" s="33"/>
      <c r="AE193" s="33"/>
      <c r="AR193" s="166" t="s">
        <v>223</v>
      </c>
      <c r="AT193" s="166" t="s">
        <v>141</v>
      </c>
      <c r="AU193" s="166" t="s">
        <v>79</v>
      </c>
      <c r="AY193" s="18" t="s">
        <v>137</v>
      </c>
      <c r="BE193" s="167">
        <f>IF(N193="základní",J193,0)</f>
        <v>0</v>
      </c>
      <c r="BF193" s="167">
        <f>IF(N193="snížená",J193,0)</f>
        <v>0</v>
      </c>
      <c r="BG193" s="167">
        <f>IF(N193="zákl. přenesená",J193,0)</f>
        <v>0</v>
      </c>
      <c r="BH193" s="167">
        <f>IF(N193="sníž. přenesená",J193,0)</f>
        <v>0</v>
      </c>
      <c r="BI193" s="167">
        <f>IF(N193="nulová",J193,0)</f>
        <v>0</v>
      </c>
      <c r="BJ193" s="18" t="s">
        <v>15</v>
      </c>
      <c r="BK193" s="167">
        <f>ROUND(I193*H193,2)</f>
        <v>0</v>
      </c>
      <c r="BL193" s="18" t="s">
        <v>223</v>
      </c>
      <c r="BM193" s="166" t="s">
        <v>753</v>
      </c>
    </row>
    <row r="194" spans="1:65" s="2" customFormat="1" ht="21.6" customHeight="1" x14ac:dyDescent="0.2">
      <c r="A194" s="33"/>
      <c r="B194" s="154"/>
      <c r="C194" s="183" t="s">
        <v>443</v>
      </c>
      <c r="D194" s="348" t="s">
        <v>229</v>
      </c>
      <c r="E194" s="184" t="s">
        <v>392</v>
      </c>
      <c r="F194" s="185" t="s">
        <v>393</v>
      </c>
      <c r="G194" s="186" t="s">
        <v>144</v>
      </c>
      <c r="H194" s="187">
        <v>29.568000000000001</v>
      </c>
      <c r="I194" s="188"/>
      <c r="J194" s="189">
        <f>ROUND(I194*H194,2)</f>
        <v>0</v>
      </c>
      <c r="K194" s="185" t="s">
        <v>3</v>
      </c>
      <c r="L194" s="190"/>
      <c r="M194" s="191" t="s">
        <v>3</v>
      </c>
      <c r="N194" s="192" t="s">
        <v>42</v>
      </c>
      <c r="O194" s="54"/>
      <c r="P194" s="164">
        <f>O194*H194</f>
        <v>0</v>
      </c>
      <c r="Q194" s="164">
        <v>8.3000000000000001E-3</v>
      </c>
      <c r="R194" s="164">
        <f>Q194*H194</f>
        <v>0.2454144</v>
      </c>
      <c r="S194" s="164">
        <v>0</v>
      </c>
      <c r="T194" s="165">
        <f>S194*H194</f>
        <v>0</v>
      </c>
      <c r="U194" s="33"/>
      <c r="V194" s="33"/>
      <c r="W194" s="33"/>
      <c r="X194" s="33"/>
      <c r="Y194" s="33"/>
      <c r="Z194" s="33"/>
      <c r="AA194" s="33"/>
      <c r="AB194" s="33"/>
      <c r="AC194" s="33"/>
      <c r="AD194" s="33"/>
      <c r="AE194" s="33"/>
      <c r="AR194" s="166" t="s">
        <v>232</v>
      </c>
      <c r="AT194" s="166" t="s">
        <v>229</v>
      </c>
      <c r="AU194" s="166" t="s">
        <v>79</v>
      </c>
      <c r="AY194" s="18" t="s">
        <v>137</v>
      </c>
      <c r="BE194" s="167">
        <f>IF(N194="základní",J194,0)</f>
        <v>0</v>
      </c>
      <c r="BF194" s="167">
        <f>IF(N194="snížená",J194,0)</f>
        <v>0</v>
      </c>
      <c r="BG194" s="167">
        <f>IF(N194="zákl. přenesená",J194,0)</f>
        <v>0</v>
      </c>
      <c r="BH194" s="167">
        <f>IF(N194="sníž. přenesená",J194,0)</f>
        <v>0</v>
      </c>
      <c r="BI194" s="167">
        <f>IF(N194="nulová",J194,0)</f>
        <v>0</v>
      </c>
      <c r="BJ194" s="18" t="s">
        <v>15</v>
      </c>
      <c r="BK194" s="167">
        <f>ROUND(I194*H194,2)</f>
        <v>0</v>
      </c>
      <c r="BL194" s="18" t="s">
        <v>223</v>
      </c>
      <c r="BM194" s="166" t="s">
        <v>754</v>
      </c>
    </row>
    <row r="195" spans="1:65" s="13" customFormat="1" x14ac:dyDescent="0.2">
      <c r="B195" s="168"/>
      <c r="D195" s="346" t="s">
        <v>147</v>
      </c>
      <c r="F195" s="170" t="s">
        <v>395</v>
      </c>
      <c r="H195" s="171">
        <v>29.568000000000001</v>
      </c>
      <c r="I195" s="172"/>
      <c r="L195" s="168"/>
      <c r="M195" s="173"/>
      <c r="N195" s="174"/>
      <c r="O195" s="174"/>
      <c r="P195" s="174"/>
      <c r="Q195" s="174"/>
      <c r="R195" s="174"/>
      <c r="S195" s="174"/>
      <c r="T195" s="175"/>
      <c r="AT195" s="169" t="s">
        <v>147</v>
      </c>
      <c r="AU195" s="169" t="s">
        <v>79</v>
      </c>
      <c r="AV195" s="13" t="s">
        <v>79</v>
      </c>
      <c r="AW195" s="13" t="s">
        <v>4</v>
      </c>
      <c r="AX195" s="13" t="s">
        <v>15</v>
      </c>
      <c r="AY195" s="169" t="s">
        <v>137</v>
      </c>
    </row>
    <row r="196" spans="1:65" s="2" customFormat="1" ht="21.6" customHeight="1" x14ac:dyDescent="0.2">
      <c r="A196" s="33"/>
      <c r="B196" s="154"/>
      <c r="C196" s="155" t="s">
        <v>447</v>
      </c>
      <c r="D196" s="345" t="s">
        <v>141</v>
      </c>
      <c r="E196" s="156" t="s">
        <v>397</v>
      </c>
      <c r="F196" s="157" t="s">
        <v>398</v>
      </c>
      <c r="G196" s="158" t="s">
        <v>144</v>
      </c>
      <c r="H196" s="159">
        <v>26.88</v>
      </c>
      <c r="I196" s="160"/>
      <c r="J196" s="161">
        <f>ROUND(I196*H196,2)</f>
        <v>0</v>
      </c>
      <c r="K196" s="157" t="s">
        <v>145</v>
      </c>
      <c r="L196" s="34"/>
      <c r="M196" s="162" t="s">
        <v>3</v>
      </c>
      <c r="N196" s="163" t="s">
        <v>42</v>
      </c>
      <c r="O196" s="54"/>
      <c r="P196" s="164">
        <f>O196*H196</f>
        <v>0</v>
      </c>
      <c r="Q196" s="164">
        <v>0</v>
      </c>
      <c r="R196" s="164">
        <f>Q196*H196</f>
        <v>0</v>
      </c>
      <c r="S196" s="164">
        <v>0</v>
      </c>
      <c r="T196" s="165">
        <f>S196*H196</f>
        <v>0</v>
      </c>
      <c r="U196" s="33"/>
      <c r="V196" s="33"/>
      <c r="W196" s="33"/>
      <c r="X196" s="33"/>
      <c r="Y196" s="33"/>
      <c r="Z196" s="33"/>
      <c r="AA196" s="33"/>
      <c r="AB196" s="33"/>
      <c r="AC196" s="33"/>
      <c r="AD196" s="33"/>
      <c r="AE196" s="33"/>
      <c r="AR196" s="166" t="s">
        <v>223</v>
      </c>
      <c r="AT196" s="166" t="s">
        <v>141</v>
      </c>
      <c r="AU196" s="166" t="s">
        <v>79</v>
      </c>
      <c r="AY196" s="18" t="s">
        <v>137</v>
      </c>
      <c r="BE196" s="167">
        <f>IF(N196="základní",J196,0)</f>
        <v>0</v>
      </c>
      <c r="BF196" s="167">
        <f>IF(N196="snížená",J196,0)</f>
        <v>0</v>
      </c>
      <c r="BG196" s="167">
        <f>IF(N196="zákl. přenesená",J196,0)</f>
        <v>0</v>
      </c>
      <c r="BH196" s="167">
        <f>IF(N196="sníž. přenesená",J196,0)</f>
        <v>0</v>
      </c>
      <c r="BI196" s="167">
        <f>IF(N196="nulová",J196,0)</f>
        <v>0</v>
      </c>
      <c r="BJ196" s="18" t="s">
        <v>15</v>
      </c>
      <c r="BK196" s="167">
        <f>ROUND(I196*H196,2)</f>
        <v>0</v>
      </c>
      <c r="BL196" s="18" t="s">
        <v>223</v>
      </c>
      <c r="BM196" s="166" t="s">
        <v>755</v>
      </c>
    </row>
    <row r="197" spans="1:65" s="2" customFormat="1" ht="14.45" customHeight="1" x14ac:dyDescent="0.2">
      <c r="A197" s="33"/>
      <c r="B197" s="154"/>
      <c r="C197" s="183" t="s">
        <v>451</v>
      </c>
      <c r="D197" s="348" t="s">
        <v>229</v>
      </c>
      <c r="E197" s="184" t="s">
        <v>401</v>
      </c>
      <c r="F197" s="185" t="s">
        <v>402</v>
      </c>
      <c r="G197" s="186" t="s">
        <v>144</v>
      </c>
      <c r="H197" s="187">
        <v>29.568000000000001</v>
      </c>
      <c r="I197" s="188"/>
      <c r="J197" s="189">
        <f>ROUND(I197*H197,2)</f>
        <v>0</v>
      </c>
      <c r="K197" s="185" t="s">
        <v>145</v>
      </c>
      <c r="L197" s="190"/>
      <c r="M197" s="191" t="s">
        <v>3</v>
      </c>
      <c r="N197" s="192" t="s">
        <v>42</v>
      </c>
      <c r="O197" s="54"/>
      <c r="P197" s="164">
        <f>O197*H197</f>
        <v>0</v>
      </c>
      <c r="Q197" s="164">
        <v>5.9999999999999995E-4</v>
      </c>
      <c r="R197" s="164">
        <f>Q197*H197</f>
        <v>1.7740800000000001E-2</v>
      </c>
      <c r="S197" s="164">
        <v>0</v>
      </c>
      <c r="T197" s="165">
        <f>S197*H197</f>
        <v>0</v>
      </c>
      <c r="U197" s="33"/>
      <c r="V197" s="33"/>
      <c r="W197" s="33"/>
      <c r="X197" s="33"/>
      <c r="Y197" s="33"/>
      <c r="Z197" s="33"/>
      <c r="AA197" s="33"/>
      <c r="AB197" s="33"/>
      <c r="AC197" s="33"/>
      <c r="AD197" s="33"/>
      <c r="AE197" s="33"/>
      <c r="AR197" s="166" t="s">
        <v>232</v>
      </c>
      <c r="AT197" s="166" t="s">
        <v>229</v>
      </c>
      <c r="AU197" s="166" t="s">
        <v>79</v>
      </c>
      <c r="AY197" s="18" t="s">
        <v>137</v>
      </c>
      <c r="BE197" s="167">
        <f>IF(N197="základní",J197,0)</f>
        <v>0</v>
      </c>
      <c r="BF197" s="167">
        <f>IF(N197="snížená",J197,0)</f>
        <v>0</v>
      </c>
      <c r="BG197" s="167">
        <f>IF(N197="zákl. přenesená",J197,0)</f>
        <v>0</v>
      </c>
      <c r="BH197" s="167">
        <f>IF(N197="sníž. přenesená",J197,0)</f>
        <v>0</v>
      </c>
      <c r="BI197" s="167">
        <f>IF(N197="nulová",J197,0)</f>
        <v>0</v>
      </c>
      <c r="BJ197" s="18" t="s">
        <v>15</v>
      </c>
      <c r="BK197" s="167">
        <f>ROUND(I197*H197,2)</f>
        <v>0</v>
      </c>
      <c r="BL197" s="18" t="s">
        <v>223</v>
      </c>
      <c r="BM197" s="166" t="s">
        <v>756</v>
      </c>
    </row>
    <row r="198" spans="1:65" s="13" customFormat="1" x14ac:dyDescent="0.2">
      <c r="B198" s="168"/>
      <c r="D198" s="346" t="s">
        <v>147</v>
      </c>
      <c r="F198" s="170" t="s">
        <v>395</v>
      </c>
      <c r="H198" s="171">
        <v>29.568000000000001</v>
      </c>
      <c r="I198" s="172"/>
      <c r="L198" s="168"/>
      <c r="M198" s="173"/>
      <c r="N198" s="174"/>
      <c r="O198" s="174"/>
      <c r="P198" s="174"/>
      <c r="Q198" s="174"/>
      <c r="R198" s="174"/>
      <c r="S198" s="174"/>
      <c r="T198" s="175"/>
      <c r="AT198" s="169" t="s">
        <v>147</v>
      </c>
      <c r="AU198" s="169" t="s">
        <v>79</v>
      </c>
      <c r="AV198" s="13" t="s">
        <v>79</v>
      </c>
      <c r="AW198" s="13" t="s">
        <v>4</v>
      </c>
      <c r="AX198" s="13" t="s">
        <v>15</v>
      </c>
      <c r="AY198" s="169" t="s">
        <v>137</v>
      </c>
    </row>
    <row r="199" spans="1:65" s="2" customFormat="1" ht="43.15" customHeight="1" x14ac:dyDescent="0.2">
      <c r="A199" s="33"/>
      <c r="B199" s="154"/>
      <c r="C199" s="155" t="s">
        <v>457</v>
      </c>
      <c r="D199" s="345" t="s">
        <v>141</v>
      </c>
      <c r="E199" s="156" t="s">
        <v>405</v>
      </c>
      <c r="F199" s="157" t="s">
        <v>406</v>
      </c>
      <c r="G199" s="158" t="s">
        <v>238</v>
      </c>
      <c r="H199" s="193"/>
      <c r="I199" s="160"/>
      <c r="J199" s="161">
        <f>ROUND(I199*H199,2)</f>
        <v>0</v>
      </c>
      <c r="K199" s="157" t="s">
        <v>145</v>
      </c>
      <c r="L199" s="34"/>
      <c r="M199" s="162" t="s">
        <v>3</v>
      </c>
      <c r="N199" s="163" t="s">
        <v>42</v>
      </c>
      <c r="O199" s="54"/>
      <c r="P199" s="164">
        <f>O199*H199</f>
        <v>0</v>
      </c>
      <c r="Q199" s="164">
        <v>0</v>
      </c>
      <c r="R199" s="164">
        <f>Q199*H199</f>
        <v>0</v>
      </c>
      <c r="S199" s="164">
        <v>0</v>
      </c>
      <c r="T199" s="165">
        <f>S199*H199</f>
        <v>0</v>
      </c>
      <c r="U199" s="33"/>
      <c r="V199" s="33"/>
      <c r="W199" s="33"/>
      <c r="X199" s="33"/>
      <c r="Y199" s="33"/>
      <c r="Z199" s="33"/>
      <c r="AA199" s="33"/>
      <c r="AB199" s="33"/>
      <c r="AC199" s="33"/>
      <c r="AD199" s="33"/>
      <c r="AE199" s="33"/>
      <c r="AR199" s="166" t="s">
        <v>223</v>
      </c>
      <c r="AT199" s="166" t="s">
        <v>141</v>
      </c>
      <c r="AU199" s="166" t="s">
        <v>79</v>
      </c>
      <c r="AY199" s="18" t="s">
        <v>137</v>
      </c>
      <c r="BE199" s="167">
        <f>IF(N199="základní",J199,0)</f>
        <v>0</v>
      </c>
      <c r="BF199" s="167">
        <f>IF(N199="snížená",J199,0)</f>
        <v>0</v>
      </c>
      <c r="BG199" s="167">
        <f>IF(N199="zákl. přenesená",J199,0)</f>
        <v>0</v>
      </c>
      <c r="BH199" s="167">
        <f>IF(N199="sníž. přenesená",J199,0)</f>
        <v>0</v>
      </c>
      <c r="BI199" s="167">
        <f>IF(N199="nulová",J199,0)</f>
        <v>0</v>
      </c>
      <c r="BJ199" s="18" t="s">
        <v>15</v>
      </c>
      <c r="BK199" s="167">
        <f>ROUND(I199*H199,2)</f>
        <v>0</v>
      </c>
      <c r="BL199" s="18" t="s">
        <v>223</v>
      </c>
      <c r="BM199" s="166" t="s">
        <v>757</v>
      </c>
    </row>
    <row r="200" spans="1:65" s="12" customFormat="1" ht="22.9" customHeight="1" x14ac:dyDescent="0.2">
      <c r="B200" s="141"/>
      <c r="D200" s="347" t="s">
        <v>70</v>
      </c>
      <c r="E200" s="152" t="s">
        <v>408</v>
      </c>
      <c r="F200" s="152" t="s">
        <v>409</v>
      </c>
      <c r="I200" s="144"/>
      <c r="J200" s="153">
        <f>BK200</f>
        <v>0</v>
      </c>
      <c r="L200" s="141"/>
      <c r="M200" s="146"/>
      <c r="N200" s="147"/>
      <c r="O200" s="147"/>
      <c r="P200" s="148">
        <f>SUM(P201:P216)</f>
        <v>0</v>
      </c>
      <c r="Q200" s="147"/>
      <c r="R200" s="148">
        <f>SUM(R201:R216)</f>
        <v>0.20240639999999999</v>
      </c>
      <c r="S200" s="147"/>
      <c r="T200" s="149">
        <f>SUM(T201:T216)</f>
        <v>0.12954000000000002</v>
      </c>
      <c r="AR200" s="142" t="s">
        <v>79</v>
      </c>
      <c r="AT200" s="150" t="s">
        <v>70</v>
      </c>
      <c r="AU200" s="150" t="s">
        <v>15</v>
      </c>
      <c r="AY200" s="142" t="s">
        <v>137</v>
      </c>
      <c r="BK200" s="151">
        <f>SUM(BK201:BK216)</f>
        <v>0</v>
      </c>
    </row>
    <row r="201" spans="1:65" s="2" customFormat="1" ht="32.450000000000003" customHeight="1" x14ac:dyDescent="0.2">
      <c r="A201" s="33"/>
      <c r="B201" s="154"/>
      <c r="C201" s="155" t="s">
        <v>465</v>
      </c>
      <c r="D201" s="345" t="s">
        <v>141</v>
      </c>
      <c r="E201" s="156" t="s">
        <v>411</v>
      </c>
      <c r="F201" s="157" t="s">
        <v>412</v>
      </c>
      <c r="G201" s="158" t="s">
        <v>144</v>
      </c>
      <c r="H201" s="159">
        <v>26.88</v>
      </c>
      <c r="I201" s="160"/>
      <c r="J201" s="161">
        <f>ROUND(I201*H201,2)</f>
        <v>0</v>
      </c>
      <c r="K201" s="157" t="s">
        <v>145</v>
      </c>
      <c r="L201" s="34"/>
      <c r="M201" s="162" t="s">
        <v>3</v>
      </c>
      <c r="N201" s="163" t="s">
        <v>42</v>
      </c>
      <c r="O201" s="54"/>
      <c r="P201" s="164">
        <f>O201*H201</f>
        <v>0</v>
      </c>
      <c r="Q201" s="164">
        <v>0</v>
      </c>
      <c r="R201" s="164">
        <f>Q201*H201</f>
        <v>0</v>
      </c>
      <c r="S201" s="164">
        <v>0</v>
      </c>
      <c r="T201" s="165">
        <f>S201*H201</f>
        <v>0</v>
      </c>
      <c r="U201" s="33"/>
      <c r="V201" s="33"/>
      <c r="W201" s="33"/>
      <c r="X201" s="33"/>
      <c r="Y201" s="33"/>
      <c r="Z201" s="33"/>
      <c r="AA201" s="33"/>
      <c r="AB201" s="33"/>
      <c r="AC201" s="33"/>
      <c r="AD201" s="33"/>
      <c r="AE201" s="33"/>
      <c r="AR201" s="166" t="s">
        <v>223</v>
      </c>
      <c r="AT201" s="166" t="s">
        <v>141</v>
      </c>
      <c r="AU201" s="166" t="s">
        <v>79</v>
      </c>
      <c r="AY201" s="18" t="s">
        <v>137</v>
      </c>
      <c r="BE201" s="167">
        <f>IF(N201="základní",J201,0)</f>
        <v>0</v>
      </c>
      <c r="BF201" s="167">
        <f>IF(N201="snížená",J201,0)</f>
        <v>0</v>
      </c>
      <c r="BG201" s="167">
        <f>IF(N201="zákl. přenesená",J201,0)</f>
        <v>0</v>
      </c>
      <c r="BH201" s="167">
        <f>IF(N201="sníž. přenesená",J201,0)</f>
        <v>0</v>
      </c>
      <c r="BI201" s="167">
        <f>IF(N201="nulová",J201,0)</f>
        <v>0</v>
      </c>
      <c r="BJ201" s="18" t="s">
        <v>15</v>
      </c>
      <c r="BK201" s="167">
        <f>ROUND(I201*H201,2)</f>
        <v>0</v>
      </c>
      <c r="BL201" s="18" t="s">
        <v>223</v>
      </c>
      <c r="BM201" s="166" t="s">
        <v>758</v>
      </c>
    </row>
    <row r="202" spans="1:65" s="14" customFormat="1" x14ac:dyDescent="0.2">
      <c r="B202" s="176"/>
      <c r="D202" s="346" t="s">
        <v>147</v>
      </c>
      <c r="E202" s="177" t="s">
        <v>3</v>
      </c>
      <c r="F202" s="178" t="s">
        <v>379</v>
      </c>
      <c r="H202" s="177" t="s">
        <v>3</v>
      </c>
      <c r="I202" s="179"/>
      <c r="L202" s="176"/>
      <c r="M202" s="180"/>
      <c r="N202" s="181"/>
      <c r="O202" s="181"/>
      <c r="P202" s="181"/>
      <c r="Q202" s="181"/>
      <c r="R202" s="181"/>
      <c r="S202" s="181"/>
      <c r="T202" s="182"/>
      <c r="AT202" s="177" t="s">
        <v>147</v>
      </c>
      <c r="AU202" s="177" t="s">
        <v>79</v>
      </c>
      <c r="AV202" s="14" t="s">
        <v>15</v>
      </c>
      <c r="AW202" s="14" t="s">
        <v>33</v>
      </c>
      <c r="AX202" s="14" t="s">
        <v>71</v>
      </c>
      <c r="AY202" s="177" t="s">
        <v>137</v>
      </c>
    </row>
    <row r="203" spans="1:65" s="13" customFormat="1" x14ac:dyDescent="0.2">
      <c r="B203" s="168"/>
      <c r="D203" s="346" t="s">
        <v>147</v>
      </c>
      <c r="E203" s="169" t="s">
        <v>3</v>
      </c>
      <c r="F203" s="170" t="s">
        <v>414</v>
      </c>
      <c r="H203" s="171">
        <v>26.88</v>
      </c>
      <c r="I203" s="172"/>
      <c r="L203" s="168"/>
      <c r="M203" s="173"/>
      <c r="N203" s="174"/>
      <c r="O203" s="174"/>
      <c r="P203" s="174"/>
      <c r="Q203" s="174"/>
      <c r="R203" s="174"/>
      <c r="S203" s="174"/>
      <c r="T203" s="175"/>
      <c r="AT203" s="169" t="s">
        <v>147</v>
      </c>
      <c r="AU203" s="169" t="s">
        <v>79</v>
      </c>
      <c r="AV203" s="13" t="s">
        <v>79</v>
      </c>
      <c r="AW203" s="13" t="s">
        <v>33</v>
      </c>
      <c r="AX203" s="13" t="s">
        <v>15</v>
      </c>
      <c r="AY203" s="169" t="s">
        <v>137</v>
      </c>
    </row>
    <row r="204" spans="1:65" s="2" customFormat="1" ht="14.45" customHeight="1" x14ac:dyDescent="0.2">
      <c r="A204" s="33"/>
      <c r="B204" s="154"/>
      <c r="C204" s="155" t="s">
        <v>469</v>
      </c>
      <c r="D204" s="345" t="s">
        <v>141</v>
      </c>
      <c r="E204" s="156" t="s">
        <v>416</v>
      </c>
      <c r="F204" s="157" t="s">
        <v>417</v>
      </c>
      <c r="G204" s="158" t="s">
        <v>144</v>
      </c>
      <c r="H204" s="159">
        <v>26.88</v>
      </c>
      <c r="I204" s="160"/>
      <c r="J204" s="161">
        <f>ROUND(I204*H204,2)</f>
        <v>0</v>
      </c>
      <c r="K204" s="157" t="s">
        <v>145</v>
      </c>
      <c r="L204" s="34"/>
      <c r="M204" s="162" t="s">
        <v>3</v>
      </c>
      <c r="N204" s="163" t="s">
        <v>42</v>
      </c>
      <c r="O204" s="54"/>
      <c r="P204" s="164">
        <f>O204*H204</f>
        <v>0</v>
      </c>
      <c r="Q204" s="164">
        <v>0</v>
      </c>
      <c r="R204" s="164">
        <f>Q204*H204</f>
        <v>0</v>
      </c>
      <c r="S204" s="164">
        <v>0</v>
      </c>
      <c r="T204" s="165">
        <f>S204*H204</f>
        <v>0</v>
      </c>
      <c r="U204" s="33"/>
      <c r="V204" s="33"/>
      <c r="W204" s="33"/>
      <c r="X204" s="33"/>
      <c r="Y204" s="33"/>
      <c r="Z204" s="33"/>
      <c r="AA204" s="33"/>
      <c r="AB204" s="33"/>
      <c r="AC204" s="33"/>
      <c r="AD204" s="33"/>
      <c r="AE204" s="33"/>
      <c r="AR204" s="166" t="s">
        <v>223</v>
      </c>
      <c r="AT204" s="166" t="s">
        <v>141</v>
      </c>
      <c r="AU204" s="166" t="s">
        <v>79</v>
      </c>
      <c r="AY204" s="18" t="s">
        <v>137</v>
      </c>
      <c r="BE204" s="167">
        <f>IF(N204="základní",J204,0)</f>
        <v>0</v>
      </c>
      <c r="BF204" s="167">
        <f>IF(N204="snížená",J204,0)</f>
        <v>0</v>
      </c>
      <c r="BG204" s="167">
        <f>IF(N204="zákl. přenesená",J204,0)</f>
        <v>0</v>
      </c>
      <c r="BH204" s="167">
        <f>IF(N204="sníž. přenesená",J204,0)</f>
        <v>0</v>
      </c>
      <c r="BI204" s="167">
        <f>IF(N204="nulová",J204,0)</f>
        <v>0</v>
      </c>
      <c r="BJ204" s="18" t="s">
        <v>15</v>
      </c>
      <c r="BK204" s="167">
        <f>ROUND(I204*H204,2)</f>
        <v>0</v>
      </c>
      <c r="BL204" s="18" t="s">
        <v>223</v>
      </c>
      <c r="BM204" s="166" t="s">
        <v>759</v>
      </c>
    </row>
    <row r="205" spans="1:65" s="2" customFormat="1" ht="32.450000000000003" customHeight="1" x14ac:dyDescent="0.2">
      <c r="A205" s="33"/>
      <c r="B205" s="154"/>
      <c r="C205" s="155" t="s">
        <v>473</v>
      </c>
      <c r="D205" s="345" t="s">
        <v>141</v>
      </c>
      <c r="E205" s="156" t="s">
        <v>420</v>
      </c>
      <c r="F205" s="157" t="s">
        <v>421</v>
      </c>
      <c r="G205" s="158" t="s">
        <v>144</v>
      </c>
      <c r="H205" s="159">
        <v>26.88</v>
      </c>
      <c r="I205" s="160"/>
      <c r="J205" s="161">
        <f>ROUND(I205*H205,2)</f>
        <v>0</v>
      </c>
      <c r="K205" s="157" t="s">
        <v>145</v>
      </c>
      <c r="L205" s="34"/>
      <c r="M205" s="162" t="s">
        <v>3</v>
      </c>
      <c r="N205" s="163" t="s">
        <v>42</v>
      </c>
      <c r="O205" s="54"/>
      <c r="P205" s="164">
        <f>O205*H205</f>
        <v>0</v>
      </c>
      <c r="Q205" s="164">
        <v>3.0000000000000001E-5</v>
      </c>
      <c r="R205" s="164">
        <f>Q205*H205</f>
        <v>8.0639999999999998E-4</v>
      </c>
      <c r="S205" s="164">
        <v>0</v>
      </c>
      <c r="T205" s="165">
        <f>S205*H205</f>
        <v>0</v>
      </c>
      <c r="U205" s="33"/>
      <c r="V205" s="33"/>
      <c r="W205" s="33"/>
      <c r="X205" s="33"/>
      <c r="Y205" s="33"/>
      <c r="Z205" s="33"/>
      <c r="AA205" s="33"/>
      <c r="AB205" s="33"/>
      <c r="AC205" s="33"/>
      <c r="AD205" s="33"/>
      <c r="AE205" s="33"/>
      <c r="AR205" s="166" t="s">
        <v>223</v>
      </c>
      <c r="AT205" s="166" t="s">
        <v>141</v>
      </c>
      <c r="AU205" s="166" t="s">
        <v>79</v>
      </c>
      <c r="AY205" s="18" t="s">
        <v>137</v>
      </c>
      <c r="BE205" s="167">
        <f>IF(N205="základní",J205,0)</f>
        <v>0</v>
      </c>
      <c r="BF205" s="167">
        <f>IF(N205="snížená",J205,0)</f>
        <v>0</v>
      </c>
      <c r="BG205" s="167">
        <f>IF(N205="zákl. přenesená",J205,0)</f>
        <v>0</v>
      </c>
      <c r="BH205" s="167">
        <f>IF(N205="sníž. přenesená",J205,0)</f>
        <v>0</v>
      </c>
      <c r="BI205" s="167">
        <f>IF(N205="nulová",J205,0)</f>
        <v>0</v>
      </c>
      <c r="BJ205" s="18" t="s">
        <v>15</v>
      </c>
      <c r="BK205" s="167">
        <f>ROUND(I205*H205,2)</f>
        <v>0</v>
      </c>
      <c r="BL205" s="18" t="s">
        <v>223</v>
      </c>
      <c r="BM205" s="166" t="s">
        <v>760</v>
      </c>
    </row>
    <row r="206" spans="1:65" s="2" customFormat="1" ht="32.450000000000003" customHeight="1" x14ac:dyDescent="0.2">
      <c r="A206" s="33"/>
      <c r="B206" s="154"/>
      <c r="C206" s="155" t="s">
        <v>678</v>
      </c>
      <c r="D206" s="345" t="s">
        <v>141</v>
      </c>
      <c r="E206" s="156" t="s">
        <v>424</v>
      </c>
      <c r="F206" s="157" t="s">
        <v>425</v>
      </c>
      <c r="G206" s="158" t="s">
        <v>144</v>
      </c>
      <c r="H206" s="159">
        <v>26.88</v>
      </c>
      <c r="I206" s="160"/>
      <c r="J206" s="161">
        <f>ROUND(I206*H206,2)</f>
        <v>0</v>
      </c>
      <c r="K206" s="157" t="s">
        <v>145</v>
      </c>
      <c r="L206" s="34"/>
      <c r="M206" s="162" t="s">
        <v>3</v>
      </c>
      <c r="N206" s="163" t="s">
        <v>42</v>
      </c>
      <c r="O206" s="54"/>
      <c r="P206" s="164">
        <f>O206*H206</f>
        <v>0</v>
      </c>
      <c r="Q206" s="164">
        <v>7.4999999999999997E-3</v>
      </c>
      <c r="R206" s="164">
        <f>Q206*H206</f>
        <v>0.20159999999999997</v>
      </c>
      <c r="S206" s="164">
        <v>0</v>
      </c>
      <c r="T206" s="165">
        <f>S206*H206</f>
        <v>0</v>
      </c>
      <c r="U206" s="33"/>
      <c r="V206" s="33"/>
      <c r="W206" s="33"/>
      <c r="X206" s="33"/>
      <c r="Y206" s="33"/>
      <c r="Z206" s="33"/>
      <c r="AA206" s="33"/>
      <c r="AB206" s="33"/>
      <c r="AC206" s="33"/>
      <c r="AD206" s="33"/>
      <c r="AE206" s="33"/>
      <c r="AR206" s="166" t="s">
        <v>223</v>
      </c>
      <c r="AT206" s="166" t="s">
        <v>141</v>
      </c>
      <c r="AU206" s="166" t="s">
        <v>79</v>
      </c>
      <c r="AY206" s="18" t="s">
        <v>137</v>
      </c>
      <c r="BE206" s="167">
        <f>IF(N206="základní",J206,0)</f>
        <v>0</v>
      </c>
      <c r="BF206" s="167">
        <f>IF(N206="snížená",J206,0)</f>
        <v>0</v>
      </c>
      <c r="BG206" s="167">
        <f>IF(N206="zákl. přenesená",J206,0)</f>
        <v>0</v>
      </c>
      <c r="BH206" s="167">
        <f>IF(N206="sníž. přenesená",J206,0)</f>
        <v>0</v>
      </c>
      <c r="BI206" s="167">
        <f>IF(N206="nulová",J206,0)</f>
        <v>0</v>
      </c>
      <c r="BJ206" s="18" t="s">
        <v>15</v>
      </c>
      <c r="BK206" s="167">
        <f>ROUND(I206*H206,2)</f>
        <v>0</v>
      </c>
      <c r="BL206" s="18" t="s">
        <v>223</v>
      </c>
      <c r="BM206" s="166" t="s">
        <v>761</v>
      </c>
    </row>
    <row r="207" spans="1:65" s="2" customFormat="1" ht="21.6" customHeight="1" x14ac:dyDescent="0.2">
      <c r="A207" s="33"/>
      <c r="B207" s="154"/>
      <c r="C207" s="155" t="s">
        <v>680</v>
      </c>
      <c r="D207" s="345" t="s">
        <v>141</v>
      </c>
      <c r="E207" s="156" t="s">
        <v>428</v>
      </c>
      <c r="F207" s="157" t="s">
        <v>429</v>
      </c>
      <c r="G207" s="158" t="s">
        <v>144</v>
      </c>
      <c r="H207" s="159">
        <v>39.090000000000003</v>
      </c>
      <c r="I207" s="160"/>
      <c r="J207" s="161">
        <f>ROUND(I207*H207,2)</f>
        <v>0</v>
      </c>
      <c r="K207" s="157" t="s">
        <v>145</v>
      </c>
      <c r="L207" s="34"/>
      <c r="M207" s="162" t="s">
        <v>3</v>
      </c>
      <c r="N207" s="163" t="s">
        <v>42</v>
      </c>
      <c r="O207" s="54"/>
      <c r="P207" s="164">
        <f>O207*H207</f>
        <v>0</v>
      </c>
      <c r="Q207" s="164">
        <v>0</v>
      </c>
      <c r="R207" s="164">
        <f>Q207*H207</f>
        <v>0</v>
      </c>
      <c r="S207" s="164">
        <v>3.0000000000000001E-3</v>
      </c>
      <c r="T207" s="165">
        <f>S207*H207</f>
        <v>0.11727000000000001</v>
      </c>
      <c r="U207" s="33"/>
      <c r="V207" s="33"/>
      <c r="W207" s="33"/>
      <c r="X207" s="33"/>
      <c r="Y207" s="33"/>
      <c r="Z207" s="33"/>
      <c r="AA207" s="33"/>
      <c r="AB207" s="33"/>
      <c r="AC207" s="33"/>
      <c r="AD207" s="33"/>
      <c r="AE207" s="33"/>
      <c r="AR207" s="166" t="s">
        <v>223</v>
      </c>
      <c r="AT207" s="166" t="s">
        <v>141</v>
      </c>
      <c r="AU207" s="166" t="s">
        <v>79</v>
      </c>
      <c r="AY207" s="18" t="s">
        <v>137</v>
      </c>
      <c r="BE207" s="167">
        <f>IF(N207="základní",J207,0)</f>
        <v>0</v>
      </c>
      <c r="BF207" s="167">
        <f>IF(N207="snížená",J207,0)</f>
        <v>0</v>
      </c>
      <c r="BG207" s="167">
        <f>IF(N207="zákl. přenesená",J207,0)</f>
        <v>0</v>
      </c>
      <c r="BH207" s="167">
        <f>IF(N207="sníž. přenesená",J207,0)</f>
        <v>0</v>
      </c>
      <c r="BI207" s="167">
        <f>IF(N207="nulová",J207,0)</f>
        <v>0</v>
      </c>
      <c r="BJ207" s="18" t="s">
        <v>15</v>
      </c>
      <c r="BK207" s="167">
        <f>ROUND(I207*H207,2)</f>
        <v>0</v>
      </c>
      <c r="BL207" s="18" t="s">
        <v>223</v>
      </c>
      <c r="BM207" s="166" t="s">
        <v>762</v>
      </c>
    </row>
    <row r="208" spans="1:65" s="13" customFormat="1" x14ac:dyDescent="0.2">
      <c r="B208" s="168"/>
      <c r="D208" s="346" t="s">
        <v>147</v>
      </c>
      <c r="E208" s="169" t="s">
        <v>3</v>
      </c>
      <c r="F208" s="170" t="s">
        <v>148</v>
      </c>
      <c r="H208" s="171">
        <v>39.090000000000003</v>
      </c>
      <c r="I208" s="172"/>
      <c r="L208" s="168"/>
      <c r="M208" s="173"/>
      <c r="N208" s="174"/>
      <c r="O208" s="174"/>
      <c r="P208" s="174"/>
      <c r="Q208" s="174"/>
      <c r="R208" s="174"/>
      <c r="S208" s="174"/>
      <c r="T208" s="175"/>
      <c r="AT208" s="169" t="s">
        <v>147</v>
      </c>
      <c r="AU208" s="169" t="s">
        <v>79</v>
      </c>
      <c r="AV208" s="13" t="s">
        <v>79</v>
      </c>
      <c r="AW208" s="13" t="s">
        <v>33</v>
      </c>
      <c r="AX208" s="13" t="s">
        <v>15</v>
      </c>
      <c r="AY208" s="169" t="s">
        <v>137</v>
      </c>
    </row>
    <row r="209" spans="1:65" s="2" customFormat="1" ht="21.6" customHeight="1" x14ac:dyDescent="0.2">
      <c r="A209" s="33"/>
      <c r="B209" s="154"/>
      <c r="C209" s="155" t="s">
        <v>682</v>
      </c>
      <c r="D209" s="345" t="s">
        <v>141</v>
      </c>
      <c r="E209" s="156" t="s">
        <v>431</v>
      </c>
      <c r="F209" s="157" t="s">
        <v>432</v>
      </c>
      <c r="G209" s="158" t="s">
        <v>186</v>
      </c>
      <c r="H209" s="159">
        <v>40.9</v>
      </c>
      <c r="I209" s="160"/>
      <c r="J209" s="161">
        <f>ROUND(I209*H209,2)</f>
        <v>0</v>
      </c>
      <c r="K209" s="157" t="s">
        <v>145</v>
      </c>
      <c r="L209" s="34"/>
      <c r="M209" s="162" t="s">
        <v>3</v>
      </c>
      <c r="N209" s="163" t="s">
        <v>42</v>
      </c>
      <c r="O209" s="54"/>
      <c r="P209" s="164">
        <f>O209*H209</f>
        <v>0</v>
      </c>
      <c r="Q209" s="164">
        <v>0</v>
      </c>
      <c r="R209" s="164">
        <f>Q209*H209</f>
        <v>0</v>
      </c>
      <c r="S209" s="164">
        <v>2.9999999999999997E-4</v>
      </c>
      <c r="T209" s="165">
        <f>S209*H209</f>
        <v>1.2269999999999998E-2</v>
      </c>
      <c r="U209" s="33"/>
      <c r="V209" s="33"/>
      <c r="W209" s="33"/>
      <c r="X209" s="33"/>
      <c r="Y209" s="33"/>
      <c r="Z209" s="33"/>
      <c r="AA209" s="33"/>
      <c r="AB209" s="33"/>
      <c r="AC209" s="33"/>
      <c r="AD209" s="33"/>
      <c r="AE209" s="33"/>
      <c r="AR209" s="166" t="s">
        <v>223</v>
      </c>
      <c r="AT209" s="166" t="s">
        <v>141</v>
      </c>
      <c r="AU209" s="166" t="s">
        <v>79</v>
      </c>
      <c r="AY209" s="18" t="s">
        <v>137</v>
      </c>
      <c r="BE209" s="167">
        <f>IF(N209="základní",J209,0)</f>
        <v>0</v>
      </c>
      <c r="BF209" s="167">
        <f>IF(N209="snížená",J209,0)</f>
        <v>0</v>
      </c>
      <c r="BG209" s="167">
        <f>IF(N209="zákl. přenesená",J209,0)</f>
        <v>0</v>
      </c>
      <c r="BH209" s="167">
        <f>IF(N209="sníž. přenesená",J209,0)</f>
        <v>0</v>
      </c>
      <c r="BI209" s="167">
        <f>IF(N209="nulová",J209,0)</f>
        <v>0</v>
      </c>
      <c r="BJ209" s="18" t="s">
        <v>15</v>
      </c>
      <c r="BK209" s="167">
        <f>ROUND(I209*H209,2)</f>
        <v>0</v>
      </c>
      <c r="BL209" s="18" t="s">
        <v>223</v>
      </c>
      <c r="BM209" s="166" t="s">
        <v>763</v>
      </c>
    </row>
    <row r="210" spans="1:65" s="14" customFormat="1" x14ac:dyDescent="0.2">
      <c r="B210" s="176"/>
      <c r="D210" s="346" t="s">
        <v>147</v>
      </c>
      <c r="E210" s="177" t="s">
        <v>3</v>
      </c>
      <c r="F210" s="178" t="s">
        <v>379</v>
      </c>
      <c r="H210" s="177" t="s">
        <v>3</v>
      </c>
      <c r="I210" s="179"/>
      <c r="L210" s="176"/>
      <c r="M210" s="180"/>
      <c r="N210" s="181"/>
      <c r="O210" s="181"/>
      <c r="P210" s="181"/>
      <c r="Q210" s="181"/>
      <c r="R210" s="181"/>
      <c r="S210" s="181"/>
      <c r="T210" s="182"/>
      <c r="AT210" s="177" t="s">
        <v>147</v>
      </c>
      <c r="AU210" s="177" t="s">
        <v>79</v>
      </c>
      <c r="AV210" s="14" t="s">
        <v>15</v>
      </c>
      <c r="AW210" s="14" t="s">
        <v>33</v>
      </c>
      <c r="AX210" s="14" t="s">
        <v>71</v>
      </c>
      <c r="AY210" s="177" t="s">
        <v>137</v>
      </c>
    </row>
    <row r="211" spans="1:65" s="13" customFormat="1" x14ac:dyDescent="0.2">
      <c r="B211" s="168"/>
      <c r="D211" s="346" t="s">
        <v>147</v>
      </c>
      <c r="E211" s="169" t="s">
        <v>3</v>
      </c>
      <c r="F211" s="170" t="s">
        <v>380</v>
      </c>
      <c r="H211" s="171">
        <v>30.2</v>
      </c>
      <c r="I211" s="172"/>
      <c r="L211" s="168"/>
      <c r="M211" s="173"/>
      <c r="N211" s="174"/>
      <c r="O211" s="174"/>
      <c r="P211" s="174"/>
      <c r="Q211" s="174"/>
      <c r="R211" s="174"/>
      <c r="S211" s="174"/>
      <c r="T211" s="175"/>
      <c r="AT211" s="169" t="s">
        <v>147</v>
      </c>
      <c r="AU211" s="169" t="s">
        <v>79</v>
      </c>
      <c r="AV211" s="13" t="s">
        <v>79</v>
      </c>
      <c r="AW211" s="13" t="s">
        <v>33</v>
      </c>
      <c r="AX211" s="13" t="s">
        <v>71</v>
      </c>
      <c r="AY211" s="169" t="s">
        <v>137</v>
      </c>
    </row>
    <row r="212" spans="1:65" s="13" customFormat="1" x14ac:dyDescent="0.2">
      <c r="B212" s="168"/>
      <c r="D212" s="346" t="s">
        <v>147</v>
      </c>
      <c r="E212" s="169" t="s">
        <v>3</v>
      </c>
      <c r="F212" s="170" t="s">
        <v>381</v>
      </c>
      <c r="H212" s="171">
        <v>-3.2</v>
      </c>
      <c r="I212" s="172"/>
      <c r="L212" s="168"/>
      <c r="M212" s="173"/>
      <c r="N212" s="174"/>
      <c r="O212" s="174"/>
      <c r="P212" s="174"/>
      <c r="Q212" s="174"/>
      <c r="R212" s="174"/>
      <c r="S212" s="174"/>
      <c r="T212" s="175"/>
      <c r="AT212" s="169" t="s">
        <v>147</v>
      </c>
      <c r="AU212" s="169" t="s">
        <v>79</v>
      </c>
      <c r="AV212" s="13" t="s">
        <v>79</v>
      </c>
      <c r="AW212" s="13" t="s">
        <v>33</v>
      </c>
      <c r="AX212" s="13" t="s">
        <v>71</v>
      </c>
      <c r="AY212" s="169" t="s">
        <v>137</v>
      </c>
    </row>
    <row r="213" spans="1:65" s="14" customFormat="1" x14ac:dyDescent="0.2">
      <c r="B213" s="176"/>
      <c r="D213" s="346" t="s">
        <v>147</v>
      </c>
      <c r="E213" s="177" t="s">
        <v>3</v>
      </c>
      <c r="F213" s="178" t="s">
        <v>168</v>
      </c>
      <c r="H213" s="177" t="s">
        <v>3</v>
      </c>
      <c r="I213" s="179"/>
      <c r="L213" s="176"/>
      <c r="M213" s="180"/>
      <c r="N213" s="181"/>
      <c r="O213" s="181"/>
      <c r="P213" s="181"/>
      <c r="Q213" s="181"/>
      <c r="R213" s="181"/>
      <c r="S213" s="181"/>
      <c r="T213" s="182"/>
      <c r="AT213" s="177" t="s">
        <v>147</v>
      </c>
      <c r="AU213" s="177" t="s">
        <v>79</v>
      </c>
      <c r="AV213" s="14" t="s">
        <v>15</v>
      </c>
      <c r="AW213" s="14" t="s">
        <v>33</v>
      </c>
      <c r="AX213" s="14" t="s">
        <v>71</v>
      </c>
      <c r="AY213" s="177" t="s">
        <v>137</v>
      </c>
    </row>
    <row r="214" spans="1:65" s="13" customFormat="1" x14ac:dyDescent="0.2">
      <c r="B214" s="168"/>
      <c r="D214" s="346" t="s">
        <v>147</v>
      </c>
      <c r="E214" s="169" t="s">
        <v>3</v>
      </c>
      <c r="F214" s="170" t="s">
        <v>346</v>
      </c>
      <c r="H214" s="171">
        <v>13.9</v>
      </c>
      <c r="I214" s="172"/>
      <c r="L214" s="168"/>
      <c r="M214" s="173"/>
      <c r="N214" s="174"/>
      <c r="O214" s="174"/>
      <c r="P214" s="174"/>
      <c r="Q214" s="174"/>
      <c r="R214" s="174"/>
      <c r="S214" s="174"/>
      <c r="T214" s="175"/>
      <c r="AT214" s="169" t="s">
        <v>147</v>
      </c>
      <c r="AU214" s="169" t="s">
        <v>79</v>
      </c>
      <c r="AV214" s="13" t="s">
        <v>79</v>
      </c>
      <c r="AW214" s="13" t="s">
        <v>33</v>
      </c>
      <c r="AX214" s="13" t="s">
        <v>71</v>
      </c>
      <c r="AY214" s="169" t="s">
        <v>137</v>
      </c>
    </row>
    <row r="215" spans="1:65" s="15" customFormat="1" x14ac:dyDescent="0.2">
      <c r="B215" s="194"/>
      <c r="D215" s="346" t="s">
        <v>147</v>
      </c>
      <c r="E215" s="195" t="s">
        <v>3</v>
      </c>
      <c r="F215" s="196" t="s">
        <v>347</v>
      </c>
      <c r="H215" s="197">
        <v>40.9</v>
      </c>
      <c r="I215" s="198"/>
      <c r="L215" s="194"/>
      <c r="M215" s="199"/>
      <c r="N215" s="200"/>
      <c r="O215" s="200"/>
      <c r="P215" s="200"/>
      <c r="Q215" s="200"/>
      <c r="R215" s="200"/>
      <c r="S215" s="200"/>
      <c r="T215" s="201"/>
      <c r="AT215" s="195" t="s">
        <v>147</v>
      </c>
      <c r="AU215" s="195" t="s">
        <v>79</v>
      </c>
      <c r="AV215" s="15" t="s">
        <v>85</v>
      </c>
      <c r="AW215" s="15" t="s">
        <v>33</v>
      </c>
      <c r="AX215" s="15" t="s">
        <v>15</v>
      </c>
      <c r="AY215" s="195" t="s">
        <v>137</v>
      </c>
    </row>
    <row r="216" spans="1:65" s="2" customFormat="1" ht="43.15" customHeight="1" x14ac:dyDescent="0.2">
      <c r="A216" s="33"/>
      <c r="B216" s="154"/>
      <c r="C216" s="155" t="s">
        <v>684</v>
      </c>
      <c r="D216" s="345" t="s">
        <v>141</v>
      </c>
      <c r="E216" s="156" t="s">
        <v>435</v>
      </c>
      <c r="F216" s="157" t="s">
        <v>436</v>
      </c>
      <c r="G216" s="158" t="s">
        <v>238</v>
      </c>
      <c r="H216" s="193"/>
      <c r="I216" s="160"/>
      <c r="J216" s="161">
        <f>ROUND(I216*H216,2)</f>
        <v>0</v>
      </c>
      <c r="K216" s="157" t="s">
        <v>145</v>
      </c>
      <c r="L216" s="34"/>
      <c r="M216" s="162" t="s">
        <v>3</v>
      </c>
      <c r="N216" s="163" t="s">
        <v>42</v>
      </c>
      <c r="O216" s="54"/>
      <c r="P216" s="164">
        <f>O216*H216</f>
        <v>0</v>
      </c>
      <c r="Q216" s="164">
        <v>0</v>
      </c>
      <c r="R216" s="164">
        <f>Q216*H216</f>
        <v>0</v>
      </c>
      <c r="S216" s="164">
        <v>0</v>
      </c>
      <c r="T216" s="165">
        <f>S216*H216</f>
        <v>0</v>
      </c>
      <c r="U216" s="33"/>
      <c r="V216" s="33"/>
      <c r="W216" s="33"/>
      <c r="X216" s="33"/>
      <c r="Y216" s="33"/>
      <c r="Z216" s="33"/>
      <c r="AA216" s="33"/>
      <c r="AB216" s="33"/>
      <c r="AC216" s="33"/>
      <c r="AD216" s="33"/>
      <c r="AE216" s="33"/>
      <c r="AR216" s="166" t="s">
        <v>223</v>
      </c>
      <c r="AT216" s="166" t="s">
        <v>141</v>
      </c>
      <c r="AU216" s="166" t="s">
        <v>79</v>
      </c>
      <c r="AY216" s="18" t="s">
        <v>137</v>
      </c>
      <c r="BE216" s="167">
        <f>IF(N216="základní",J216,0)</f>
        <v>0</v>
      </c>
      <c r="BF216" s="167">
        <f>IF(N216="snížená",J216,0)</f>
        <v>0</v>
      </c>
      <c r="BG216" s="167">
        <f>IF(N216="zákl. přenesená",J216,0)</f>
        <v>0</v>
      </c>
      <c r="BH216" s="167">
        <f>IF(N216="sníž. přenesená",J216,0)</f>
        <v>0</v>
      </c>
      <c r="BI216" s="167">
        <f>IF(N216="nulová",J216,0)</f>
        <v>0</v>
      </c>
      <c r="BJ216" s="18" t="s">
        <v>15</v>
      </c>
      <c r="BK216" s="167">
        <f>ROUND(I216*H216,2)</f>
        <v>0</v>
      </c>
      <c r="BL216" s="18" t="s">
        <v>223</v>
      </c>
      <c r="BM216" s="166" t="s">
        <v>764</v>
      </c>
    </row>
    <row r="217" spans="1:65" s="12" customFormat="1" ht="22.9" customHeight="1" x14ac:dyDescent="0.2">
      <c r="B217" s="141"/>
      <c r="D217" s="347" t="s">
        <v>70</v>
      </c>
      <c r="E217" s="152" t="s">
        <v>438</v>
      </c>
      <c r="F217" s="152" t="s">
        <v>439</v>
      </c>
      <c r="I217" s="144"/>
      <c r="J217" s="153">
        <f>BK217</f>
        <v>0</v>
      </c>
      <c r="L217" s="141"/>
      <c r="M217" s="146"/>
      <c r="N217" s="147"/>
      <c r="O217" s="147"/>
      <c r="P217" s="148">
        <f>SUM(P218:P221)</f>
        <v>0</v>
      </c>
      <c r="Q217" s="147"/>
      <c r="R217" s="148">
        <f>SUM(R218:R221)</f>
        <v>0</v>
      </c>
      <c r="S217" s="147"/>
      <c r="T217" s="149">
        <f>SUM(T218:T221)</f>
        <v>0</v>
      </c>
      <c r="AR217" s="142" t="s">
        <v>79</v>
      </c>
      <c r="AT217" s="150" t="s">
        <v>70</v>
      </c>
      <c r="AU217" s="150" t="s">
        <v>15</v>
      </c>
      <c r="AY217" s="142" t="s">
        <v>137</v>
      </c>
      <c r="BK217" s="151">
        <f>SUM(BK218:BK221)</f>
        <v>0</v>
      </c>
    </row>
    <row r="218" spans="1:65" s="2" customFormat="1" ht="14.45" customHeight="1" x14ac:dyDescent="0.2">
      <c r="A218" s="33"/>
      <c r="B218" s="154"/>
      <c r="C218" s="155" t="s">
        <v>686</v>
      </c>
      <c r="D218" s="345" t="s">
        <v>141</v>
      </c>
      <c r="E218" s="156" t="s">
        <v>440</v>
      </c>
      <c r="F218" s="157" t="s">
        <v>441</v>
      </c>
      <c r="G218" s="158" t="s">
        <v>245</v>
      </c>
      <c r="H218" s="159">
        <v>5</v>
      </c>
      <c r="I218" s="160"/>
      <c r="J218" s="161">
        <f>ROUND(I218*H218,2)</f>
        <v>0</v>
      </c>
      <c r="K218" s="157" t="s">
        <v>3</v>
      </c>
      <c r="L218" s="34"/>
      <c r="M218" s="162" t="s">
        <v>3</v>
      </c>
      <c r="N218" s="163" t="s">
        <v>42</v>
      </c>
      <c r="O218" s="54"/>
      <c r="P218" s="164">
        <f>O218*H218</f>
        <v>0</v>
      </c>
      <c r="Q218" s="164">
        <v>0</v>
      </c>
      <c r="R218" s="164">
        <f>Q218*H218</f>
        <v>0</v>
      </c>
      <c r="S218" s="164">
        <v>0</v>
      </c>
      <c r="T218" s="165">
        <f>S218*H218</f>
        <v>0</v>
      </c>
      <c r="U218" s="33"/>
      <c r="V218" s="33"/>
      <c r="W218" s="33"/>
      <c r="X218" s="33"/>
      <c r="Y218" s="33"/>
      <c r="Z218" s="33"/>
      <c r="AA218" s="33"/>
      <c r="AB218" s="33"/>
      <c r="AC218" s="33"/>
      <c r="AD218" s="33"/>
      <c r="AE218" s="33"/>
      <c r="AR218" s="166" t="s">
        <v>223</v>
      </c>
      <c r="AT218" s="166" t="s">
        <v>141</v>
      </c>
      <c r="AU218" s="166" t="s">
        <v>79</v>
      </c>
      <c r="AY218" s="18" t="s">
        <v>137</v>
      </c>
      <c r="BE218" s="167">
        <f>IF(N218="základní",J218,0)</f>
        <v>0</v>
      </c>
      <c r="BF218" s="167">
        <f>IF(N218="snížená",J218,0)</f>
        <v>0</v>
      </c>
      <c r="BG218" s="167">
        <f>IF(N218="zákl. přenesená",J218,0)</f>
        <v>0</v>
      </c>
      <c r="BH218" s="167">
        <f>IF(N218="sníž. přenesená",J218,0)</f>
        <v>0</v>
      </c>
      <c r="BI218" s="167">
        <f>IF(N218="nulová",J218,0)</f>
        <v>0</v>
      </c>
      <c r="BJ218" s="18" t="s">
        <v>15</v>
      </c>
      <c r="BK218" s="167">
        <f>ROUND(I218*H218,2)</f>
        <v>0</v>
      </c>
      <c r="BL218" s="18" t="s">
        <v>223</v>
      </c>
      <c r="BM218" s="166" t="s">
        <v>765</v>
      </c>
    </row>
    <row r="219" spans="1:65" s="2" customFormat="1" ht="14.45" customHeight="1" x14ac:dyDescent="0.2">
      <c r="A219" s="33"/>
      <c r="B219" s="154"/>
      <c r="C219" s="155" t="s">
        <v>688</v>
      </c>
      <c r="D219" s="345" t="s">
        <v>141</v>
      </c>
      <c r="E219" s="156" t="s">
        <v>444</v>
      </c>
      <c r="F219" s="157" t="s">
        <v>445</v>
      </c>
      <c r="G219" s="158" t="s">
        <v>245</v>
      </c>
      <c r="H219" s="159">
        <v>5</v>
      </c>
      <c r="I219" s="160"/>
      <c r="J219" s="161">
        <f>ROUND(I219*H219,2)</f>
        <v>0</v>
      </c>
      <c r="K219" s="157" t="s">
        <v>3</v>
      </c>
      <c r="L219" s="34"/>
      <c r="M219" s="162" t="s">
        <v>3</v>
      </c>
      <c r="N219" s="163" t="s">
        <v>42</v>
      </c>
      <c r="O219" s="54"/>
      <c r="P219" s="164">
        <f>O219*H219</f>
        <v>0</v>
      </c>
      <c r="Q219" s="164">
        <v>0</v>
      </c>
      <c r="R219" s="164">
        <f>Q219*H219</f>
        <v>0</v>
      </c>
      <c r="S219" s="164">
        <v>0</v>
      </c>
      <c r="T219" s="165">
        <f>S219*H219</f>
        <v>0</v>
      </c>
      <c r="U219" s="33"/>
      <c r="V219" s="33"/>
      <c r="W219" s="33"/>
      <c r="X219" s="33"/>
      <c r="Y219" s="33"/>
      <c r="Z219" s="33"/>
      <c r="AA219" s="33"/>
      <c r="AB219" s="33"/>
      <c r="AC219" s="33"/>
      <c r="AD219" s="33"/>
      <c r="AE219" s="33"/>
      <c r="AR219" s="166" t="s">
        <v>223</v>
      </c>
      <c r="AT219" s="166" t="s">
        <v>141</v>
      </c>
      <c r="AU219" s="166" t="s">
        <v>79</v>
      </c>
      <c r="AY219" s="18" t="s">
        <v>137</v>
      </c>
      <c r="BE219" s="167">
        <f>IF(N219="základní",J219,0)</f>
        <v>0</v>
      </c>
      <c r="BF219" s="167">
        <f>IF(N219="snížená",J219,0)</f>
        <v>0</v>
      </c>
      <c r="BG219" s="167">
        <f>IF(N219="zákl. přenesená",J219,0)</f>
        <v>0</v>
      </c>
      <c r="BH219" s="167">
        <f>IF(N219="sníž. přenesená",J219,0)</f>
        <v>0</v>
      </c>
      <c r="BI219" s="167">
        <f>IF(N219="nulová",J219,0)</f>
        <v>0</v>
      </c>
      <c r="BJ219" s="18" t="s">
        <v>15</v>
      </c>
      <c r="BK219" s="167">
        <f>ROUND(I219*H219,2)</f>
        <v>0</v>
      </c>
      <c r="BL219" s="18" t="s">
        <v>223</v>
      </c>
      <c r="BM219" s="166" t="s">
        <v>766</v>
      </c>
    </row>
    <row r="220" spans="1:65" s="2" customFormat="1" ht="14.45" customHeight="1" x14ac:dyDescent="0.2">
      <c r="A220" s="33"/>
      <c r="B220" s="154"/>
      <c r="C220" s="155" t="s">
        <v>690</v>
      </c>
      <c r="D220" s="345" t="s">
        <v>141</v>
      </c>
      <c r="E220" s="156" t="s">
        <v>448</v>
      </c>
      <c r="F220" s="157" t="s">
        <v>449</v>
      </c>
      <c r="G220" s="158" t="s">
        <v>326</v>
      </c>
      <c r="H220" s="159">
        <v>2</v>
      </c>
      <c r="I220" s="160"/>
      <c r="J220" s="161">
        <f>ROUND(I220*H220,2)</f>
        <v>0</v>
      </c>
      <c r="K220" s="157" t="s">
        <v>3</v>
      </c>
      <c r="L220" s="34"/>
      <c r="M220" s="162" t="s">
        <v>3</v>
      </c>
      <c r="N220" s="163" t="s">
        <v>42</v>
      </c>
      <c r="O220" s="54"/>
      <c r="P220" s="164">
        <f>O220*H220</f>
        <v>0</v>
      </c>
      <c r="Q220" s="164">
        <v>0</v>
      </c>
      <c r="R220" s="164">
        <f>Q220*H220</f>
        <v>0</v>
      </c>
      <c r="S220" s="164">
        <v>0</v>
      </c>
      <c r="T220" s="165">
        <f>S220*H220</f>
        <v>0</v>
      </c>
      <c r="U220" s="33"/>
      <c r="V220" s="33"/>
      <c r="W220" s="33"/>
      <c r="X220" s="33"/>
      <c r="Y220" s="33"/>
      <c r="Z220" s="33"/>
      <c r="AA220" s="33"/>
      <c r="AB220" s="33"/>
      <c r="AC220" s="33"/>
      <c r="AD220" s="33"/>
      <c r="AE220" s="33"/>
      <c r="AR220" s="166" t="s">
        <v>223</v>
      </c>
      <c r="AT220" s="166" t="s">
        <v>141</v>
      </c>
      <c r="AU220" s="166" t="s">
        <v>79</v>
      </c>
      <c r="AY220" s="18" t="s">
        <v>137</v>
      </c>
      <c r="BE220" s="167">
        <f>IF(N220="základní",J220,0)</f>
        <v>0</v>
      </c>
      <c r="BF220" s="167">
        <f>IF(N220="snížená",J220,0)</f>
        <v>0</v>
      </c>
      <c r="BG220" s="167">
        <f>IF(N220="zákl. přenesená",J220,0)</f>
        <v>0</v>
      </c>
      <c r="BH220" s="167">
        <f>IF(N220="sníž. přenesená",J220,0)</f>
        <v>0</v>
      </c>
      <c r="BI220" s="167">
        <f>IF(N220="nulová",J220,0)</f>
        <v>0</v>
      </c>
      <c r="BJ220" s="18" t="s">
        <v>15</v>
      </c>
      <c r="BK220" s="167">
        <f>ROUND(I220*H220,2)</f>
        <v>0</v>
      </c>
      <c r="BL220" s="18" t="s">
        <v>223</v>
      </c>
      <c r="BM220" s="166" t="s">
        <v>767</v>
      </c>
    </row>
    <row r="221" spans="1:65" s="2" customFormat="1" ht="14.45" customHeight="1" x14ac:dyDescent="0.2">
      <c r="A221" s="33"/>
      <c r="B221" s="154"/>
      <c r="C221" s="155" t="s">
        <v>692</v>
      </c>
      <c r="D221" s="345" t="s">
        <v>141</v>
      </c>
      <c r="E221" s="156" t="s">
        <v>452</v>
      </c>
      <c r="F221" s="157" t="s">
        <v>453</v>
      </c>
      <c r="G221" s="158" t="s">
        <v>326</v>
      </c>
      <c r="H221" s="159">
        <v>2</v>
      </c>
      <c r="I221" s="160"/>
      <c r="J221" s="161">
        <f>ROUND(I221*H221,2)</f>
        <v>0</v>
      </c>
      <c r="K221" s="157" t="s">
        <v>3</v>
      </c>
      <c r="L221" s="34"/>
      <c r="M221" s="162" t="s">
        <v>3</v>
      </c>
      <c r="N221" s="163" t="s">
        <v>42</v>
      </c>
      <c r="O221" s="54"/>
      <c r="P221" s="164">
        <f>O221*H221</f>
        <v>0</v>
      </c>
      <c r="Q221" s="164">
        <v>0</v>
      </c>
      <c r="R221" s="164">
        <f>Q221*H221</f>
        <v>0</v>
      </c>
      <c r="S221" s="164">
        <v>0</v>
      </c>
      <c r="T221" s="165">
        <f>S221*H221</f>
        <v>0</v>
      </c>
      <c r="U221" s="33"/>
      <c r="V221" s="33"/>
      <c r="W221" s="33"/>
      <c r="X221" s="33"/>
      <c r="Y221" s="33"/>
      <c r="Z221" s="33"/>
      <c r="AA221" s="33"/>
      <c r="AB221" s="33"/>
      <c r="AC221" s="33"/>
      <c r="AD221" s="33"/>
      <c r="AE221" s="33"/>
      <c r="AR221" s="166" t="s">
        <v>223</v>
      </c>
      <c r="AT221" s="166" t="s">
        <v>141</v>
      </c>
      <c r="AU221" s="166" t="s">
        <v>79</v>
      </c>
      <c r="AY221" s="18" t="s">
        <v>137</v>
      </c>
      <c r="BE221" s="167">
        <f>IF(N221="základní",J221,0)</f>
        <v>0</v>
      </c>
      <c r="BF221" s="167">
        <f>IF(N221="snížená",J221,0)</f>
        <v>0</v>
      </c>
      <c r="BG221" s="167">
        <f>IF(N221="zákl. přenesená",J221,0)</f>
        <v>0</v>
      </c>
      <c r="BH221" s="167">
        <f>IF(N221="sníž. přenesená",J221,0)</f>
        <v>0</v>
      </c>
      <c r="BI221" s="167">
        <f>IF(N221="nulová",J221,0)</f>
        <v>0</v>
      </c>
      <c r="BJ221" s="18" t="s">
        <v>15</v>
      </c>
      <c r="BK221" s="167">
        <f>ROUND(I221*H221,2)</f>
        <v>0</v>
      </c>
      <c r="BL221" s="18" t="s">
        <v>223</v>
      </c>
      <c r="BM221" s="166" t="s">
        <v>768</v>
      </c>
    </row>
    <row r="222" spans="1:65" s="12" customFormat="1" ht="22.9" customHeight="1" x14ac:dyDescent="0.2">
      <c r="B222" s="141"/>
      <c r="D222" s="347" t="s">
        <v>70</v>
      </c>
      <c r="E222" s="152" t="s">
        <v>455</v>
      </c>
      <c r="F222" s="152" t="s">
        <v>456</v>
      </c>
      <c r="I222" s="144"/>
      <c r="J222" s="153">
        <f>BK222</f>
        <v>0</v>
      </c>
      <c r="L222" s="141"/>
      <c r="M222" s="146"/>
      <c r="N222" s="147"/>
      <c r="O222" s="147"/>
      <c r="P222" s="148">
        <f>SUM(P223:P237)</f>
        <v>0</v>
      </c>
      <c r="Q222" s="147"/>
      <c r="R222" s="148">
        <f>SUM(R223:R237)</f>
        <v>0.13743030000000001</v>
      </c>
      <c r="S222" s="147"/>
      <c r="T222" s="149">
        <f>SUM(T223:T237)</f>
        <v>5.045065E-2</v>
      </c>
      <c r="AR222" s="142" t="s">
        <v>79</v>
      </c>
      <c r="AT222" s="150" t="s">
        <v>70</v>
      </c>
      <c r="AU222" s="150" t="s">
        <v>15</v>
      </c>
      <c r="AY222" s="142" t="s">
        <v>137</v>
      </c>
      <c r="BK222" s="151">
        <f>SUM(BK223:BK237)</f>
        <v>0</v>
      </c>
    </row>
    <row r="223" spans="1:65" s="2" customFormat="1" ht="21.6" customHeight="1" x14ac:dyDescent="0.2">
      <c r="A223" s="33"/>
      <c r="B223" s="154"/>
      <c r="C223" s="155" t="s">
        <v>694</v>
      </c>
      <c r="D223" s="345" t="s">
        <v>141</v>
      </c>
      <c r="E223" s="156" t="s">
        <v>458</v>
      </c>
      <c r="F223" s="157" t="s">
        <v>459</v>
      </c>
      <c r="G223" s="158" t="s">
        <v>144</v>
      </c>
      <c r="H223" s="159">
        <v>143.125</v>
      </c>
      <c r="I223" s="160"/>
      <c r="J223" s="161">
        <f>ROUND(I223*H223,2)</f>
        <v>0</v>
      </c>
      <c r="K223" s="157" t="s">
        <v>145</v>
      </c>
      <c r="L223" s="34"/>
      <c r="M223" s="162" t="s">
        <v>3</v>
      </c>
      <c r="N223" s="163" t="s">
        <v>42</v>
      </c>
      <c r="O223" s="54"/>
      <c r="P223" s="164">
        <f>O223*H223</f>
        <v>0</v>
      </c>
      <c r="Q223" s="164">
        <v>0</v>
      </c>
      <c r="R223" s="164">
        <f>Q223*H223</f>
        <v>0</v>
      </c>
      <c r="S223" s="164">
        <v>1.4999999999999999E-4</v>
      </c>
      <c r="T223" s="165">
        <f>S223*H223</f>
        <v>2.1468749999999998E-2</v>
      </c>
      <c r="U223" s="33"/>
      <c r="V223" s="33"/>
      <c r="W223" s="33"/>
      <c r="X223" s="33"/>
      <c r="Y223" s="33"/>
      <c r="Z223" s="33"/>
      <c r="AA223" s="33"/>
      <c r="AB223" s="33"/>
      <c r="AC223" s="33"/>
      <c r="AD223" s="33"/>
      <c r="AE223" s="33"/>
      <c r="AR223" s="166" t="s">
        <v>223</v>
      </c>
      <c r="AT223" s="166" t="s">
        <v>141</v>
      </c>
      <c r="AU223" s="166" t="s">
        <v>79</v>
      </c>
      <c r="AY223" s="18" t="s">
        <v>137</v>
      </c>
      <c r="BE223" s="167">
        <f>IF(N223="základní",J223,0)</f>
        <v>0</v>
      </c>
      <c r="BF223" s="167">
        <f>IF(N223="snížená",J223,0)</f>
        <v>0</v>
      </c>
      <c r="BG223" s="167">
        <f>IF(N223="zákl. přenesená",J223,0)</f>
        <v>0</v>
      </c>
      <c r="BH223" s="167">
        <f>IF(N223="sníž. přenesená",J223,0)</f>
        <v>0</v>
      </c>
      <c r="BI223" s="167">
        <f>IF(N223="nulová",J223,0)</f>
        <v>0</v>
      </c>
      <c r="BJ223" s="18" t="s">
        <v>15</v>
      </c>
      <c r="BK223" s="167">
        <f>ROUND(I223*H223,2)</f>
        <v>0</v>
      </c>
      <c r="BL223" s="18" t="s">
        <v>223</v>
      </c>
      <c r="BM223" s="166" t="s">
        <v>769</v>
      </c>
    </row>
    <row r="224" spans="1:65" s="14" customFormat="1" x14ac:dyDescent="0.2">
      <c r="B224" s="176"/>
      <c r="D224" s="346" t="s">
        <v>147</v>
      </c>
      <c r="E224" s="177" t="s">
        <v>3</v>
      </c>
      <c r="F224" s="178" t="s">
        <v>379</v>
      </c>
      <c r="H224" s="177" t="s">
        <v>3</v>
      </c>
      <c r="I224" s="179"/>
      <c r="L224" s="176"/>
      <c r="M224" s="180"/>
      <c r="N224" s="181"/>
      <c r="O224" s="181"/>
      <c r="P224" s="181"/>
      <c r="Q224" s="181"/>
      <c r="R224" s="181"/>
      <c r="S224" s="181"/>
      <c r="T224" s="182"/>
      <c r="AT224" s="177" t="s">
        <v>147</v>
      </c>
      <c r="AU224" s="177" t="s">
        <v>79</v>
      </c>
      <c r="AV224" s="14" t="s">
        <v>15</v>
      </c>
      <c r="AW224" s="14" t="s">
        <v>33</v>
      </c>
      <c r="AX224" s="14" t="s">
        <v>71</v>
      </c>
      <c r="AY224" s="177" t="s">
        <v>137</v>
      </c>
    </row>
    <row r="225" spans="1:65" s="13" customFormat="1" x14ac:dyDescent="0.2">
      <c r="B225" s="168"/>
      <c r="D225" s="346" t="s">
        <v>147</v>
      </c>
      <c r="E225" s="169" t="s">
        <v>3</v>
      </c>
      <c r="F225" s="170" t="s">
        <v>461</v>
      </c>
      <c r="H225" s="171">
        <v>103.89</v>
      </c>
      <c r="I225" s="172"/>
      <c r="L225" s="168"/>
      <c r="M225" s="173"/>
      <c r="N225" s="174"/>
      <c r="O225" s="174"/>
      <c r="P225" s="174"/>
      <c r="Q225" s="174"/>
      <c r="R225" s="174"/>
      <c r="S225" s="174"/>
      <c r="T225" s="175"/>
      <c r="AT225" s="169" t="s">
        <v>147</v>
      </c>
      <c r="AU225" s="169" t="s">
        <v>79</v>
      </c>
      <c r="AV225" s="13" t="s">
        <v>79</v>
      </c>
      <c r="AW225" s="13" t="s">
        <v>33</v>
      </c>
      <c r="AX225" s="13" t="s">
        <v>71</v>
      </c>
      <c r="AY225" s="169" t="s">
        <v>137</v>
      </c>
    </row>
    <row r="226" spans="1:65" s="13" customFormat="1" x14ac:dyDescent="0.2">
      <c r="B226" s="168"/>
      <c r="D226" s="346" t="s">
        <v>147</v>
      </c>
      <c r="E226" s="169" t="s">
        <v>3</v>
      </c>
      <c r="F226" s="170" t="s">
        <v>462</v>
      </c>
      <c r="H226" s="171">
        <v>-10.4</v>
      </c>
      <c r="I226" s="172"/>
      <c r="L226" s="168"/>
      <c r="M226" s="173"/>
      <c r="N226" s="174"/>
      <c r="O226" s="174"/>
      <c r="P226" s="174"/>
      <c r="Q226" s="174"/>
      <c r="R226" s="174"/>
      <c r="S226" s="174"/>
      <c r="T226" s="175"/>
      <c r="AT226" s="169" t="s">
        <v>147</v>
      </c>
      <c r="AU226" s="169" t="s">
        <v>79</v>
      </c>
      <c r="AV226" s="13" t="s">
        <v>79</v>
      </c>
      <c r="AW226" s="13" t="s">
        <v>33</v>
      </c>
      <c r="AX226" s="13" t="s">
        <v>71</v>
      </c>
      <c r="AY226" s="169" t="s">
        <v>137</v>
      </c>
    </row>
    <row r="227" spans="1:65" s="14" customFormat="1" x14ac:dyDescent="0.2">
      <c r="B227" s="176"/>
      <c r="D227" s="346" t="s">
        <v>147</v>
      </c>
      <c r="E227" s="177" t="s">
        <v>3</v>
      </c>
      <c r="F227" s="178" t="s">
        <v>168</v>
      </c>
      <c r="H227" s="177" t="s">
        <v>3</v>
      </c>
      <c r="I227" s="179"/>
      <c r="L227" s="176"/>
      <c r="M227" s="180"/>
      <c r="N227" s="181"/>
      <c r="O227" s="181"/>
      <c r="P227" s="181"/>
      <c r="Q227" s="181"/>
      <c r="R227" s="181"/>
      <c r="S227" s="181"/>
      <c r="T227" s="182"/>
      <c r="AT227" s="177" t="s">
        <v>147</v>
      </c>
      <c r="AU227" s="177" t="s">
        <v>79</v>
      </c>
      <c r="AV227" s="14" t="s">
        <v>15</v>
      </c>
      <c r="AW227" s="14" t="s">
        <v>33</v>
      </c>
      <c r="AX227" s="14" t="s">
        <v>71</v>
      </c>
      <c r="AY227" s="177" t="s">
        <v>137</v>
      </c>
    </row>
    <row r="228" spans="1:65" s="13" customFormat="1" x14ac:dyDescent="0.2">
      <c r="B228" s="168"/>
      <c r="D228" s="346" t="s">
        <v>147</v>
      </c>
      <c r="E228" s="169" t="s">
        <v>3</v>
      </c>
      <c r="F228" s="170" t="s">
        <v>463</v>
      </c>
      <c r="H228" s="171">
        <v>56.835000000000001</v>
      </c>
      <c r="I228" s="172"/>
      <c r="L228" s="168"/>
      <c r="M228" s="173"/>
      <c r="N228" s="174"/>
      <c r="O228" s="174"/>
      <c r="P228" s="174"/>
      <c r="Q228" s="174"/>
      <c r="R228" s="174"/>
      <c r="S228" s="174"/>
      <c r="T228" s="175"/>
      <c r="AT228" s="169" t="s">
        <v>147</v>
      </c>
      <c r="AU228" s="169" t="s">
        <v>79</v>
      </c>
      <c r="AV228" s="13" t="s">
        <v>79</v>
      </c>
      <c r="AW228" s="13" t="s">
        <v>33</v>
      </c>
      <c r="AX228" s="13" t="s">
        <v>71</v>
      </c>
      <c r="AY228" s="169" t="s">
        <v>137</v>
      </c>
    </row>
    <row r="229" spans="1:65" s="13" customFormat="1" x14ac:dyDescent="0.2">
      <c r="B229" s="168"/>
      <c r="D229" s="346" t="s">
        <v>147</v>
      </c>
      <c r="E229" s="169" t="s">
        <v>3</v>
      </c>
      <c r="F229" s="170" t="s">
        <v>464</v>
      </c>
      <c r="H229" s="171">
        <v>-7.2</v>
      </c>
      <c r="I229" s="172"/>
      <c r="L229" s="168"/>
      <c r="M229" s="173"/>
      <c r="N229" s="174"/>
      <c r="O229" s="174"/>
      <c r="P229" s="174"/>
      <c r="Q229" s="174"/>
      <c r="R229" s="174"/>
      <c r="S229" s="174"/>
      <c r="T229" s="175"/>
      <c r="AT229" s="169" t="s">
        <v>147</v>
      </c>
      <c r="AU229" s="169" t="s">
        <v>79</v>
      </c>
      <c r="AV229" s="13" t="s">
        <v>79</v>
      </c>
      <c r="AW229" s="13" t="s">
        <v>33</v>
      </c>
      <c r="AX229" s="13" t="s">
        <v>71</v>
      </c>
      <c r="AY229" s="169" t="s">
        <v>137</v>
      </c>
    </row>
    <row r="230" spans="1:65" s="15" customFormat="1" x14ac:dyDescent="0.2">
      <c r="B230" s="194"/>
      <c r="D230" s="346" t="s">
        <v>147</v>
      </c>
      <c r="E230" s="195" t="s">
        <v>3</v>
      </c>
      <c r="F230" s="196" t="s">
        <v>347</v>
      </c>
      <c r="H230" s="197">
        <v>143.125</v>
      </c>
      <c r="I230" s="198"/>
      <c r="L230" s="194"/>
      <c r="M230" s="199"/>
      <c r="N230" s="200"/>
      <c r="O230" s="200"/>
      <c r="P230" s="200"/>
      <c r="Q230" s="200"/>
      <c r="R230" s="200"/>
      <c r="S230" s="200"/>
      <c r="T230" s="201"/>
      <c r="AT230" s="195" t="s">
        <v>147</v>
      </c>
      <c r="AU230" s="195" t="s">
        <v>79</v>
      </c>
      <c r="AV230" s="15" t="s">
        <v>85</v>
      </c>
      <c r="AW230" s="15" t="s">
        <v>33</v>
      </c>
      <c r="AX230" s="15" t="s">
        <v>15</v>
      </c>
      <c r="AY230" s="195" t="s">
        <v>137</v>
      </c>
    </row>
    <row r="231" spans="1:65" s="2" customFormat="1" ht="21.6" customHeight="1" x14ac:dyDescent="0.2">
      <c r="A231" s="33"/>
      <c r="B231" s="154"/>
      <c r="C231" s="155" t="s">
        <v>696</v>
      </c>
      <c r="D231" s="345" t="s">
        <v>141</v>
      </c>
      <c r="E231" s="156" t="s">
        <v>466</v>
      </c>
      <c r="F231" s="157" t="s">
        <v>467</v>
      </c>
      <c r="G231" s="158" t="s">
        <v>144</v>
      </c>
      <c r="H231" s="159">
        <v>93.49</v>
      </c>
      <c r="I231" s="160"/>
      <c r="J231" s="161">
        <f>ROUND(I231*H231,2)</f>
        <v>0</v>
      </c>
      <c r="K231" s="157" t="s">
        <v>145</v>
      </c>
      <c r="L231" s="34"/>
      <c r="M231" s="162" t="s">
        <v>3</v>
      </c>
      <c r="N231" s="163" t="s">
        <v>42</v>
      </c>
      <c r="O231" s="54"/>
      <c r="P231" s="164">
        <f>O231*H231</f>
        <v>0</v>
      </c>
      <c r="Q231" s="164">
        <v>1E-3</v>
      </c>
      <c r="R231" s="164">
        <f>Q231*H231</f>
        <v>9.3490000000000004E-2</v>
      </c>
      <c r="S231" s="164">
        <v>3.1E-4</v>
      </c>
      <c r="T231" s="165">
        <f>S231*H231</f>
        <v>2.8981899999999998E-2</v>
      </c>
      <c r="U231" s="33"/>
      <c r="V231" s="33"/>
      <c r="W231" s="33"/>
      <c r="X231" s="33"/>
      <c r="Y231" s="33"/>
      <c r="Z231" s="33"/>
      <c r="AA231" s="33"/>
      <c r="AB231" s="33"/>
      <c r="AC231" s="33"/>
      <c r="AD231" s="33"/>
      <c r="AE231" s="33"/>
      <c r="AR231" s="166" t="s">
        <v>223</v>
      </c>
      <c r="AT231" s="166" t="s">
        <v>141</v>
      </c>
      <c r="AU231" s="166" t="s">
        <v>79</v>
      </c>
      <c r="AY231" s="18" t="s">
        <v>137</v>
      </c>
      <c r="BE231" s="167">
        <f>IF(N231="základní",J231,0)</f>
        <v>0</v>
      </c>
      <c r="BF231" s="167">
        <f>IF(N231="snížená",J231,0)</f>
        <v>0</v>
      </c>
      <c r="BG231" s="167">
        <f>IF(N231="zákl. přenesená",J231,0)</f>
        <v>0</v>
      </c>
      <c r="BH231" s="167">
        <f>IF(N231="sníž. přenesená",J231,0)</f>
        <v>0</v>
      </c>
      <c r="BI231" s="167">
        <f>IF(N231="nulová",J231,0)</f>
        <v>0</v>
      </c>
      <c r="BJ231" s="18" t="s">
        <v>15</v>
      </c>
      <c r="BK231" s="167">
        <f>ROUND(I231*H231,2)</f>
        <v>0</v>
      </c>
      <c r="BL231" s="18" t="s">
        <v>223</v>
      </c>
      <c r="BM231" s="166" t="s">
        <v>770</v>
      </c>
    </row>
    <row r="232" spans="1:65" s="14" customFormat="1" x14ac:dyDescent="0.2">
      <c r="B232" s="176"/>
      <c r="D232" s="346" t="s">
        <v>147</v>
      </c>
      <c r="E232" s="177" t="s">
        <v>3</v>
      </c>
      <c r="F232" s="178" t="s">
        <v>379</v>
      </c>
      <c r="H232" s="177" t="s">
        <v>3</v>
      </c>
      <c r="I232" s="179"/>
      <c r="L232" s="176"/>
      <c r="M232" s="180"/>
      <c r="N232" s="181"/>
      <c r="O232" s="181"/>
      <c r="P232" s="181"/>
      <c r="Q232" s="181"/>
      <c r="R232" s="181"/>
      <c r="S232" s="181"/>
      <c r="T232" s="182"/>
      <c r="AT232" s="177" t="s">
        <v>147</v>
      </c>
      <c r="AU232" s="177" t="s">
        <v>79</v>
      </c>
      <c r="AV232" s="14" t="s">
        <v>15</v>
      </c>
      <c r="AW232" s="14" t="s">
        <v>33</v>
      </c>
      <c r="AX232" s="14" t="s">
        <v>71</v>
      </c>
      <c r="AY232" s="177" t="s">
        <v>137</v>
      </c>
    </row>
    <row r="233" spans="1:65" s="13" customFormat="1" x14ac:dyDescent="0.2">
      <c r="B233" s="168"/>
      <c r="D233" s="346" t="s">
        <v>147</v>
      </c>
      <c r="E233" s="169" t="s">
        <v>3</v>
      </c>
      <c r="F233" s="170" t="s">
        <v>461</v>
      </c>
      <c r="H233" s="171">
        <v>103.89</v>
      </c>
      <c r="I233" s="172"/>
      <c r="L233" s="168"/>
      <c r="M233" s="173"/>
      <c r="N233" s="174"/>
      <c r="O233" s="174"/>
      <c r="P233" s="174"/>
      <c r="Q233" s="174"/>
      <c r="R233" s="174"/>
      <c r="S233" s="174"/>
      <c r="T233" s="175"/>
      <c r="AT233" s="169" t="s">
        <v>147</v>
      </c>
      <c r="AU233" s="169" t="s">
        <v>79</v>
      </c>
      <c r="AV233" s="13" t="s">
        <v>79</v>
      </c>
      <c r="AW233" s="13" t="s">
        <v>33</v>
      </c>
      <c r="AX233" s="13" t="s">
        <v>71</v>
      </c>
      <c r="AY233" s="169" t="s">
        <v>137</v>
      </c>
    </row>
    <row r="234" spans="1:65" s="13" customFormat="1" x14ac:dyDescent="0.2">
      <c r="B234" s="168"/>
      <c r="D234" s="346" t="s">
        <v>147</v>
      </c>
      <c r="E234" s="169" t="s">
        <v>3</v>
      </c>
      <c r="F234" s="170" t="s">
        <v>462</v>
      </c>
      <c r="H234" s="171">
        <v>-10.4</v>
      </c>
      <c r="I234" s="172"/>
      <c r="L234" s="168"/>
      <c r="M234" s="173"/>
      <c r="N234" s="174"/>
      <c r="O234" s="174"/>
      <c r="P234" s="174"/>
      <c r="Q234" s="174"/>
      <c r="R234" s="174"/>
      <c r="S234" s="174"/>
      <c r="T234" s="175"/>
      <c r="AT234" s="169" t="s">
        <v>147</v>
      </c>
      <c r="AU234" s="169" t="s">
        <v>79</v>
      </c>
      <c r="AV234" s="13" t="s">
        <v>79</v>
      </c>
      <c r="AW234" s="13" t="s">
        <v>33</v>
      </c>
      <c r="AX234" s="13" t="s">
        <v>71</v>
      </c>
      <c r="AY234" s="169" t="s">
        <v>137</v>
      </c>
    </row>
    <row r="235" spans="1:65" s="15" customFormat="1" x14ac:dyDescent="0.2">
      <c r="B235" s="194"/>
      <c r="D235" s="346" t="s">
        <v>147</v>
      </c>
      <c r="E235" s="195" t="s">
        <v>3</v>
      </c>
      <c r="F235" s="196" t="s">
        <v>347</v>
      </c>
      <c r="H235" s="197">
        <v>93.49</v>
      </c>
      <c r="I235" s="198"/>
      <c r="L235" s="194"/>
      <c r="M235" s="199"/>
      <c r="N235" s="200"/>
      <c r="O235" s="200"/>
      <c r="P235" s="200"/>
      <c r="Q235" s="200"/>
      <c r="R235" s="200"/>
      <c r="S235" s="200"/>
      <c r="T235" s="201"/>
      <c r="AT235" s="195" t="s">
        <v>147</v>
      </c>
      <c r="AU235" s="195" t="s">
        <v>79</v>
      </c>
      <c r="AV235" s="15" t="s">
        <v>85</v>
      </c>
      <c r="AW235" s="15" t="s">
        <v>33</v>
      </c>
      <c r="AX235" s="15" t="s">
        <v>15</v>
      </c>
      <c r="AY235" s="195" t="s">
        <v>137</v>
      </c>
    </row>
    <row r="236" spans="1:65" s="2" customFormat="1" ht="21.6" customHeight="1" x14ac:dyDescent="0.2">
      <c r="A236" s="33"/>
      <c r="B236" s="154"/>
      <c r="C236" s="155" t="s">
        <v>698</v>
      </c>
      <c r="D236" s="345" t="s">
        <v>141</v>
      </c>
      <c r="E236" s="156" t="s">
        <v>470</v>
      </c>
      <c r="F236" s="157" t="s">
        <v>471</v>
      </c>
      <c r="G236" s="158" t="s">
        <v>144</v>
      </c>
      <c r="H236" s="159">
        <v>93.49</v>
      </c>
      <c r="I236" s="160"/>
      <c r="J236" s="161">
        <f>ROUND(I236*H236,2)</f>
        <v>0</v>
      </c>
      <c r="K236" s="157" t="s">
        <v>145</v>
      </c>
      <c r="L236" s="34"/>
      <c r="M236" s="162" t="s">
        <v>3</v>
      </c>
      <c r="N236" s="163" t="s">
        <v>42</v>
      </c>
      <c r="O236" s="54"/>
      <c r="P236" s="164">
        <f>O236*H236</f>
        <v>0</v>
      </c>
      <c r="Q236" s="164">
        <v>2.1000000000000001E-4</v>
      </c>
      <c r="R236" s="164">
        <f>Q236*H236</f>
        <v>1.9632899999999998E-2</v>
      </c>
      <c r="S236" s="164">
        <v>0</v>
      </c>
      <c r="T236" s="165">
        <f>S236*H236</f>
        <v>0</v>
      </c>
      <c r="U236" s="33"/>
      <c r="V236" s="33"/>
      <c r="W236" s="33"/>
      <c r="X236" s="33"/>
      <c r="Y236" s="33"/>
      <c r="Z236" s="33"/>
      <c r="AA236" s="33"/>
      <c r="AB236" s="33"/>
      <c r="AC236" s="33"/>
      <c r="AD236" s="33"/>
      <c r="AE236" s="33"/>
      <c r="AR236" s="166" t="s">
        <v>223</v>
      </c>
      <c r="AT236" s="166" t="s">
        <v>141</v>
      </c>
      <c r="AU236" s="166" t="s">
        <v>79</v>
      </c>
      <c r="AY236" s="18" t="s">
        <v>137</v>
      </c>
      <c r="BE236" s="167">
        <f>IF(N236="základní",J236,0)</f>
        <v>0</v>
      </c>
      <c r="BF236" s="167">
        <f>IF(N236="snížená",J236,0)</f>
        <v>0</v>
      </c>
      <c r="BG236" s="167">
        <f>IF(N236="zákl. přenesená",J236,0)</f>
        <v>0</v>
      </c>
      <c r="BH236" s="167">
        <f>IF(N236="sníž. přenesená",J236,0)</f>
        <v>0</v>
      </c>
      <c r="BI236" s="167">
        <f>IF(N236="nulová",J236,0)</f>
        <v>0</v>
      </c>
      <c r="BJ236" s="18" t="s">
        <v>15</v>
      </c>
      <c r="BK236" s="167">
        <f>ROUND(I236*H236,2)</f>
        <v>0</v>
      </c>
      <c r="BL236" s="18" t="s">
        <v>223</v>
      </c>
      <c r="BM236" s="166" t="s">
        <v>771</v>
      </c>
    </row>
    <row r="237" spans="1:65" s="2" customFormat="1" ht="43.15" customHeight="1" x14ac:dyDescent="0.2">
      <c r="A237" s="33"/>
      <c r="B237" s="154"/>
      <c r="C237" s="155" t="s">
        <v>700</v>
      </c>
      <c r="D237" s="345" t="s">
        <v>141</v>
      </c>
      <c r="E237" s="156" t="s">
        <v>474</v>
      </c>
      <c r="F237" s="157" t="s">
        <v>475</v>
      </c>
      <c r="G237" s="158" t="s">
        <v>144</v>
      </c>
      <c r="H237" s="159">
        <v>93.49</v>
      </c>
      <c r="I237" s="160"/>
      <c r="J237" s="161">
        <f>ROUND(I237*H237,2)</f>
        <v>0</v>
      </c>
      <c r="K237" s="157" t="s">
        <v>145</v>
      </c>
      <c r="L237" s="34"/>
      <c r="M237" s="202" t="s">
        <v>3</v>
      </c>
      <c r="N237" s="203" t="s">
        <v>42</v>
      </c>
      <c r="O237" s="204"/>
      <c r="P237" s="205">
        <f>O237*H237</f>
        <v>0</v>
      </c>
      <c r="Q237" s="205">
        <v>2.5999999999999998E-4</v>
      </c>
      <c r="R237" s="205">
        <f>Q237*H237</f>
        <v>2.4307399999999996E-2</v>
      </c>
      <c r="S237" s="205">
        <v>0</v>
      </c>
      <c r="T237" s="206">
        <f>S237*H237</f>
        <v>0</v>
      </c>
      <c r="U237" s="33"/>
      <c r="V237" s="33"/>
      <c r="W237" s="33"/>
      <c r="X237" s="33"/>
      <c r="Y237" s="33"/>
      <c r="Z237" s="33"/>
      <c r="AA237" s="33"/>
      <c r="AB237" s="33"/>
      <c r="AC237" s="33"/>
      <c r="AD237" s="33"/>
      <c r="AE237" s="33"/>
      <c r="AR237" s="166" t="s">
        <v>223</v>
      </c>
      <c r="AT237" s="166" t="s">
        <v>141</v>
      </c>
      <c r="AU237" s="166" t="s">
        <v>79</v>
      </c>
      <c r="AY237" s="18" t="s">
        <v>137</v>
      </c>
      <c r="BE237" s="167">
        <f>IF(N237="základní",J237,0)</f>
        <v>0</v>
      </c>
      <c r="BF237" s="167">
        <f>IF(N237="snížená",J237,0)</f>
        <v>0</v>
      </c>
      <c r="BG237" s="167">
        <f>IF(N237="zákl. přenesená",J237,0)</f>
        <v>0</v>
      </c>
      <c r="BH237" s="167">
        <f>IF(N237="sníž. přenesená",J237,0)</f>
        <v>0</v>
      </c>
      <c r="BI237" s="167">
        <f>IF(N237="nulová",J237,0)</f>
        <v>0</v>
      </c>
      <c r="BJ237" s="18" t="s">
        <v>15</v>
      </c>
      <c r="BK237" s="167">
        <f>ROUND(I237*H237,2)</f>
        <v>0</v>
      </c>
      <c r="BL237" s="18" t="s">
        <v>223</v>
      </c>
      <c r="BM237" s="166" t="s">
        <v>772</v>
      </c>
    </row>
    <row r="238" spans="1:65" s="2" customFormat="1" ht="6.95" customHeight="1" x14ac:dyDescent="0.2">
      <c r="A238" s="33"/>
      <c r="B238" s="43"/>
      <c r="C238" s="44"/>
      <c r="D238" s="44"/>
      <c r="E238" s="44"/>
      <c r="F238" s="44"/>
      <c r="G238" s="44"/>
      <c r="H238" s="44"/>
      <c r="I238" s="114"/>
      <c r="J238" s="44"/>
      <c r="K238" s="44"/>
      <c r="L238" s="34"/>
      <c r="M238" s="33"/>
      <c r="O238" s="33"/>
      <c r="P238" s="33"/>
      <c r="Q238" s="33"/>
      <c r="R238" s="33"/>
      <c r="S238" s="33"/>
      <c r="T238" s="33"/>
      <c r="U238" s="33"/>
      <c r="V238" s="33"/>
      <c r="W238" s="33"/>
      <c r="X238" s="33"/>
      <c r="Y238" s="33"/>
      <c r="Z238" s="33"/>
      <c r="AA238" s="33"/>
      <c r="AB238" s="33"/>
      <c r="AC238" s="33"/>
      <c r="AD238" s="33"/>
      <c r="AE238" s="33"/>
    </row>
  </sheetData>
  <autoFilter ref="C96:K237"/>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topLeftCell="A83" workbookViewId="0">
      <selection activeCell="D101" sqref="D101:D237"/>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93</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773</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ROUND(J97, 2)</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ROUND((SUM(BE97:BE237)),  2)</f>
        <v>0</v>
      </c>
      <c r="G33" s="33"/>
      <c r="H33" s="33"/>
      <c r="I33" s="106">
        <v>0.21</v>
      </c>
      <c r="J33" s="105">
        <f>ROUND(((SUM(BE97:BE237))*I33),  2)</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f>ROUND((SUM(BF97:BF237)),  2)</f>
        <v>0</v>
      </c>
      <c r="G34" s="33"/>
      <c r="H34" s="33"/>
      <c r="I34" s="106">
        <v>0.15</v>
      </c>
      <c r="J34" s="105">
        <f>ROUND(((SUM(BF97:BF237))*I34),  2)</f>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ROUND((SUM(BG97:BG237)),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ROUND((SUM(BH97:BH237)),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ROUND((SUM(BI97:BI237)),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6 - Typ C</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J97</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104</v>
      </c>
      <c r="E60" s="122"/>
      <c r="F60" s="122"/>
      <c r="G60" s="122"/>
      <c r="H60" s="122"/>
      <c r="I60" s="123"/>
      <c r="J60" s="124">
        <f>J98</f>
        <v>0</v>
      </c>
      <c r="L60" s="120"/>
    </row>
    <row r="61" spans="1:47" s="10" customFormat="1" ht="19.899999999999999" customHeight="1" x14ac:dyDescent="0.2">
      <c r="B61" s="125"/>
      <c r="D61" s="126" t="s">
        <v>105</v>
      </c>
      <c r="E61" s="127"/>
      <c r="F61" s="127"/>
      <c r="G61" s="127"/>
      <c r="H61" s="127"/>
      <c r="I61" s="128"/>
      <c r="J61" s="129">
        <f>J99</f>
        <v>0</v>
      </c>
      <c r="L61" s="125"/>
    </row>
    <row r="62" spans="1:47" s="10" customFormat="1" ht="14.85" customHeight="1" x14ac:dyDescent="0.2">
      <c r="B62" s="125"/>
      <c r="D62" s="126" t="s">
        <v>106</v>
      </c>
      <c r="E62" s="127"/>
      <c r="F62" s="127"/>
      <c r="G62" s="127"/>
      <c r="H62" s="127"/>
      <c r="I62" s="128"/>
      <c r="J62" s="129">
        <f>J100</f>
        <v>0</v>
      </c>
      <c r="L62" s="125"/>
    </row>
    <row r="63" spans="1:47" s="10" customFormat="1" ht="14.85" customHeight="1" x14ac:dyDescent="0.2">
      <c r="B63" s="125"/>
      <c r="D63" s="126" t="s">
        <v>107</v>
      </c>
      <c r="E63" s="127"/>
      <c r="F63" s="127"/>
      <c r="G63" s="127"/>
      <c r="H63" s="127"/>
      <c r="I63" s="128"/>
      <c r="J63" s="129">
        <f>J110</f>
        <v>0</v>
      </c>
      <c r="L63" s="125"/>
    </row>
    <row r="64" spans="1:47" s="10" customFormat="1" ht="19.899999999999999" customHeight="1" x14ac:dyDescent="0.2">
      <c r="B64" s="125"/>
      <c r="D64" s="126" t="s">
        <v>108</v>
      </c>
      <c r="E64" s="127"/>
      <c r="F64" s="127"/>
      <c r="G64" s="127"/>
      <c r="H64" s="127"/>
      <c r="I64" s="128"/>
      <c r="J64" s="129">
        <f>J121</f>
        <v>0</v>
      </c>
      <c r="L64" s="125"/>
    </row>
    <row r="65" spans="1:31" s="10" customFormat="1" ht="19.899999999999999" customHeight="1" x14ac:dyDescent="0.2">
      <c r="B65" s="125"/>
      <c r="D65" s="126" t="s">
        <v>109</v>
      </c>
      <c r="E65" s="127"/>
      <c r="F65" s="127"/>
      <c r="G65" s="127"/>
      <c r="H65" s="127"/>
      <c r="I65" s="128"/>
      <c r="J65" s="129">
        <f>J125</f>
        <v>0</v>
      </c>
      <c r="L65" s="125"/>
    </row>
    <row r="66" spans="1:31" s="10" customFormat="1" ht="19.899999999999999" customHeight="1" x14ac:dyDescent="0.2">
      <c r="B66" s="125"/>
      <c r="D66" s="126" t="s">
        <v>110</v>
      </c>
      <c r="E66" s="127"/>
      <c r="F66" s="127"/>
      <c r="G66" s="127"/>
      <c r="H66" s="127"/>
      <c r="I66" s="128"/>
      <c r="J66" s="129">
        <f>J131</f>
        <v>0</v>
      </c>
      <c r="L66" s="125"/>
    </row>
    <row r="67" spans="1:31" s="9" customFormat="1" ht="24.95" customHeight="1" x14ac:dyDescent="0.2">
      <c r="B67" s="120"/>
      <c r="D67" s="121" t="s">
        <v>111</v>
      </c>
      <c r="E67" s="122"/>
      <c r="F67" s="122"/>
      <c r="G67" s="122"/>
      <c r="H67" s="122"/>
      <c r="I67" s="123"/>
      <c r="J67" s="124">
        <f>J133</f>
        <v>0</v>
      </c>
      <c r="L67" s="120"/>
    </row>
    <row r="68" spans="1:31" s="10" customFormat="1" ht="19.899999999999999" customHeight="1" x14ac:dyDescent="0.2">
      <c r="B68" s="125"/>
      <c r="D68" s="126" t="s">
        <v>112</v>
      </c>
      <c r="E68" s="127"/>
      <c r="F68" s="127"/>
      <c r="G68" s="127"/>
      <c r="H68" s="127"/>
      <c r="I68" s="128"/>
      <c r="J68" s="129">
        <f>J134</f>
        <v>0</v>
      </c>
      <c r="L68" s="125"/>
    </row>
    <row r="69" spans="1:31" s="10" customFormat="1" ht="19.899999999999999" customHeight="1" x14ac:dyDescent="0.2">
      <c r="B69" s="125"/>
      <c r="D69" s="126" t="s">
        <v>113</v>
      </c>
      <c r="E69" s="127"/>
      <c r="F69" s="127"/>
      <c r="G69" s="127"/>
      <c r="H69" s="127"/>
      <c r="I69" s="128"/>
      <c r="J69" s="129">
        <f>J141</f>
        <v>0</v>
      </c>
      <c r="L69" s="125"/>
    </row>
    <row r="70" spans="1:31" s="10" customFormat="1" ht="19.899999999999999" customHeight="1" x14ac:dyDescent="0.2">
      <c r="B70" s="125"/>
      <c r="D70" s="126" t="s">
        <v>114</v>
      </c>
      <c r="E70" s="127"/>
      <c r="F70" s="127"/>
      <c r="G70" s="127"/>
      <c r="H70" s="127"/>
      <c r="I70" s="128"/>
      <c r="J70" s="129">
        <f>J146</f>
        <v>0</v>
      </c>
      <c r="L70" s="125"/>
    </row>
    <row r="71" spans="1:31" s="10" customFormat="1" ht="19.899999999999999" customHeight="1" x14ac:dyDescent="0.2">
      <c r="B71" s="125"/>
      <c r="D71" s="126" t="s">
        <v>115</v>
      </c>
      <c r="E71" s="127"/>
      <c r="F71" s="127"/>
      <c r="G71" s="127"/>
      <c r="H71" s="127"/>
      <c r="I71" s="128"/>
      <c r="J71" s="129">
        <f>J150</f>
        <v>0</v>
      </c>
      <c r="L71" s="125"/>
    </row>
    <row r="72" spans="1:31" s="10" customFormat="1" ht="19.899999999999999" customHeight="1" x14ac:dyDescent="0.2">
      <c r="B72" s="125"/>
      <c r="D72" s="126" t="s">
        <v>116</v>
      </c>
      <c r="E72" s="127"/>
      <c r="F72" s="127"/>
      <c r="G72" s="127"/>
      <c r="H72" s="127"/>
      <c r="I72" s="128"/>
      <c r="J72" s="129">
        <f>J164</f>
        <v>0</v>
      </c>
      <c r="L72" s="125"/>
    </row>
    <row r="73" spans="1:31" s="10" customFormat="1" ht="19.899999999999999" customHeight="1" x14ac:dyDescent="0.2">
      <c r="B73" s="125"/>
      <c r="D73" s="126" t="s">
        <v>117</v>
      </c>
      <c r="E73" s="127"/>
      <c r="F73" s="127"/>
      <c r="G73" s="127"/>
      <c r="H73" s="127"/>
      <c r="I73" s="128"/>
      <c r="J73" s="129">
        <f>J167</f>
        <v>0</v>
      </c>
      <c r="L73" s="125"/>
    </row>
    <row r="74" spans="1:31" s="10" customFormat="1" ht="19.899999999999999" customHeight="1" x14ac:dyDescent="0.2">
      <c r="B74" s="125"/>
      <c r="D74" s="126" t="s">
        <v>118</v>
      </c>
      <c r="E74" s="127"/>
      <c r="F74" s="127"/>
      <c r="G74" s="127"/>
      <c r="H74" s="127"/>
      <c r="I74" s="128"/>
      <c r="J74" s="129">
        <f>J185</f>
        <v>0</v>
      </c>
      <c r="L74" s="125"/>
    </row>
    <row r="75" spans="1:31" s="10" customFormat="1" ht="19.899999999999999" customHeight="1" x14ac:dyDescent="0.2">
      <c r="B75" s="125"/>
      <c r="D75" s="126" t="s">
        <v>119</v>
      </c>
      <c r="E75" s="127"/>
      <c r="F75" s="127"/>
      <c r="G75" s="127"/>
      <c r="H75" s="127"/>
      <c r="I75" s="128"/>
      <c r="J75" s="129">
        <f>J200</f>
        <v>0</v>
      </c>
      <c r="L75" s="125"/>
    </row>
    <row r="76" spans="1:31" s="10" customFormat="1" ht="19.899999999999999" customHeight="1" x14ac:dyDescent="0.2">
      <c r="B76" s="125"/>
      <c r="D76" s="126" t="s">
        <v>120</v>
      </c>
      <c r="E76" s="127"/>
      <c r="F76" s="127"/>
      <c r="G76" s="127"/>
      <c r="H76" s="127"/>
      <c r="I76" s="128"/>
      <c r="J76" s="129">
        <f>J217</f>
        <v>0</v>
      </c>
      <c r="L76" s="125"/>
    </row>
    <row r="77" spans="1:31" s="10" customFormat="1" ht="19.899999999999999" customHeight="1" x14ac:dyDescent="0.2">
      <c r="B77" s="125"/>
      <c r="D77" s="126" t="s">
        <v>121</v>
      </c>
      <c r="E77" s="127"/>
      <c r="F77" s="127"/>
      <c r="G77" s="127"/>
      <c r="H77" s="127"/>
      <c r="I77" s="128"/>
      <c r="J77" s="129">
        <f>J222</f>
        <v>0</v>
      </c>
      <c r="L77" s="125"/>
    </row>
    <row r="78" spans="1:31" s="2" customFormat="1" ht="21.7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31" s="2" customFormat="1" ht="6.95" customHeight="1" x14ac:dyDescent="0.2">
      <c r="A79" s="33"/>
      <c r="B79" s="43"/>
      <c r="C79" s="44"/>
      <c r="D79" s="44"/>
      <c r="E79" s="44"/>
      <c r="F79" s="44"/>
      <c r="G79" s="44"/>
      <c r="H79" s="44"/>
      <c r="I79" s="114"/>
      <c r="J79" s="44"/>
      <c r="K79" s="44"/>
      <c r="L79" s="95"/>
      <c r="S79" s="33"/>
      <c r="T79" s="33"/>
      <c r="U79" s="33"/>
      <c r="V79" s="33"/>
      <c r="W79" s="33"/>
      <c r="X79" s="33"/>
      <c r="Y79" s="33"/>
      <c r="Z79" s="33"/>
      <c r="AA79" s="33"/>
      <c r="AB79" s="33"/>
      <c r="AC79" s="33"/>
      <c r="AD79" s="33"/>
      <c r="AE79" s="33"/>
    </row>
    <row r="83" spans="1:31" s="2" customFormat="1" ht="6.95" customHeight="1" x14ac:dyDescent="0.2">
      <c r="A83" s="33"/>
      <c r="B83" s="45"/>
      <c r="C83" s="46"/>
      <c r="D83" s="46"/>
      <c r="E83" s="46"/>
      <c r="F83" s="46"/>
      <c r="G83" s="46"/>
      <c r="H83" s="46"/>
      <c r="I83" s="115"/>
      <c r="J83" s="46"/>
      <c r="K83" s="46"/>
      <c r="L83" s="95"/>
      <c r="S83" s="33"/>
      <c r="T83" s="33"/>
      <c r="U83" s="33"/>
      <c r="V83" s="33"/>
      <c r="W83" s="33"/>
      <c r="X83" s="33"/>
      <c r="Y83" s="33"/>
      <c r="Z83" s="33"/>
      <c r="AA83" s="33"/>
      <c r="AB83" s="33"/>
      <c r="AC83" s="33"/>
      <c r="AD83" s="33"/>
      <c r="AE83" s="33"/>
    </row>
    <row r="84" spans="1:31" s="2" customFormat="1" ht="24.95" customHeight="1" x14ac:dyDescent="0.2">
      <c r="A84" s="33"/>
      <c r="B84" s="34"/>
      <c r="C84" s="22" t="s">
        <v>122</v>
      </c>
      <c r="D84" s="33"/>
      <c r="E84" s="33"/>
      <c r="F84" s="33"/>
      <c r="G84" s="33"/>
      <c r="H84" s="33"/>
      <c r="I84" s="94"/>
      <c r="J84" s="33"/>
      <c r="K84" s="33"/>
      <c r="L84" s="95"/>
      <c r="S84" s="33"/>
      <c r="T84" s="33"/>
      <c r="U84" s="33"/>
      <c r="V84" s="33"/>
      <c r="W84" s="33"/>
      <c r="X84" s="33"/>
      <c r="Y84" s="33"/>
      <c r="Z84" s="33"/>
      <c r="AA84" s="33"/>
      <c r="AB84" s="33"/>
      <c r="AC84" s="33"/>
      <c r="AD84" s="33"/>
      <c r="AE84" s="33"/>
    </row>
    <row r="85" spans="1:31" s="2" customFormat="1" ht="6.95" customHeight="1" x14ac:dyDescent="0.2">
      <c r="A85" s="33"/>
      <c r="B85" s="34"/>
      <c r="C85" s="33"/>
      <c r="D85" s="33"/>
      <c r="E85" s="33"/>
      <c r="F85" s="33"/>
      <c r="G85" s="33"/>
      <c r="H85" s="33"/>
      <c r="I85" s="94"/>
      <c r="J85" s="33"/>
      <c r="K85" s="33"/>
      <c r="L85" s="95"/>
      <c r="S85" s="33"/>
      <c r="T85" s="33"/>
      <c r="U85" s="33"/>
      <c r="V85" s="33"/>
      <c r="W85" s="33"/>
      <c r="X85" s="33"/>
      <c r="Y85" s="33"/>
      <c r="Z85" s="33"/>
      <c r="AA85" s="33"/>
      <c r="AB85" s="33"/>
      <c r="AC85" s="33"/>
      <c r="AD85" s="33"/>
      <c r="AE85" s="33"/>
    </row>
    <row r="86" spans="1:31" s="2" customFormat="1" ht="12" customHeight="1" x14ac:dyDescent="0.2">
      <c r="A86" s="33"/>
      <c r="B86" s="34"/>
      <c r="C86" s="28" t="s">
        <v>17</v>
      </c>
      <c r="D86" s="33"/>
      <c r="E86" s="33"/>
      <c r="F86" s="33"/>
      <c r="G86" s="33"/>
      <c r="H86" s="33"/>
      <c r="I86" s="94"/>
      <c r="J86" s="33"/>
      <c r="K86" s="33"/>
      <c r="L86" s="95"/>
      <c r="S86" s="33"/>
      <c r="T86" s="33"/>
      <c r="U86" s="33"/>
      <c r="V86" s="33"/>
      <c r="W86" s="33"/>
      <c r="X86" s="33"/>
      <c r="Y86" s="33"/>
      <c r="Z86" s="33"/>
      <c r="AA86" s="33"/>
      <c r="AB86" s="33"/>
      <c r="AC86" s="33"/>
      <c r="AD86" s="33"/>
      <c r="AE86" s="33"/>
    </row>
    <row r="87" spans="1:31" s="2" customFormat="1" ht="14.45" customHeight="1" x14ac:dyDescent="0.2">
      <c r="A87" s="33"/>
      <c r="B87" s="34"/>
      <c r="C87" s="33"/>
      <c r="D87" s="33"/>
      <c r="E87" s="331" t="str">
        <f>E7</f>
        <v>Blok G- rekonstrukce pokojů</v>
      </c>
      <c r="F87" s="332"/>
      <c r="G87" s="332"/>
      <c r="H87" s="332"/>
      <c r="I87" s="94"/>
      <c r="J87" s="33"/>
      <c r="K87" s="33"/>
      <c r="L87" s="95"/>
      <c r="S87" s="33"/>
      <c r="T87" s="33"/>
      <c r="U87" s="33"/>
      <c r="V87" s="33"/>
      <c r="W87" s="33"/>
      <c r="X87" s="33"/>
      <c r="Y87" s="33"/>
      <c r="Z87" s="33"/>
      <c r="AA87" s="33"/>
      <c r="AB87" s="33"/>
      <c r="AC87" s="33"/>
      <c r="AD87" s="33"/>
      <c r="AE87" s="33"/>
    </row>
    <row r="88" spans="1:31" s="2" customFormat="1" ht="12" customHeight="1" x14ac:dyDescent="0.2">
      <c r="A88" s="33"/>
      <c r="B88" s="34"/>
      <c r="C88" s="28" t="s">
        <v>98</v>
      </c>
      <c r="D88" s="33"/>
      <c r="E88" s="33"/>
      <c r="F88" s="33"/>
      <c r="G88" s="33"/>
      <c r="H88" s="33"/>
      <c r="I88" s="94"/>
      <c r="J88" s="33"/>
      <c r="K88" s="33"/>
      <c r="L88" s="95"/>
      <c r="S88" s="33"/>
      <c r="T88" s="33"/>
      <c r="U88" s="33"/>
      <c r="V88" s="33"/>
      <c r="W88" s="33"/>
      <c r="X88" s="33"/>
      <c r="Y88" s="33"/>
      <c r="Z88" s="33"/>
      <c r="AA88" s="33"/>
      <c r="AB88" s="33"/>
      <c r="AC88" s="33"/>
      <c r="AD88" s="33"/>
      <c r="AE88" s="33"/>
    </row>
    <row r="89" spans="1:31" s="2" customFormat="1" ht="14.45" customHeight="1" x14ac:dyDescent="0.2">
      <c r="A89" s="33"/>
      <c r="B89" s="34"/>
      <c r="C89" s="33"/>
      <c r="D89" s="33"/>
      <c r="E89" s="314" t="str">
        <f>E9</f>
        <v>6 - Typ C</v>
      </c>
      <c r="F89" s="330"/>
      <c r="G89" s="330"/>
      <c r="H89" s="330"/>
      <c r="I89" s="94"/>
      <c r="J89" s="33"/>
      <c r="K89" s="33"/>
      <c r="L89" s="95"/>
      <c r="S89" s="33"/>
      <c r="T89" s="33"/>
      <c r="U89" s="33"/>
      <c r="V89" s="33"/>
      <c r="W89" s="33"/>
      <c r="X89" s="33"/>
      <c r="Y89" s="33"/>
      <c r="Z89" s="33"/>
      <c r="AA89" s="33"/>
      <c r="AB89" s="33"/>
      <c r="AC89" s="33"/>
      <c r="AD89" s="33"/>
      <c r="AE89" s="33"/>
    </row>
    <row r="90" spans="1:31" s="2" customFormat="1" ht="6.95" customHeight="1" x14ac:dyDescent="0.2">
      <c r="A90" s="33"/>
      <c r="B90" s="34"/>
      <c r="C90" s="33"/>
      <c r="D90" s="33"/>
      <c r="E90" s="33"/>
      <c r="F90" s="33"/>
      <c r="G90" s="33"/>
      <c r="H90" s="33"/>
      <c r="I90" s="94"/>
      <c r="J90" s="33"/>
      <c r="K90" s="33"/>
      <c r="L90" s="95"/>
      <c r="S90" s="33"/>
      <c r="T90" s="33"/>
      <c r="U90" s="33"/>
      <c r="V90" s="33"/>
      <c r="W90" s="33"/>
      <c r="X90" s="33"/>
      <c r="Y90" s="33"/>
      <c r="Z90" s="33"/>
      <c r="AA90" s="33"/>
      <c r="AB90" s="33"/>
      <c r="AC90" s="33"/>
      <c r="AD90" s="33"/>
      <c r="AE90" s="33"/>
    </row>
    <row r="91" spans="1:31" s="2" customFormat="1" ht="12" customHeight="1" x14ac:dyDescent="0.2">
      <c r="A91" s="33"/>
      <c r="B91" s="34"/>
      <c r="C91" s="28" t="s">
        <v>21</v>
      </c>
      <c r="D91" s="33"/>
      <c r="E91" s="33"/>
      <c r="F91" s="26" t="str">
        <f>F12</f>
        <v xml:space="preserve"> </v>
      </c>
      <c r="G91" s="33"/>
      <c r="H91" s="33"/>
      <c r="I91" s="96" t="s">
        <v>23</v>
      </c>
      <c r="J91" s="51" t="str">
        <f>IF(J12="","",J12)</f>
        <v>19. 2. 2019</v>
      </c>
      <c r="K91" s="33"/>
      <c r="L91" s="95"/>
      <c r="S91" s="33"/>
      <c r="T91" s="33"/>
      <c r="U91" s="33"/>
      <c r="V91" s="33"/>
      <c r="W91" s="33"/>
      <c r="X91" s="33"/>
      <c r="Y91" s="33"/>
      <c r="Z91" s="33"/>
      <c r="AA91" s="33"/>
      <c r="AB91" s="33"/>
      <c r="AC91" s="33"/>
      <c r="AD91" s="33"/>
      <c r="AE91" s="33"/>
    </row>
    <row r="92" spans="1:31" s="2" customFormat="1" ht="6.95" customHeight="1" x14ac:dyDescent="0.2">
      <c r="A92" s="33"/>
      <c r="B92" s="34"/>
      <c r="C92" s="33"/>
      <c r="D92" s="33"/>
      <c r="E92" s="33"/>
      <c r="F92" s="33"/>
      <c r="G92" s="33"/>
      <c r="H92" s="33"/>
      <c r="I92" s="94"/>
      <c r="J92" s="33"/>
      <c r="K92" s="33"/>
      <c r="L92" s="95"/>
      <c r="S92" s="33"/>
      <c r="T92" s="33"/>
      <c r="U92" s="33"/>
      <c r="V92" s="33"/>
      <c r="W92" s="33"/>
      <c r="X92" s="33"/>
      <c r="Y92" s="33"/>
      <c r="Z92" s="33"/>
      <c r="AA92" s="33"/>
      <c r="AB92" s="33"/>
      <c r="AC92" s="33"/>
      <c r="AD92" s="33"/>
      <c r="AE92" s="33"/>
    </row>
    <row r="93" spans="1:31" s="2" customFormat="1" ht="26.45" customHeight="1" x14ac:dyDescent="0.2">
      <c r="A93" s="33"/>
      <c r="B93" s="34"/>
      <c r="C93" s="28" t="s">
        <v>25</v>
      </c>
      <c r="D93" s="33"/>
      <c r="E93" s="33"/>
      <c r="F93" s="26" t="str">
        <f>E15</f>
        <v>Správa účelových zařízení VŠE</v>
      </c>
      <c r="G93" s="33"/>
      <c r="H93" s="33"/>
      <c r="I93" s="96" t="s">
        <v>31</v>
      </c>
      <c r="J93" s="31" t="str">
        <f>E21</f>
        <v>PROJECTICA s.r.o.</v>
      </c>
      <c r="K93" s="33"/>
      <c r="L93" s="95"/>
      <c r="S93" s="33"/>
      <c r="T93" s="33"/>
      <c r="U93" s="33"/>
      <c r="V93" s="33"/>
      <c r="W93" s="33"/>
      <c r="X93" s="33"/>
      <c r="Y93" s="33"/>
      <c r="Z93" s="33"/>
      <c r="AA93" s="33"/>
      <c r="AB93" s="33"/>
      <c r="AC93" s="33"/>
      <c r="AD93" s="33"/>
      <c r="AE93" s="33"/>
    </row>
    <row r="94" spans="1:31" s="2" customFormat="1" ht="15.6" customHeight="1" x14ac:dyDescent="0.2">
      <c r="A94" s="33"/>
      <c r="B94" s="34"/>
      <c r="C94" s="28" t="s">
        <v>29</v>
      </c>
      <c r="D94" s="33"/>
      <c r="E94" s="33"/>
      <c r="F94" s="26" t="str">
        <f>IF(E18="","",E18)</f>
        <v>Vyplň údaj</v>
      </c>
      <c r="G94" s="33"/>
      <c r="H94" s="33"/>
      <c r="I94" s="96" t="s">
        <v>34</v>
      </c>
      <c r="J94" s="31" t="str">
        <f>E24</f>
        <v xml:space="preserve"> </v>
      </c>
      <c r="K94" s="33"/>
      <c r="L94" s="95"/>
      <c r="S94" s="33"/>
      <c r="T94" s="33"/>
      <c r="U94" s="33"/>
      <c r="V94" s="33"/>
      <c r="W94" s="33"/>
      <c r="X94" s="33"/>
      <c r="Y94" s="33"/>
      <c r="Z94" s="33"/>
      <c r="AA94" s="33"/>
      <c r="AB94" s="33"/>
      <c r="AC94" s="33"/>
      <c r="AD94" s="33"/>
      <c r="AE94" s="33"/>
    </row>
    <row r="95" spans="1:31" s="2" customFormat="1" ht="10.35" customHeight="1" x14ac:dyDescent="0.2">
      <c r="A95" s="33"/>
      <c r="B95" s="34"/>
      <c r="C95" s="33"/>
      <c r="D95" s="33"/>
      <c r="E95" s="33"/>
      <c r="F95" s="33"/>
      <c r="G95" s="33"/>
      <c r="H95" s="33"/>
      <c r="I95" s="94"/>
      <c r="J95" s="33"/>
      <c r="K95" s="33"/>
      <c r="L95" s="95"/>
      <c r="S95" s="33"/>
      <c r="T95" s="33"/>
      <c r="U95" s="33"/>
      <c r="V95" s="33"/>
      <c r="W95" s="33"/>
      <c r="X95" s="33"/>
      <c r="Y95" s="33"/>
      <c r="Z95" s="33"/>
      <c r="AA95" s="33"/>
      <c r="AB95" s="33"/>
      <c r="AC95" s="33"/>
      <c r="AD95" s="33"/>
      <c r="AE95" s="33"/>
    </row>
    <row r="96" spans="1:31" s="11" customFormat="1" ht="29.25" customHeight="1" x14ac:dyDescent="0.2">
      <c r="A96" s="130"/>
      <c r="B96" s="131"/>
      <c r="C96" s="132" t="s">
        <v>123</v>
      </c>
      <c r="D96" s="133" t="s">
        <v>56</v>
      </c>
      <c r="E96" s="133" t="s">
        <v>52</v>
      </c>
      <c r="F96" s="133" t="s">
        <v>53</v>
      </c>
      <c r="G96" s="133" t="s">
        <v>124</v>
      </c>
      <c r="H96" s="133" t="s">
        <v>125</v>
      </c>
      <c r="I96" s="134" t="s">
        <v>126</v>
      </c>
      <c r="J96" s="133" t="s">
        <v>102</v>
      </c>
      <c r="K96" s="135" t="s">
        <v>127</v>
      </c>
      <c r="L96" s="136"/>
      <c r="M96" s="59" t="s">
        <v>3</v>
      </c>
      <c r="N96" s="60" t="s">
        <v>41</v>
      </c>
      <c r="O96" s="60" t="s">
        <v>128</v>
      </c>
      <c r="P96" s="60" t="s">
        <v>129</v>
      </c>
      <c r="Q96" s="60" t="s">
        <v>130</v>
      </c>
      <c r="R96" s="60" t="s">
        <v>131</v>
      </c>
      <c r="S96" s="60" t="s">
        <v>132</v>
      </c>
      <c r="T96" s="61" t="s">
        <v>133</v>
      </c>
      <c r="U96" s="130"/>
      <c r="V96" s="130"/>
      <c r="W96" s="130"/>
      <c r="X96" s="130"/>
      <c r="Y96" s="130"/>
      <c r="Z96" s="130"/>
      <c r="AA96" s="130"/>
      <c r="AB96" s="130"/>
      <c r="AC96" s="130"/>
      <c r="AD96" s="130"/>
      <c r="AE96" s="130"/>
    </row>
    <row r="97" spans="1:65" s="2" customFormat="1" ht="22.9" customHeight="1" x14ac:dyDescent="0.25">
      <c r="A97" s="33"/>
      <c r="B97" s="34"/>
      <c r="C97" s="66" t="s">
        <v>134</v>
      </c>
      <c r="D97" s="33"/>
      <c r="E97" s="33"/>
      <c r="F97" s="33"/>
      <c r="G97" s="33"/>
      <c r="H97" s="33"/>
      <c r="I97" s="94"/>
      <c r="J97" s="137">
        <f>BK97</f>
        <v>0</v>
      </c>
      <c r="K97" s="33"/>
      <c r="L97" s="34"/>
      <c r="M97" s="62"/>
      <c r="N97" s="52"/>
      <c r="O97" s="63"/>
      <c r="P97" s="138">
        <f>P98+P133</f>
        <v>0</v>
      </c>
      <c r="Q97" s="63"/>
      <c r="R97" s="138">
        <f>R98+R133</f>
        <v>4.5249318899999995</v>
      </c>
      <c r="S97" s="63"/>
      <c r="T97" s="139">
        <f>T98+T133</f>
        <v>3.4730368999999999</v>
      </c>
      <c r="U97" s="33"/>
      <c r="V97" s="33"/>
      <c r="W97" s="33"/>
      <c r="X97" s="33"/>
      <c r="Y97" s="33"/>
      <c r="Z97" s="33"/>
      <c r="AA97" s="33"/>
      <c r="AB97" s="33"/>
      <c r="AC97" s="33"/>
      <c r="AD97" s="33"/>
      <c r="AE97" s="33"/>
      <c r="AT97" s="18" t="s">
        <v>70</v>
      </c>
      <c r="AU97" s="18" t="s">
        <v>103</v>
      </c>
      <c r="BK97" s="140">
        <f>BK98+BK133</f>
        <v>0</v>
      </c>
    </row>
    <row r="98" spans="1:65" s="12" customFormat="1" ht="25.9" customHeight="1" x14ac:dyDescent="0.2">
      <c r="B98" s="141"/>
      <c r="D98" s="142" t="s">
        <v>70</v>
      </c>
      <c r="E98" s="143" t="s">
        <v>135</v>
      </c>
      <c r="F98" s="143" t="s">
        <v>136</v>
      </c>
      <c r="I98" s="144"/>
      <c r="J98" s="145">
        <f>BK98</f>
        <v>0</v>
      </c>
      <c r="L98" s="141"/>
      <c r="M98" s="146"/>
      <c r="N98" s="147"/>
      <c r="O98" s="147"/>
      <c r="P98" s="148">
        <f>P99+P121+P125+P131</f>
        <v>0</v>
      </c>
      <c r="Q98" s="147"/>
      <c r="R98" s="148">
        <f>R99+R121+R125+R131</f>
        <v>3.0977567399999995</v>
      </c>
      <c r="S98" s="147"/>
      <c r="T98" s="149">
        <f>T99+T121+T125+T131</f>
        <v>2.7664</v>
      </c>
      <c r="AR98" s="142" t="s">
        <v>15</v>
      </c>
      <c r="AT98" s="150" t="s">
        <v>70</v>
      </c>
      <c r="AU98" s="150" t="s">
        <v>71</v>
      </c>
      <c r="AY98" s="142" t="s">
        <v>137</v>
      </c>
      <c r="BK98" s="151">
        <f>BK99+BK121+BK125+BK131</f>
        <v>0</v>
      </c>
    </row>
    <row r="99" spans="1:65" s="12" customFormat="1" ht="22.9" customHeight="1" x14ac:dyDescent="0.2">
      <c r="B99" s="141"/>
      <c r="D99" s="142" t="s">
        <v>70</v>
      </c>
      <c r="E99" s="152" t="s">
        <v>91</v>
      </c>
      <c r="F99" s="152" t="s">
        <v>138</v>
      </c>
      <c r="I99" s="144"/>
      <c r="J99" s="153">
        <f>BK99</f>
        <v>0</v>
      </c>
      <c r="L99" s="141"/>
      <c r="M99" s="146"/>
      <c r="N99" s="147"/>
      <c r="O99" s="147"/>
      <c r="P99" s="148">
        <f>P100+P110</f>
        <v>0</v>
      </c>
      <c r="Q99" s="147"/>
      <c r="R99" s="148">
        <f>R100+R110</f>
        <v>3.0977567399999995</v>
      </c>
      <c r="S99" s="147"/>
      <c r="T99" s="149">
        <f>T100+T110</f>
        <v>0</v>
      </c>
      <c r="AR99" s="142" t="s">
        <v>15</v>
      </c>
      <c r="AT99" s="150" t="s">
        <v>70</v>
      </c>
      <c r="AU99" s="150" t="s">
        <v>15</v>
      </c>
      <c r="AY99" s="142" t="s">
        <v>137</v>
      </c>
      <c r="BK99" s="151">
        <f>BK100+BK110</f>
        <v>0</v>
      </c>
    </row>
    <row r="100" spans="1:65" s="12" customFormat="1" ht="20.85" customHeight="1" x14ac:dyDescent="0.2">
      <c r="B100" s="141"/>
      <c r="D100" s="142" t="s">
        <v>70</v>
      </c>
      <c r="E100" s="152" t="s">
        <v>139</v>
      </c>
      <c r="F100" s="152" t="s">
        <v>140</v>
      </c>
      <c r="I100" s="144"/>
      <c r="J100" s="153">
        <f>BK100</f>
        <v>0</v>
      </c>
      <c r="L100" s="141"/>
      <c r="M100" s="146"/>
      <c r="N100" s="147"/>
      <c r="O100" s="147"/>
      <c r="P100" s="148">
        <f>SUM(P101:P109)</f>
        <v>0</v>
      </c>
      <c r="Q100" s="147"/>
      <c r="R100" s="148">
        <f>SUM(R101:R109)</f>
        <v>7.3800000000000004E-2</v>
      </c>
      <c r="S100" s="147"/>
      <c r="T100" s="149">
        <f>SUM(T101:T109)</f>
        <v>0</v>
      </c>
      <c r="AR100" s="142" t="s">
        <v>15</v>
      </c>
      <c r="AT100" s="150" t="s">
        <v>70</v>
      </c>
      <c r="AU100" s="150" t="s">
        <v>79</v>
      </c>
      <c r="AY100" s="142" t="s">
        <v>137</v>
      </c>
      <c r="BK100" s="151">
        <f>SUM(BK101:BK109)</f>
        <v>0</v>
      </c>
    </row>
    <row r="101" spans="1:65" s="2" customFormat="1" ht="32.450000000000003" customHeight="1" x14ac:dyDescent="0.2">
      <c r="A101" s="33"/>
      <c r="B101" s="154"/>
      <c r="C101" s="155" t="s">
        <v>15</v>
      </c>
      <c r="D101" s="345" t="s">
        <v>141</v>
      </c>
      <c r="E101" s="156" t="s">
        <v>154</v>
      </c>
      <c r="F101" s="157" t="s">
        <v>155</v>
      </c>
      <c r="G101" s="158" t="s">
        <v>144</v>
      </c>
      <c r="H101" s="159">
        <v>10</v>
      </c>
      <c r="I101" s="160"/>
      <c r="J101" s="161">
        <f>ROUND(I101*H101,2)</f>
        <v>0</v>
      </c>
      <c r="K101" s="157" t="s">
        <v>145</v>
      </c>
      <c r="L101" s="34"/>
      <c r="M101" s="162" t="s">
        <v>3</v>
      </c>
      <c r="N101" s="163" t="s">
        <v>42</v>
      </c>
      <c r="O101" s="54"/>
      <c r="P101" s="164">
        <f>O101*H101</f>
        <v>0</v>
      </c>
      <c r="Q101" s="164">
        <v>4.3800000000000002E-3</v>
      </c>
      <c r="R101" s="164">
        <f>Q101*H101</f>
        <v>4.3800000000000006E-2</v>
      </c>
      <c r="S101" s="164">
        <v>0</v>
      </c>
      <c r="T101" s="165">
        <f>S101*H101</f>
        <v>0</v>
      </c>
      <c r="U101" s="33"/>
      <c r="V101" s="33"/>
      <c r="W101" s="33"/>
      <c r="X101" s="33"/>
      <c r="Y101" s="33"/>
      <c r="Z101" s="33"/>
      <c r="AA101" s="33"/>
      <c r="AB101" s="33"/>
      <c r="AC101" s="33"/>
      <c r="AD101" s="33"/>
      <c r="AE101" s="33"/>
      <c r="AR101" s="166" t="s">
        <v>85</v>
      </c>
      <c r="AT101" s="166" t="s">
        <v>141</v>
      </c>
      <c r="AU101" s="166" t="s">
        <v>82</v>
      </c>
      <c r="AY101" s="18" t="s">
        <v>137</v>
      </c>
      <c r="BE101" s="167">
        <f>IF(N101="základní",J101,0)</f>
        <v>0</v>
      </c>
      <c r="BF101" s="167">
        <f>IF(N101="snížená",J101,0)</f>
        <v>0</v>
      </c>
      <c r="BG101" s="167">
        <f>IF(N101="zákl. přenesená",J101,0)</f>
        <v>0</v>
      </c>
      <c r="BH101" s="167">
        <f>IF(N101="sníž. přenesená",J101,0)</f>
        <v>0</v>
      </c>
      <c r="BI101" s="167">
        <f>IF(N101="nulová",J101,0)</f>
        <v>0</v>
      </c>
      <c r="BJ101" s="18" t="s">
        <v>15</v>
      </c>
      <c r="BK101" s="167">
        <f>ROUND(I101*H101,2)</f>
        <v>0</v>
      </c>
      <c r="BL101" s="18" t="s">
        <v>85</v>
      </c>
      <c r="BM101" s="166" t="s">
        <v>774</v>
      </c>
    </row>
    <row r="102" spans="1:65" s="14" customFormat="1" x14ac:dyDescent="0.2">
      <c r="B102" s="176"/>
      <c r="D102" s="346" t="s">
        <v>147</v>
      </c>
      <c r="E102" s="177" t="s">
        <v>3</v>
      </c>
      <c r="F102" s="178" t="s">
        <v>157</v>
      </c>
      <c r="H102" s="177" t="s">
        <v>3</v>
      </c>
      <c r="I102" s="179"/>
      <c r="L102" s="176"/>
      <c r="M102" s="180"/>
      <c r="N102" s="181"/>
      <c r="O102" s="181"/>
      <c r="P102" s="181"/>
      <c r="Q102" s="181"/>
      <c r="R102" s="181"/>
      <c r="S102" s="181"/>
      <c r="T102" s="182"/>
      <c r="AT102" s="177" t="s">
        <v>147</v>
      </c>
      <c r="AU102" s="177" t="s">
        <v>82</v>
      </c>
      <c r="AV102" s="14" t="s">
        <v>15</v>
      </c>
      <c r="AW102" s="14" t="s">
        <v>33</v>
      </c>
      <c r="AX102" s="14" t="s">
        <v>71</v>
      </c>
      <c r="AY102" s="177" t="s">
        <v>137</v>
      </c>
    </row>
    <row r="103" spans="1:65" s="13" customFormat="1" x14ac:dyDescent="0.2">
      <c r="B103" s="168"/>
      <c r="D103" s="346" t="s">
        <v>147</v>
      </c>
      <c r="E103" s="169" t="s">
        <v>3</v>
      </c>
      <c r="F103" s="170" t="s">
        <v>158</v>
      </c>
      <c r="H103" s="171">
        <v>10</v>
      </c>
      <c r="I103" s="172"/>
      <c r="L103" s="168"/>
      <c r="M103" s="173"/>
      <c r="N103" s="174"/>
      <c r="O103" s="174"/>
      <c r="P103" s="174"/>
      <c r="Q103" s="174"/>
      <c r="R103" s="174"/>
      <c r="S103" s="174"/>
      <c r="T103" s="175"/>
      <c r="AT103" s="169" t="s">
        <v>147</v>
      </c>
      <c r="AU103" s="169" t="s">
        <v>82</v>
      </c>
      <c r="AV103" s="13" t="s">
        <v>79</v>
      </c>
      <c r="AW103" s="13" t="s">
        <v>33</v>
      </c>
      <c r="AX103" s="13" t="s">
        <v>15</v>
      </c>
      <c r="AY103" s="169" t="s">
        <v>137</v>
      </c>
    </row>
    <row r="104" spans="1:65" s="2" customFormat="1" ht="21.6" customHeight="1" x14ac:dyDescent="0.2">
      <c r="A104" s="33"/>
      <c r="B104" s="154"/>
      <c r="C104" s="155" t="s">
        <v>79</v>
      </c>
      <c r="D104" s="345" t="s">
        <v>141</v>
      </c>
      <c r="E104" s="156" t="s">
        <v>159</v>
      </c>
      <c r="F104" s="157" t="s">
        <v>160</v>
      </c>
      <c r="G104" s="158" t="s">
        <v>144</v>
      </c>
      <c r="H104" s="159">
        <v>10</v>
      </c>
      <c r="I104" s="160"/>
      <c r="J104" s="161">
        <f>ROUND(I104*H104,2)</f>
        <v>0</v>
      </c>
      <c r="K104" s="157" t="s">
        <v>145</v>
      </c>
      <c r="L104" s="34"/>
      <c r="M104" s="162" t="s">
        <v>3</v>
      </c>
      <c r="N104" s="163" t="s">
        <v>42</v>
      </c>
      <c r="O104" s="54"/>
      <c r="P104" s="164">
        <f>O104*H104</f>
        <v>0</v>
      </c>
      <c r="Q104" s="164">
        <v>3.0000000000000001E-3</v>
      </c>
      <c r="R104" s="164">
        <f>Q104*H104</f>
        <v>0.03</v>
      </c>
      <c r="S104" s="164">
        <v>0</v>
      </c>
      <c r="T104" s="165">
        <f>S104*H104</f>
        <v>0</v>
      </c>
      <c r="U104" s="33"/>
      <c r="V104" s="33"/>
      <c r="W104" s="33"/>
      <c r="X104" s="33"/>
      <c r="Y104" s="33"/>
      <c r="Z104" s="33"/>
      <c r="AA104" s="33"/>
      <c r="AB104" s="33"/>
      <c r="AC104" s="33"/>
      <c r="AD104" s="33"/>
      <c r="AE104" s="33"/>
      <c r="AR104" s="166" t="s">
        <v>85</v>
      </c>
      <c r="AT104" s="166" t="s">
        <v>141</v>
      </c>
      <c r="AU104" s="166" t="s">
        <v>82</v>
      </c>
      <c r="AY104" s="18" t="s">
        <v>137</v>
      </c>
      <c r="BE104" s="167">
        <f>IF(N104="základní",J104,0)</f>
        <v>0</v>
      </c>
      <c r="BF104" s="167">
        <f>IF(N104="snížená",J104,0)</f>
        <v>0</v>
      </c>
      <c r="BG104" s="167">
        <f>IF(N104="zákl. přenesená",J104,0)</f>
        <v>0</v>
      </c>
      <c r="BH104" s="167">
        <f>IF(N104="sníž. přenesená",J104,0)</f>
        <v>0</v>
      </c>
      <c r="BI104" s="167">
        <f>IF(N104="nulová",J104,0)</f>
        <v>0</v>
      </c>
      <c r="BJ104" s="18" t="s">
        <v>15</v>
      </c>
      <c r="BK104" s="167">
        <f>ROUND(I104*H104,2)</f>
        <v>0</v>
      </c>
      <c r="BL104" s="18" t="s">
        <v>85</v>
      </c>
      <c r="BM104" s="166" t="s">
        <v>775</v>
      </c>
    </row>
    <row r="105" spans="1:65" s="2" customFormat="1" ht="32.450000000000003" customHeight="1" x14ac:dyDescent="0.2">
      <c r="A105" s="33"/>
      <c r="B105" s="154"/>
      <c r="C105" s="155" t="s">
        <v>82</v>
      </c>
      <c r="D105" s="345" t="s">
        <v>141</v>
      </c>
      <c r="E105" s="156" t="s">
        <v>142</v>
      </c>
      <c r="F105" s="157" t="s">
        <v>143</v>
      </c>
      <c r="G105" s="158" t="s">
        <v>144</v>
      </c>
      <c r="H105" s="159">
        <v>40.049999999999997</v>
      </c>
      <c r="I105" s="160"/>
      <c r="J105" s="161">
        <f>ROUND(I105*H105,2)</f>
        <v>0</v>
      </c>
      <c r="K105" s="157" t="s">
        <v>145</v>
      </c>
      <c r="L105" s="34"/>
      <c r="M105" s="162" t="s">
        <v>3</v>
      </c>
      <c r="N105" s="163" t="s">
        <v>42</v>
      </c>
      <c r="O105" s="54"/>
      <c r="P105" s="164">
        <f>O105*H105</f>
        <v>0</v>
      </c>
      <c r="Q105" s="164">
        <v>0</v>
      </c>
      <c r="R105" s="164">
        <f>Q105*H105</f>
        <v>0</v>
      </c>
      <c r="S105" s="164">
        <v>0</v>
      </c>
      <c r="T105" s="165">
        <f>S105*H105</f>
        <v>0</v>
      </c>
      <c r="U105" s="33"/>
      <c r="V105" s="33"/>
      <c r="W105" s="33"/>
      <c r="X105" s="33"/>
      <c r="Y105" s="33"/>
      <c r="Z105" s="33"/>
      <c r="AA105" s="33"/>
      <c r="AB105" s="33"/>
      <c r="AC105" s="33"/>
      <c r="AD105" s="33"/>
      <c r="AE105" s="33"/>
      <c r="AR105" s="166" t="s">
        <v>85</v>
      </c>
      <c r="AT105" s="166" t="s">
        <v>141</v>
      </c>
      <c r="AU105" s="166" t="s">
        <v>82</v>
      </c>
      <c r="AY105" s="18" t="s">
        <v>137</v>
      </c>
      <c r="BE105" s="167">
        <f>IF(N105="základní",J105,0)</f>
        <v>0</v>
      </c>
      <c r="BF105" s="167">
        <f>IF(N105="snížená",J105,0)</f>
        <v>0</v>
      </c>
      <c r="BG105" s="167">
        <f>IF(N105="zákl. přenesená",J105,0)</f>
        <v>0</v>
      </c>
      <c r="BH105" s="167">
        <f>IF(N105="sníž. přenesená",J105,0)</f>
        <v>0</v>
      </c>
      <c r="BI105" s="167">
        <f>IF(N105="nulová",J105,0)</f>
        <v>0</v>
      </c>
      <c r="BJ105" s="18" t="s">
        <v>15</v>
      </c>
      <c r="BK105" s="167">
        <f>ROUND(I105*H105,2)</f>
        <v>0</v>
      </c>
      <c r="BL105" s="18" t="s">
        <v>85</v>
      </c>
      <c r="BM105" s="166" t="s">
        <v>776</v>
      </c>
    </row>
    <row r="106" spans="1:65" s="13" customFormat="1" x14ac:dyDescent="0.2">
      <c r="B106" s="168"/>
      <c r="D106" s="346" t="s">
        <v>147</v>
      </c>
      <c r="E106" s="169" t="s">
        <v>3</v>
      </c>
      <c r="F106" s="170" t="s">
        <v>777</v>
      </c>
      <c r="H106" s="171">
        <v>40.049999999999997</v>
      </c>
      <c r="I106" s="172"/>
      <c r="L106" s="168"/>
      <c r="M106" s="173"/>
      <c r="N106" s="174"/>
      <c r="O106" s="174"/>
      <c r="P106" s="174"/>
      <c r="Q106" s="174"/>
      <c r="R106" s="174"/>
      <c r="S106" s="174"/>
      <c r="T106" s="175"/>
      <c r="AT106" s="169" t="s">
        <v>147</v>
      </c>
      <c r="AU106" s="169" t="s">
        <v>82</v>
      </c>
      <c r="AV106" s="13" t="s">
        <v>79</v>
      </c>
      <c r="AW106" s="13" t="s">
        <v>33</v>
      </c>
      <c r="AX106" s="13" t="s">
        <v>15</v>
      </c>
      <c r="AY106" s="169" t="s">
        <v>137</v>
      </c>
    </row>
    <row r="107" spans="1:65" s="2" customFormat="1" ht="32.450000000000003" customHeight="1" x14ac:dyDescent="0.2">
      <c r="A107" s="33"/>
      <c r="B107" s="154"/>
      <c r="C107" s="155" t="s">
        <v>85</v>
      </c>
      <c r="D107" s="345" t="s">
        <v>141</v>
      </c>
      <c r="E107" s="156" t="s">
        <v>149</v>
      </c>
      <c r="F107" s="157" t="s">
        <v>150</v>
      </c>
      <c r="G107" s="158" t="s">
        <v>144</v>
      </c>
      <c r="H107" s="159">
        <v>7.2</v>
      </c>
      <c r="I107" s="160"/>
      <c r="J107" s="161">
        <f>ROUND(I107*H107,2)</f>
        <v>0</v>
      </c>
      <c r="K107" s="157" t="s">
        <v>145</v>
      </c>
      <c r="L107" s="34"/>
      <c r="M107" s="162" t="s">
        <v>3</v>
      </c>
      <c r="N107" s="163" t="s">
        <v>42</v>
      </c>
      <c r="O107" s="54"/>
      <c r="P107" s="164">
        <f>O107*H107</f>
        <v>0</v>
      </c>
      <c r="Q107" s="164">
        <v>0</v>
      </c>
      <c r="R107" s="164">
        <f>Q107*H107</f>
        <v>0</v>
      </c>
      <c r="S107" s="164">
        <v>0</v>
      </c>
      <c r="T107" s="165">
        <f>S107*H107</f>
        <v>0</v>
      </c>
      <c r="U107" s="33"/>
      <c r="V107" s="33"/>
      <c r="W107" s="33"/>
      <c r="X107" s="33"/>
      <c r="Y107" s="33"/>
      <c r="Z107" s="33"/>
      <c r="AA107" s="33"/>
      <c r="AB107" s="33"/>
      <c r="AC107" s="33"/>
      <c r="AD107" s="33"/>
      <c r="AE107" s="33"/>
      <c r="AR107" s="166" t="s">
        <v>85</v>
      </c>
      <c r="AT107" s="166" t="s">
        <v>141</v>
      </c>
      <c r="AU107" s="166" t="s">
        <v>82</v>
      </c>
      <c r="AY107" s="18" t="s">
        <v>137</v>
      </c>
      <c r="BE107" s="167">
        <f>IF(N107="základní",J107,0)</f>
        <v>0</v>
      </c>
      <c r="BF107" s="167">
        <f>IF(N107="snížená",J107,0)</f>
        <v>0</v>
      </c>
      <c r="BG107" s="167">
        <f>IF(N107="zákl. přenesená",J107,0)</f>
        <v>0</v>
      </c>
      <c r="BH107" s="167">
        <f>IF(N107="sníž. přenesená",J107,0)</f>
        <v>0</v>
      </c>
      <c r="BI107" s="167">
        <f>IF(N107="nulová",J107,0)</f>
        <v>0</v>
      </c>
      <c r="BJ107" s="18" t="s">
        <v>15</v>
      </c>
      <c r="BK107" s="167">
        <f>ROUND(I107*H107,2)</f>
        <v>0</v>
      </c>
      <c r="BL107" s="18" t="s">
        <v>85</v>
      </c>
      <c r="BM107" s="166" t="s">
        <v>778</v>
      </c>
    </row>
    <row r="108" spans="1:65" s="14" customFormat="1" x14ac:dyDescent="0.2">
      <c r="B108" s="176"/>
      <c r="D108" s="346" t="s">
        <v>147</v>
      </c>
      <c r="E108" s="177" t="s">
        <v>3</v>
      </c>
      <c r="F108" s="178" t="s">
        <v>152</v>
      </c>
      <c r="H108" s="177" t="s">
        <v>3</v>
      </c>
      <c r="I108" s="179"/>
      <c r="L108" s="176"/>
      <c r="M108" s="180"/>
      <c r="N108" s="181"/>
      <c r="O108" s="181"/>
      <c r="P108" s="181"/>
      <c r="Q108" s="181"/>
      <c r="R108" s="181"/>
      <c r="S108" s="181"/>
      <c r="T108" s="182"/>
      <c r="AT108" s="177" t="s">
        <v>147</v>
      </c>
      <c r="AU108" s="177" t="s">
        <v>82</v>
      </c>
      <c r="AV108" s="14" t="s">
        <v>15</v>
      </c>
      <c r="AW108" s="14" t="s">
        <v>33</v>
      </c>
      <c r="AX108" s="14" t="s">
        <v>71</v>
      </c>
      <c r="AY108" s="177" t="s">
        <v>137</v>
      </c>
    </row>
    <row r="109" spans="1:65" s="13" customFormat="1" x14ac:dyDescent="0.2">
      <c r="B109" s="168"/>
      <c r="D109" s="346" t="s">
        <v>147</v>
      </c>
      <c r="E109" s="169" t="s">
        <v>3</v>
      </c>
      <c r="F109" s="170" t="s">
        <v>153</v>
      </c>
      <c r="H109" s="171">
        <v>7.2</v>
      </c>
      <c r="I109" s="172"/>
      <c r="L109" s="168"/>
      <c r="M109" s="173"/>
      <c r="N109" s="174"/>
      <c r="O109" s="174"/>
      <c r="P109" s="174"/>
      <c r="Q109" s="174"/>
      <c r="R109" s="174"/>
      <c r="S109" s="174"/>
      <c r="T109" s="175"/>
      <c r="AT109" s="169" t="s">
        <v>147</v>
      </c>
      <c r="AU109" s="169" t="s">
        <v>82</v>
      </c>
      <c r="AV109" s="13" t="s">
        <v>79</v>
      </c>
      <c r="AW109" s="13" t="s">
        <v>33</v>
      </c>
      <c r="AX109" s="13" t="s">
        <v>15</v>
      </c>
      <c r="AY109" s="169" t="s">
        <v>137</v>
      </c>
    </row>
    <row r="110" spans="1:65" s="12" customFormat="1" ht="20.85" customHeight="1" x14ac:dyDescent="0.2">
      <c r="B110" s="141"/>
      <c r="D110" s="347" t="s">
        <v>70</v>
      </c>
      <c r="E110" s="152" t="s">
        <v>162</v>
      </c>
      <c r="F110" s="152" t="s">
        <v>163</v>
      </c>
      <c r="I110" s="144"/>
      <c r="J110" s="153">
        <f>BK110</f>
        <v>0</v>
      </c>
      <c r="L110" s="141"/>
      <c r="M110" s="146"/>
      <c r="N110" s="147"/>
      <c r="O110" s="147"/>
      <c r="P110" s="148">
        <f>SUM(P111:P120)</f>
        <v>0</v>
      </c>
      <c r="Q110" s="147"/>
      <c r="R110" s="148">
        <f>SUM(R111:R120)</f>
        <v>3.0239567399999996</v>
      </c>
      <c r="S110" s="147"/>
      <c r="T110" s="149">
        <f>SUM(T111:T120)</f>
        <v>0</v>
      </c>
      <c r="AR110" s="142" t="s">
        <v>15</v>
      </c>
      <c r="AT110" s="150" t="s">
        <v>70</v>
      </c>
      <c r="AU110" s="150" t="s">
        <v>79</v>
      </c>
      <c r="AY110" s="142" t="s">
        <v>137</v>
      </c>
      <c r="BK110" s="151">
        <f>SUM(BK111:BK120)</f>
        <v>0</v>
      </c>
    </row>
    <row r="111" spans="1:65" s="2" customFormat="1" ht="32.450000000000003" customHeight="1" x14ac:dyDescent="0.2">
      <c r="A111" s="33"/>
      <c r="B111" s="154"/>
      <c r="C111" s="155" t="s">
        <v>88</v>
      </c>
      <c r="D111" s="345" t="s">
        <v>141</v>
      </c>
      <c r="E111" s="156" t="s">
        <v>164</v>
      </c>
      <c r="F111" s="157" t="s">
        <v>165</v>
      </c>
      <c r="G111" s="158" t="s">
        <v>166</v>
      </c>
      <c r="H111" s="159">
        <v>1.3169999999999999</v>
      </c>
      <c r="I111" s="160"/>
      <c r="J111" s="161">
        <f>ROUND(I111*H111,2)</f>
        <v>0</v>
      </c>
      <c r="K111" s="157" t="s">
        <v>145</v>
      </c>
      <c r="L111" s="34"/>
      <c r="M111" s="162" t="s">
        <v>3</v>
      </c>
      <c r="N111" s="163" t="s">
        <v>42</v>
      </c>
      <c r="O111" s="54"/>
      <c r="P111" s="164">
        <f>O111*H111</f>
        <v>0</v>
      </c>
      <c r="Q111" s="164">
        <v>2.2563399999999998</v>
      </c>
      <c r="R111" s="164">
        <f>Q111*H111</f>
        <v>2.9715997799999996</v>
      </c>
      <c r="S111" s="164">
        <v>0</v>
      </c>
      <c r="T111" s="165">
        <f>S111*H111</f>
        <v>0</v>
      </c>
      <c r="U111" s="33"/>
      <c r="V111" s="33"/>
      <c r="W111" s="33"/>
      <c r="X111" s="33"/>
      <c r="Y111" s="33"/>
      <c r="Z111" s="33"/>
      <c r="AA111" s="33"/>
      <c r="AB111" s="33"/>
      <c r="AC111" s="33"/>
      <c r="AD111" s="33"/>
      <c r="AE111" s="33"/>
      <c r="AR111" s="166" t="s">
        <v>85</v>
      </c>
      <c r="AT111" s="166" t="s">
        <v>141</v>
      </c>
      <c r="AU111" s="166" t="s">
        <v>82</v>
      </c>
      <c r="AY111" s="18" t="s">
        <v>137</v>
      </c>
      <c r="BE111" s="167">
        <f>IF(N111="základní",J111,0)</f>
        <v>0</v>
      </c>
      <c r="BF111" s="167">
        <f>IF(N111="snížená",J111,0)</f>
        <v>0</v>
      </c>
      <c r="BG111" s="167">
        <f>IF(N111="zákl. přenesená",J111,0)</f>
        <v>0</v>
      </c>
      <c r="BH111" s="167">
        <f>IF(N111="sníž. přenesená",J111,0)</f>
        <v>0</v>
      </c>
      <c r="BI111" s="167">
        <f>IF(N111="nulová",J111,0)</f>
        <v>0</v>
      </c>
      <c r="BJ111" s="18" t="s">
        <v>15</v>
      </c>
      <c r="BK111" s="167">
        <f>ROUND(I111*H111,2)</f>
        <v>0</v>
      </c>
      <c r="BL111" s="18" t="s">
        <v>85</v>
      </c>
      <c r="BM111" s="166" t="s">
        <v>779</v>
      </c>
    </row>
    <row r="112" spans="1:65" s="14" customFormat="1" x14ac:dyDescent="0.2">
      <c r="B112" s="176"/>
      <c r="D112" s="346" t="s">
        <v>147</v>
      </c>
      <c r="E112" s="177" t="s">
        <v>3</v>
      </c>
      <c r="F112" s="178" t="s">
        <v>168</v>
      </c>
      <c r="H112" s="177" t="s">
        <v>3</v>
      </c>
      <c r="I112" s="179"/>
      <c r="L112" s="176"/>
      <c r="M112" s="180"/>
      <c r="N112" s="181"/>
      <c r="O112" s="181"/>
      <c r="P112" s="181"/>
      <c r="Q112" s="181"/>
      <c r="R112" s="181"/>
      <c r="S112" s="181"/>
      <c r="T112" s="182"/>
      <c r="AT112" s="177" t="s">
        <v>147</v>
      </c>
      <c r="AU112" s="177" t="s">
        <v>82</v>
      </c>
      <c r="AV112" s="14" t="s">
        <v>15</v>
      </c>
      <c r="AW112" s="14" t="s">
        <v>33</v>
      </c>
      <c r="AX112" s="14" t="s">
        <v>71</v>
      </c>
      <c r="AY112" s="177" t="s">
        <v>137</v>
      </c>
    </row>
    <row r="113" spans="1:65" s="13" customFormat="1" x14ac:dyDescent="0.2">
      <c r="B113" s="168"/>
      <c r="D113" s="346" t="s">
        <v>147</v>
      </c>
      <c r="E113" s="169" t="s">
        <v>3</v>
      </c>
      <c r="F113" s="170" t="s">
        <v>780</v>
      </c>
      <c r="H113" s="171">
        <v>1.3169999999999999</v>
      </c>
      <c r="I113" s="172"/>
      <c r="L113" s="168"/>
      <c r="M113" s="173"/>
      <c r="N113" s="174"/>
      <c r="O113" s="174"/>
      <c r="P113" s="174"/>
      <c r="Q113" s="174"/>
      <c r="R113" s="174"/>
      <c r="S113" s="174"/>
      <c r="T113" s="175"/>
      <c r="AT113" s="169" t="s">
        <v>147</v>
      </c>
      <c r="AU113" s="169" t="s">
        <v>82</v>
      </c>
      <c r="AV113" s="13" t="s">
        <v>79</v>
      </c>
      <c r="AW113" s="13" t="s">
        <v>33</v>
      </c>
      <c r="AX113" s="13" t="s">
        <v>15</v>
      </c>
      <c r="AY113" s="169" t="s">
        <v>137</v>
      </c>
    </row>
    <row r="114" spans="1:65" s="2" customFormat="1" ht="32.450000000000003" customHeight="1" x14ac:dyDescent="0.2">
      <c r="A114" s="33"/>
      <c r="B114" s="154"/>
      <c r="C114" s="155" t="s">
        <v>91</v>
      </c>
      <c r="D114" s="345" t="s">
        <v>141</v>
      </c>
      <c r="E114" s="156" t="s">
        <v>170</v>
      </c>
      <c r="F114" s="157" t="s">
        <v>171</v>
      </c>
      <c r="G114" s="158" t="s">
        <v>166</v>
      </c>
      <c r="H114" s="159">
        <v>1.3169999999999999</v>
      </c>
      <c r="I114" s="160"/>
      <c r="J114" s="161">
        <f>ROUND(I114*H114,2)</f>
        <v>0</v>
      </c>
      <c r="K114" s="157" t="s">
        <v>145</v>
      </c>
      <c r="L114" s="34"/>
      <c r="M114" s="162" t="s">
        <v>3</v>
      </c>
      <c r="N114" s="163" t="s">
        <v>42</v>
      </c>
      <c r="O114" s="54"/>
      <c r="P114" s="164">
        <f>O114*H114</f>
        <v>0</v>
      </c>
      <c r="Q114" s="164">
        <v>0</v>
      </c>
      <c r="R114" s="164">
        <f>Q114*H114</f>
        <v>0</v>
      </c>
      <c r="S114" s="164">
        <v>0</v>
      </c>
      <c r="T114" s="165">
        <f>S114*H114</f>
        <v>0</v>
      </c>
      <c r="U114" s="33"/>
      <c r="V114" s="33"/>
      <c r="W114" s="33"/>
      <c r="X114" s="33"/>
      <c r="Y114" s="33"/>
      <c r="Z114" s="33"/>
      <c r="AA114" s="33"/>
      <c r="AB114" s="33"/>
      <c r="AC114" s="33"/>
      <c r="AD114" s="33"/>
      <c r="AE114" s="33"/>
      <c r="AR114" s="166" t="s">
        <v>85</v>
      </c>
      <c r="AT114" s="166" t="s">
        <v>141</v>
      </c>
      <c r="AU114" s="166" t="s">
        <v>82</v>
      </c>
      <c r="AY114" s="18" t="s">
        <v>137</v>
      </c>
      <c r="BE114" s="167">
        <f>IF(N114="základní",J114,0)</f>
        <v>0</v>
      </c>
      <c r="BF114" s="167">
        <f>IF(N114="snížená",J114,0)</f>
        <v>0</v>
      </c>
      <c r="BG114" s="167">
        <f>IF(N114="zákl. přenesená",J114,0)</f>
        <v>0</v>
      </c>
      <c r="BH114" s="167">
        <f>IF(N114="sníž. přenesená",J114,0)</f>
        <v>0</v>
      </c>
      <c r="BI114" s="167">
        <f>IF(N114="nulová",J114,0)</f>
        <v>0</v>
      </c>
      <c r="BJ114" s="18" t="s">
        <v>15</v>
      </c>
      <c r="BK114" s="167">
        <f>ROUND(I114*H114,2)</f>
        <v>0</v>
      </c>
      <c r="BL114" s="18" t="s">
        <v>85</v>
      </c>
      <c r="BM114" s="166" t="s">
        <v>781</v>
      </c>
    </row>
    <row r="115" spans="1:65" s="2" customFormat="1" ht="43.15" customHeight="1" x14ac:dyDescent="0.2">
      <c r="A115" s="33"/>
      <c r="B115" s="154"/>
      <c r="C115" s="155" t="s">
        <v>173</v>
      </c>
      <c r="D115" s="345" t="s">
        <v>141</v>
      </c>
      <c r="E115" s="156" t="s">
        <v>174</v>
      </c>
      <c r="F115" s="157" t="s">
        <v>175</v>
      </c>
      <c r="G115" s="158" t="s">
        <v>166</v>
      </c>
      <c r="H115" s="159">
        <v>1.3169999999999999</v>
      </c>
      <c r="I115" s="160"/>
      <c r="J115" s="161">
        <f>ROUND(I115*H115,2)</f>
        <v>0</v>
      </c>
      <c r="K115" s="157" t="s">
        <v>145</v>
      </c>
      <c r="L115" s="34"/>
      <c r="M115" s="162" t="s">
        <v>3</v>
      </c>
      <c r="N115" s="163" t="s">
        <v>42</v>
      </c>
      <c r="O115" s="54"/>
      <c r="P115" s="164">
        <f>O115*H115</f>
        <v>0</v>
      </c>
      <c r="Q115" s="164">
        <v>0</v>
      </c>
      <c r="R115" s="164">
        <f>Q115*H115</f>
        <v>0</v>
      </c>
      <c r="S115" s="164">
        <v>0</v>
      </c>
      <c r="T115" s="165">
        <f>S115*H115</f>
        <v>0</v>
      </c>
      <c r="U115" s="33"/>
      <c r="V115" s="33"/>
      <c r="W115" s="33"/>
      <c r="X115" s="33"/>
      <c r="Y115" s="33"/>
      <c r="Z115" s="33"/>
      <c r="AA115" s="33"/>
      <c r="AB115" s="33"/>
      <c r="AC115" s="33"/>
      <c r="AD115" s="33"/>
      <c r="AE115" s="33"/>
      <c r="AR115" s="166" t="s">
        <v>85</v>
      </c>
      <c r="AT115" s="166" t="s">
        <v>141</v>
      </c>
      <c r="AU115" s="166" t="s">
        <v>82</v>
      </c>
      <c r="AY115" s="18" t="s">
        <v>137</v>
      </c>
      <c r="BE115" s="167">
        <f>IF(N115="základní",J115,0)</f>
        <v>0</v>
      </c>
      <c r="BF115" s="167">
        <f>IF(N115="snížená",J115,0)</f>
        <v>0</v>
      </c>
      <c r="BG115" s="167">
        <f>IF(N115="zákl. přenesená",J115,0)</f>
        <v>0</v>
      </c>
      <c r="BH115" s="167">
        <f>IF(N115="sníž. přenesená",J115,0)</f>
        <v>0</v>
      </c>
      <c r="BI115" s="167">
        <f>IF(N115="nulová",J115,0)</f>
        <v>0</v>
      </c>
      <c r="BJ115" s="18" t="s">
        <v>15</v>
      </c>
      <c r="BK115" s="167">
        <f>ROUND(I115*H115,2)</f>
        <v>0</v>
      </c>
      <c r="BL115" s="18" t="s">
        <v>85</v>
      </c>
      <c r="BM115" s="166" t="s">
        <v>782</v>
      </c>
    </row>
    <row r="116" spans="1:65" s="2" customFormat="1" ht="21.6" customHeight="1" x14ac:dyDescent="0.2">
      <c r="A116" s="33"/>
      <c r="B116" s="154"/>
      <c r="C116" s="155" t="s">
        <v>177</v>
      </c>
      <c r="D116" s="345" t="s">
        <v>141</v>
      </c>
      <c r="E116" s="156" t="s">
        <v>178</v>
      </c>
      <c r="F116" s="157" t="s">
        <v>179</v>
      </c>
      <c r="G116" s="158" t="s">
        <v>180</v>
      </c>
      <c r="H116" s="159">
        <v>4.8000000000000001E-2</v>
      </c>
      <c r="I116" s="160"/>
      <c r="J116" s="161">
        <f>ROUND(I116*H116,2)</f>
        <v>0</v>
      </c>
      <c r="K116" s="157" t="s">
        <v>145</v>
      </c>
      <c r="L116" s="34"/>
      <c r="M116" s="162" t="s">
        <v>3</v>
      </c>
      <c r="N116" s="163" t="s">
        <v>42</v>
      </c>
      <c r="O116" s="54"/>
      <c r="P116" s="164">
        <f>O116*H116</f>
        <v>0</v>
      </c>
      <c r="Q116" s="164">
        <v>1.06277</v>
      </c>
      <c r="R116" s="164">
        <f>Q116*H116</f>
        <v>5.1012960000000003E-2</v>
      </c>
      <c r="S116" s="164">
        <v>0</v>
      </c>
      <c r="T116" s="165">
        <f>S116*H116</f>
        <v>0</v>
      </c>
      <c r="U116" s="33"/>
      <c r="V116" s="33"/>
      <c r="W116" s="33"/>
      <c r="X116" s="33"/>
      <c r="Y116" s="33"/>
      <c r="Z116" s="33"/>
      <c r="AA116" s="33"/>
      <c r="AB116" s="33"/>
      <c r="AC116" s="33"/>
      <c r="AD116" s="33"/>
      <c r="AE116" s="33"/>
      <c r="AR116" s="166" t="s">
        <v>85</v>
      </c>
      <c r="AT116" s="166" t="s">
        <v>141</v>
      </c>
      <c r="AU116" s="166" t="s">
        <v>82</v>
      </c>
      <c r="AY116" s="18" t="s">
        <v>137</v>
      </c>
      <c r="BE116" s="167">
        <f>IF(N116="základní",J116,0)</f>
        <v>0</v>
      </c>
      <c r="BF116" s="167">
        <f>IF(N116="snížená",J116,0)</f>
        <v>0</v>
      </c>
      <c r="BG116" s="167">
        <f>IF(N116="zákl. přenesená",J116,0)</f>
        <v>0</v>
      </c>
      <c r="BH116" s="167">
        <f>IF(N116="sníž. přenesená",J116,0)</f>
        <v>0</v>
      </c>
      <c r="BI116" s="167">
        <f>IF(N116="nulová",J116,0)</f>
        <v>0</v>
      </c>
      <c r="BJ116" s="18" t="s">
        <v>15</v>
      </c>
      <c r="BK116" s="167">
        <f>ROUND(I116*H116,2)</f>
        <v>0</v>
      </c>
      <c r="BL116" s="18" t="s">
        <v>85</v>
      </c>
      <c r="BM116" s="166" t="s">
        <v>783</v>
      </c>
    </row>
    <row r="117" spans="1:65" s="14" customFormat="1" x14ac:dyDescent="0.2">
      <c r="B117" s="176"/>
      <c r="D117" s="346" t="s">
        <v>147</v>
      </c>
      <c r="E117" s="177" t="s">
        <v>3</v>
      </c>
      <c r="F117" s="178" t="s">
        <v>168</v>
      </c>
      <c r="H117" s="177" t="s">
        <v>3</v>
      </c>
      <c r="I117" s="179"/>
      <c r="L117" s="176"/>
      <c r="M117" s="180"/>
      <c r="N117" s="181"/>
      <c r="O117" s="181"/>
      <c r="P117" s="181"/>
      <c r="Q117" s="181"/>
      <c r="R117" s="181"/>
      <c r="S117" s="181"/>
      <c r="T117" s="182"/>
      <c r="AT117" s="177" t="s">
        <v>147</v>
      </c>
      <c r="AU117" s="177" t="s">
        <v>82</v>
      </c>
      <c r="AV117" s="14" t="s">
        <v>15</v>
      </c>
      <c r="AW117" s="14" t="s">
        <v>33</v>
      </c>
      <c r="AX117" s="14" t="s">
        <v>71</v>
      </c>
      <c r="AY117" s="177" t="s">
        <v>137</v>
      </c>
    </row>
    <row r="118" spans="1:65" s="13" customFormat="1" x14ac:dyDescent="0.2">
      <c r="B118" s="168"/>
      <c r="D118" s="346" t="s">
        <v>147</v>
      </c>
      <c r="E118" s="169" t="s">
        <v>3</v>
      </c>
      <c r="F118" s="170" t="s">
        <v>784</v>
      </c>
      <c r="H118" s="171">
        <v>4.8000000000000001E-2</v>
      </c>
      <c r="I118" s="172"/>
      <c r="L118" s="168"/>
      <c r="M118" s="173"/>
      <c r="N118" s="174"/>
      <c r="O118" s="174"/>
      <c r="P118" s="174"/>
      <c r="Q118" s="174"/>
      <c r="R118" s="174"/>
      <c r="S118" s="174"/>
      <c r="T118" s="175"/>
      <c r="AT118" s="169" t="s">
        <v>147</v>
      </c>
      <c r="AU118" s="169" t="s">
        <v>82</v>
      </c>
      <c r="AV118" s="13" t="s">
        <v>79</v>
      </c>
      <c r="AW118" s="13" t="s">
        <v>33</v>
      </c>
      <c r="AX118" s="13" t="s">
        <v>15</v>
      </c>
      <c r="AY118" s="169" t="s">
        <v>137</v>
      </c>
    </row>
    <row r="119" spans="1:65" s="2" customFormat="1" ht="32.450000000000003" customHeight="1" x14ac:dyDescent="0.2">
      <c r="A119" s="33"/>
      <c r="B119" s="154"/>
      <c r="C119" s="155" t="s">
        <v>183</v>
      </c>
      <c r="D119" s="345" t="s">
        <v>141</v>
      </c>
      <c r="E119" s="156" t="s">
        <v>184</v>
      </c>
      <c r="F119" s="157" t="s">
        <v>185</v>
      </c>
      <c r="G119" s="158" t="s">
        <v>186</v>
      </c>
      <c r="H119" s="159">
        <v>16.8</v>
      </c>
      <c r="I119" s="160"/>
      <c r="J119" s="161">
        <f>ROUND(I119*H119,2)</f>
        <v>0</v>
      </c>
      <c r="K119" s="157" t="s">
        <v>145</v>
      </c>
      <c r="L119" s="34"/>
      <c r="M119" s="162" t="s">
        <v>3</v>
      </c>
      <c r="N119" s="163" t="s">
        <v>42</v>
      </c>
      <c r="O119" s="54"/>
      <c r="P119" s="164">
        <f>O119*H119</f>
        <v>0</v>
      </c>
      <c r="Q119" s="164">
        <v>8.0000000000000007E-5</v>
      </c>
      <c r="R119" s="164">
        <f>Q119*H119</f>
        <v>1.3440000000000001E-3</v>
      </c>
      <c r="S119" s="164">
        <v>0</v>
      </c>
      <c r="T119" s="165">
        <f>S119*H119</f>
        <v>0</v>
      </c>
      <c r="U119" s="33"/>
      <c r="V119" s="33"/>
      <c r="W119" s="33"/>
      <c r="X119" s="33"/>
      <c r="Y119" s="33"/>
      <c r="Z119" s="33"/>
      <c r="AA119" s="33"/>
      <c r="AB119" s="33"/>
      <c r="AC119" s="33"/>
      <c r="AD119" s="33"/>
      <c r="AE119" s="33"/>
      <c r="AR119" s="166" t="s">
        <v>85</v>
      </c>
      <c r="AT119" s="166" t="s">
        <v>141</v>
      </c>
      <c r="AU119" s="166" t="s">
        <v>82</v>
      </c>
      <c r="AY119" s="18" t="s">
        <v>137</v>
      </c>
      <c r="BE119" s="167">
        <f>IF(N119="základní",J119,0)</f>
        <v>0</v>
      </c>
      <c r="BF119" s="167">
        <f>IF(N119="snížená",J119,0)</f>
        <v>0</v>
      </c>
      <c r="BG119" s="167">
        <f>IF(N119="zákl. přenesená",J119,0)</f>
        <v>0</v>
      </c>
      <c r="BH119" s="167">
        <f>IF(N119="sníž. přenesená",J119,0)</f>
        <v>0</v>
      </c>
      <c r="BI119" s="167">
        <f>IF(N119="nulová",J119,0)</f>
        <v>0</v>
      </c>
      <c r="BJ119" s="18" t="s">
        <v>15</v>
      </c>
      <c r="BK119" s="167">
        <f>ROUND(I119*H119,2)</f>
        <v>0</v>
      </c>
      <c r="BL119" s="18" t="s">
        <v>85</v>
      </c>
      <c r="BM119" s="166" t="s">
        <v>785</v>
      </c>
    </row>
    <row r="120" spans="1:65" s="13" customFormat="1" x14ac:dyDescent="0.2">
      <c r="B120" s="168"/>
      <c r="D120" s="346" t="s">
        <v>147</v>
      </c>
      <c r="E120" s="169" t="s">
        <v>3</v>
      </c>
      <c r="F120" s="170" t="s">
        <v>786</v>
      </c>
      <c r="H120" s="171">
        <v>16.8</v>
      </c>
      <c r="I120" s="172"/>
      <c r="L120" s="168"/>
      <c r="M120" s="173"/>
      <c r="N120" s="174"/>
      <c r="O120" s="174"/>
      <c r="P120" s="174"/>
      <c r="Q120" s="174"/>
      <c r="R120" s="174"/>
      <c r="S120" s="174"/>
      <c r="T120" s="175"/>
      <c r="AT120" s="169" t="s">
        <v>147</v>
      </c>
      <c r="AU120" s="169" t="s">
        <v>82</v>
      </c>
      <c r="AV120" s="13" t="s">
        <v>79</v>
      </c>
      <c r="AW120" s="13" t="s">
        <v>33</v>
      </c>
      <c r="AX120" s="13" t="s">
        <v>15</v>
      </c>
      <c r="AY120" s="169" t="s">
        <v>137</v>
      </c>
    </row>
    <row r="121" spans="1:65" s="12" customFormat="1" ht="22.9" customHeight="1" x14ac:dyDescent="0.2">
      <c r="B121" s="141"/>
      <c r="D121" s="347" t="s">
        <v>70</v>
      </c>
      <c r="E121" s="152" t="s">
        <v>183</v>
      </c>
      <c r="F121" s="152" t="s">
        <v>189</v>
      </c>
      <c r="I121" s="144"/>
      <c r="J121" s="153">
        <f>BK121</f>
        <v>0</v>
      </c>
      <c r="L121" s="141"/>
      <c r="M121" s="146"/>
      <c r="N121" s="147"/>
      <c r="O121" s="147"/>
      <c r="P121" s="148">
        <f>SUM(P122:P124)</f>
        <v>0</v>
      </c>
      <c r="Q121" s="147"/>
      <c r="R121" s="148">
        <f>SUM(R122:R124)</f>
        <v>0</v>
      </c>
      <c r="S121" s="147"/>
      <c r="T121" s="149">
        <f>SUM(T122:T124)</f>
        <v>2.7664</v>
      </c>
      <c r="AR121" s="142" t="s">
        <v>15</v>
      </c>
      <c r="AT121" s="150" t="s">
        <v>70</v>
      </c>
      <c r="AU121" s="150" t="s">
        <v>15</v>
      </c>
      <c r="AY121" s="142" t="s">
        <v>137</v>
      </c>
      <c r="BK121" s="151">
        <f>SUM(BK122:BK124)</f>
        <v>0</v>
      </c>
    </row>
    <row r="122" spans="1:65" s="2" customFormat="1" ht="32.450000000000003" customHeight="1" x14ac:dyDescent="0.2">
      <c r="A122" s="33"/>
      <c r="B122" s="154"/>
      <c r="C122" s="155" t="s">
        <v>190</v>
      </c>
      <c r="D122" s="345" t="s">
        <v>141</v>
      </c>
      <c r="E122" s="156" t="s">
        <v>191</v>
      </c>
      <c r="F122" s="157" t="s">
        <v>192</v>
      </c>
      <c r="G122" s="158" t="s">
        <v>166</v>
      </c>
      <c r="H122" s="159">
        <v>1.976</v>
      </c>
      <c r="I122" s="160"/>
      <c r="J122" s="161">
        <f>ROUND(I122*H122,2)</f>
        <v>0</v>
      </c>
      <c r="K122" s="157" t="s">
        <v>145</v>
      </c>
      <c r="L122" s="34"/>
      <c r="M122" s="162" t="s">
        <v>3</v>
      </c>
      <c r="N122" s="163" t="s">
        <v>42</v>
      </c>
      <c r="O122" s="54"/>
      <c r="P122" s="164">
        <f>O122*H122</f>
        <v>0</v>
      </c>
      <c r="Q122" s="164">
        <v>0</v>
      </c>
      <c r="R122" s="164">
        <f>Q122*H122</f>
        <v>0</v>
      </c>
      <c r="S122" s="164">
        <v>1.4</v>
      </c>
      <c r="T122" s="165">
        <f>S122*H122</f>
        <v>2.7664</v>
      </c>
      <c r="U122" s="33"/>
      <c r="V122" s="33"/>
      <c r="W122" s="33"/>
      <c r="X122" s="33"/>
      <c r="Y122" s="33"/>
      <c r="Z122" s="33"/>
      <c r="AA122" s="33"/>
      <c r="AB122" s="33"/>
      <c r="AC122" s="33"/>
      <c r="AD122" s="33"/>
      <c r="AE122" s="33"/>
      <c r="AR122" s="166" t="s">
        <v>85</v>
      </c>
      <c r="AT122" s="166" t="s">
        <v>141</v>
      </c>
      <c r="AU122" s="166" t="s">
        <v>79</v>
      </c>
      <c r="AY122" s="18" t="s">
        <v>137</v>
      </c>
      <c r="BE122" s="167">
        <f>IF(N122="základní",J122,0)</f>
        <v>0</v>
      </c>
      <c r="BF122" s="167">
        <f>IF(N122="snížená",J122,0)</f>
        <v>0</v>
      </c>
      <c r="BG122" s="167">
        <f>IF(N122="zákl. přenesená",J122,0)</f>
        <v>0</v>
      </c>
      <c r="BH122" s="167">
        <f>IF(N122="sníž. přenesená",J122,0)</f>
        <v>0</v>
      </c>
      <c r="BI122" s="167">
        <f>IF(N122="nulová",J122,0)</f>
        <v>0</v>
      </c>
      <c r="BJ122" s="18" t="s">
        <v>15</v>
      </c>
      <c r="BK122" s="167">
        <f>ROUND(I122*H122,2)</f>
        <v>0</v>
      </c>
      <c r="BL122" s="18" t="s">
        <v>85</v>
      </c>
      <c r="BM122" s="166" t="s">
        <v>787</v>
      </c>
    </row>
    <row r="123" spans="1:65" s="14" customFormat="1" x14ac:dyDescent="0.2">
      <c r="B123" s="176"/>
      <c r="D123" s="346" t="s">
        <v>147</v>
      </c>
      <c r="E123" s="177" t="s">
        <v>3</v>
      </c>
      <c r="F123" s="178" t="s">
        <v>168</v>
      </c>
      <c r="H123" s="177" t="s">
        <v>3</v>
      </c>
      <c r="I123" s="179"/>
      <c r="L123" s="176"/>
      <c r="M123" s="180"/>
      <c r="N123" s="181"/>
      <c r="O123" s="181"/>
      <c r="P123" s="181"/>
      <c r="Q123" s="181"/>
      <c r="R123" s="181"/>
      <c r="S123" s="181"/>
      <c r="T123" s="182"/>
      <c r="AT123" s="177" t="s">
        <v>147</v>
      </c>
      <c r="AU123" s="177" t="s">
        <v>79</v>
      </c>
      <c r="AV123" s="14" t="s">
        <v>15</v>
      </c>
      <c r="AW123" s="14" t="s">
        <v>33</v>
      </c>
      <c r="AX123" s="14" t="s">
        <v>71</v>
      </c>
      <c r="AY123" s="177" t="s">
        <v>137</v>
      </c>
    </row>
    <row r="124" spans="1:65" s="13" customFormat="1" x14ac:dyDescent="0.2">
      <c r="B124" s="168"/>
      <c r="D124" s="346" t="s">
        <v>147</v>
      </c>
      <c r="E124" s="169" t="s">
        <v>3</v>
      </c>
      <c r="F124" s="170" t="s">
        <v>788</v>
      </c>
      <c r="H124" s="171">
        <v>1.976</v>
      </c>
      <c r="I124" s="172"/>
      <c r="L124" s="168"/>
      <c r="M124" s="173"/>
      <c r="N124" s="174"/>
      <c r="O124" s="174"/>
      <c r="P124" s="174"/>
      <c r="Q124" s="174"/>
      <c r="R124" s="174"/>
      <c r="S124" s="174"/>
      <c r="T124" s="175"/>
      <c r="AT124" s="169" t="s">
        <v>147</v>
      </c>
      <c r="AU124" s="169" t="s">
        <v>79</v>
      </c>
      <c r="AV124" s="13" t="s">
        <v>79</v>
      </c>
      <c r="AW124" s="13" t="s">
        <v>33</v>
      </c>
      <c r="AX124" s="13" t="s">
        <v>15</v>
      </c>
      <c r="AY124" s="169" t="s">
        <v>137</v>
      </c>
    </row>
    <row r="125" spans="1:65" s="12" customFormat="1" ht="22.9" customHeight="1" x14ac:dyDescent="0.2">
      <c r="B125" s="141"/>
      <c r="D125" s="347" t="s">
        <v>70</v>
      </c>
      <c r="E125" s="152" t="s">
        <v>195</v>
      </c>
      <c r="F125" s="152" t="s">
        <v>196</v>
      </c>
      <c r="I125" s="144"/>
      <c r="J125" s="153">
        <f>BK125</f>
        <v>0</v>
      </c>
      <c r="L125" s="141"/>
      <c r="M125" s="146"/>
      <c r="N125" s="147"/>
      <c r="O125" s="147"/>
      <c r="P125" s="148">
        <f>SUM(P126:P130)</f>
        <v>0</v>
      </c>
      <c r="Q125" s="147"/>
      <c r="R125" s="148">
        <f>SUM(R126:R130)</f>
        <v>0</v>
      </c>
      <c r="S125" s="147"/>
      <c r="T125" s="149">
        <f>SUM(T126:T130)</f>
        <v>0</v>
      </c>
      <c r="AR125" s="142" t="s">
        <v>15</v>
      </c>
      <c r="AT125" s="150" t="s">
        <v>70</v>
      </c>
      <c r="AU125" s="150" t="s">
        <v>15</v>
      </c>
      <c r="AY125" s="142" t="s">
        <v>137</v>
      </c>
      <c r="BK125" s="151">
        <f>SUM(BK126:BK130)</f>
        <v>0</v>
      </c>
    </row>
    <row r="126" spans="1:65" s="2" customFormat="1" ht="43.15" customHeight="1" x14ac:dyDescent="0.2">
      <c r="A126" s="33"/>
      <c r="B126" s="154"/>
      <c r="C126" s="155" t="s">
        <v>197</v>
      </c>
      <c r="D126" s="345" t="s">
        <v>141</v>
      </c>
      <c r="E126" s="156" t="s">
        <v>198</v>
      </c>
      <c r="F126" s="157" t="s">
        <v>199</v>
      </c>
      <c r="G126" s="158" t="s">
        <v>180</v>
      </c>
      <c r="H126" s="159">
        <v>3.4729999999999999</v>
      </c>
      <c r="I126" s="160"/>
      <c r="J126" s="161">
        <f>ROUND(I126*H126,2)</f>
        <v>0</v>
      </c>
      <c r="K126" s="157" t="s">
        <v>3</v>
      </c>
      <c r="L126" s="34"/>
      <c r="M126" s="162" t="s">
        <v>3</v>
      </c>
      <c r="N126" s="163" t="s">
        <v>42</v>
      </c>
      <c r="O126" s="54"/>
      <c r="P126" s="164">
        <f>O126*H126</f>
        <v>0</v>
      </c>
      <c r="Q126" s="164">
        <v>0</v>
      </c>
      <c r="R126" s="164">
        <f>Q126*H126</f>
        <v>0</v>
      </c>
      <c r="S126" s="164">
        <v>0</v>
      </c>
      <c r="T126" s="165">
        <f>S126*H126</f>
        <v>0</v>
      </c>
      <c r="U126" s="33"/>
      <c r="V126" s="33"/>
      <c r="W126" s="33"/>
      <c r="X126" s="33"/>
      <c r="Y126" s="33"/>
      <c r="Z126" s="33"/>
      <c r="AA126" s="33"/>
      <c r="AB126" s="33"/>
      <c r="AC126" s="33"/>
      <c r="AD126" s="33"/>
      <c r="AE126" s="33"/>
      <c r="AR126" s="166" t="s">
        <v>85</v>
      </c>
      <c r="AT126" s="166" t="s">
        <v>141</v>
      </c>
      <c r="AU126" s="166" t="s">
        <v>79</v>
      </c>
      <c r="AY126" s="18" t="s">
        <v>137</v>
      </c>
      <c r="BE126" s="167">
        <f>IF(N126="základní",J126,0)</f>
        <v>0</v>
      </c>
      <c r="BF126" s="167">
        <f>IF(N126="snížená",J126,0)</f>
        <v>0</v>
      </c>
      <c r="BG126" s="167">
        <f>IF(N126="zákl. přenesená",J126,0)</f>
        <v>0</v>
      </c>
      <c r="BH126" s="167">
        <f>IF(N126="sníž. přenesená",J126,0)</f>
        <v>0</v>
      </c>
      <c r="BI126" s="167">
        <f>IF(N126="nulová",J126,0)</f>
        <v>0</v>
      </c>
      <c r="BJ126" s="18" t="s">
        <v>15</v>
      </c>
      <c r="BK126" s="167">
        <f>ROUND(I126*H126,2)</f>
        <v>0</v>
      </c>
      <c r="BL126" s="18" t="s">
        <v>85</v>
      </c>
      <c r="BM126" s="166" t="s">
        <v>789</v>
      </c>
    </row>
    <row r="127" spans="1:65" s="2" customFormat="1" ht="32.450000000000003" customHeight="1" x14ac:dyDescent="0.2">
      <c r="A127" s="33"/>
      <c r="B127" s="154"/>
      <c r="C127" s="155" t="s">
        <v>201</v>
      </c>
      <c r="D127" s="345" t="s">
        <v>141</v>
      </c>
      <c r="E127" s="156" t="s">
        <v>202</v>
      </c>
      <c r="F127" s="157" t="s">
        <v>203</v>
      </c>
      <c r="G127" s="158" t="s">
        <v>180</v>
      </c>
      <c r="H127" s="159">
        <v>3.4729999999999999</v>
      </c>
      <c r="I127" s="160"/>
      <c r="J127" s="161">
        <f>ROUND(I127*H127,2)</f>
        <v>0</v>
      </c>
      <c r="K127" s="157" t="s">
        <v>145</v>
      </c>
      <c r="L127" s="34"/>
      <c r="M127" s="162" t="s">
        <v>3</v>
      </c>
      <c r="N127" s="163" t="s">
        <v>42</v>
      </c>
      <c r="O127" s="54"/>
      <c r="P127" s="164">
        <f>O127*H127</f>
        <v>0</v>
      </c>
      <c r="Q127" s="164">
        <v>0</v>
      </c>
      <c r="R127" s="164">
        <f>Q127*H127</f>
        <v>0</v>
      </c>
      <c r="S127" s="164">
        <v>0</v>
      </c>
      <c r="T127" s="165">
        <f>S127*H127</f>
        <v>0</v>
      </c>
      <c r="U127" s="33"/>
      <c r="V127" s="33"/>
      <c r="W127" s="33"/>
      <c r="X127" s="33"/>
      <c r="Y127" s="33"/>
      <c r="Z127" s="33"/>
      <c r="AA127" s="33"/>
      <c r="AB127" s="33"/>
      <c r="AC127" s="33"/>
      <c r="AD127" s="33"/>
      <c r="AE127" s="33"/>
      <c r="AR127" s="166" t="s">
        <v>85</v>
      </c>
      <c r="AT127" s="166" t="s">
        <v>141</v>
      </c>
      <c r="AU127" s="166" t="s">
        <v>79</v>
      </c>
      <c r="AY127" s="18" t="s">
        <v>137</v>
      </c>
      <c r="BE127" s="167">
        <f>IF(N127="základní",J127,0)</f>
        <v>0</v>
      </c>
      <c r="BF127" s="167">
        <f>IF(N127="snížená",J127,0)</f>
        <v>0</v>
      </c>
      <c r="BG127" s="167">
        <f>IF(N127="zákl. přenesená",J127,0)</f>
        <v>0</v>
      </c>
      <c r="BH127" s="167">
        <f>IF(N127="sníž. přenesená",J127,0)</f>
        <v>0</v>
      </c>
      <c r="BI127" s="167">
        <f>IF(N127="nulová",J127,0)</f>
        <v>0</v>
      </c>
      <c r="BJ127" s="18" t="s">
        <v>15</v>
      </c>
      <c r="BK127" s="167">
        <f>ROUND(I127*H127,2)</f>
        <v>0</v>
      </c>
      <c r="BL127" s="18" t="s">
        <v>85</v>
      </c>
      <c r="BM127" s="166" t="s">
        <v>790</v>
      </c>
    </row>
    <row r="128" spans="1:65" s="2" customFormat="1" ht="43.15" customHeight="1" x14ac:dyDescent="0.2">
      <c r="A128" s="33"/>
      <c r="B128" s="154"/>
      <c r="C128" s="155" t="s">
        <v>205</v>
      </c>
      <c r="D128" s="345" t="s">
        <v>141</v>
      </c>
      <c r="E128" s="156" t="s">
        <v>206</v>
      </c>
      <c r="F128" s="157" t="s">
        <v>207</v>
      </c>
      <c r="G128" s="158" t="s">
        <v>180</v>
      </c>
      <c r="H128" s="159">
        <v>104.19</v>
      </c>
      <c r="I128" s="160"/>
      <c r="J128" s="161">
        <f>ROUND(I128*H128,2)</f>
        <v>0</v>
      </c>
      <c r="K128" s="157" t="s">
        <v>145</v>
      </c>
      <c r="L128" s="34"/>
      <c r="M128" s="162" t="s">
        <v>3</v>
      </c>
      <c r="N128" s="163" t="s">
        <v>42</v>
      </c>
      <c r="O128" s="54"/>
      <c r="P128" s="164">
        <f>O128*H128</f>
        <v>0</v>
      </c>
      <c r="Q128" s="164">
        <v>0</v>
      </c>
      <c r="R128" s="164">
        <f>Q128*H128</f>
        <v>0</v>
      </c>
      <c r="S128" s="164">
        <v>0</v>
      </c>
      <c r="T128" s="165">
        <f>S128*H128</f>
        <v>0</v>
      </c>
      <c r="U128" s="33"/>
      <c r="V128" s="33"/>
      <c r="W128" s="33"/>
      <c r="X128" s="33"/>
      <c r="Y128" s="33"/>
      <c r="Z128" s="33"/>
      <c r="AA128" s="33"/>
      <c r="AB128" s="33"/>
      <c r="AC128" s="33"/>
      <c r="AD128" s="33"/>
      <c r="AE128" s="33"/>
      <c r="AR128" s="166" t="s">
        <v>85</v>
      </c>
      <c r="AT128" s="166" t="s">
        <v>141</v>
      </c>
      <c r="AU128" s="166" t="s">
        <v>79</v>
      </c>
      <c r="AY128" s="18" t="s">
        <v>137</v>
      </c>
      <c r="BE128" s="167">
        <f>IF(N128="základní",J128,0)</f>
        <v>0</v>
      </c>
      <c r="BF128" s="167">
        <f>IF(N128="snížená",J128,0)</f>
        <v>0</v>
      </c>
      <c r="BG128" s="167">
        <f>IF(N128="zákl. přenesená",J128,0)</f>
        <v>0</v>
      </c>
      <c r="BH128" s="167">
        <f>IF(N128="sníž. přenesená",J128,0)</f>
        <v>0</v>
      </c>
      <c r="BI128" s="167">
        <f>IF(N128="nulová",J128,0)</f>
        <v>0</v>
      </c>
      <c r="BJ128" s="18" t="s">
        <v>15</v>
      </c>
      <c r="BK128" s="167">
        <f>ROUND(I128*H128,2)</f>
        <v>0</v>
      </c>
      <c r="BL128" s="18" t="s">
        <v>85</v>
      </c>
      <c r="BM128" s="166" t="s">
        <v>791</v>
      </c>
    </row>
    <row r="129" spans="1:65" s="13" customFormat="1" x14ac:dyDescent="0.2">
      <c r="B129" s="168"/>
      <c r="D129" s="346" t="s">
        <v>147</v>
      </c>
      <c r="F129" s="170" t="s">
        <v>792</v>
      </c>
      <c r="H129" s="171">
        <v>104.19</v>
      </c>
      <c r="I129" s="172"/>
      <c r="L129" s="168"/>
      <c r="M129" s="173"/>
      <c r="N129" s="174"/>
      <c r="O129" s="174"/>
      <c r="P129" s="174"/>
      <c r="Q129" s="174"/>
      <c r="R129" s="174"/>
      <c r="S129" s="174"/>
      <c r="T129" s="175"/>
      <c r="AT129" s="169" t="s">
        <v>147</v>
      </c>
      <c r="AU129" s="169" t="s">
        <v>79</v>
      </c>
      <c r="AV129" s="13" t="s">
        <v>79</v>
      </c>
      <c r="AW129" s="13" t="s">
        <v>4</v>
      </c>
      <c r="AX129" s="13" t="s">
        <v>15</v>
      </c>
      <c r="AY129" s="169" t="s">
        <v>137</v>
      </c>
    </row>
    <row r="130" spans="1:65" s="2" customFormat="1" ht="43.15" customHeight="1" x14ac:dyDescent="0.2">
      <c r="A130" s="33"/>
      <c r="B130" s="154"/>
      <c r="C130" s="155" t="s">
        <v>210</v>
      </c>
      <c r="D130" s="345" t="s">
        <v>141</v>
      </c>
      <c r="E130" s="156" t="s">
        <v>211</v>
      </c>
      <c r="F130" s="157" t="s">
        <v>212</v>
      </c>
      <c r="G130" s="158" t="s">
        <v>180</v>
      </c>
      <c r="H130" s="159">
        <v>3.4729999999999999</v>
      </c>
      <c r="I130" s="160"/>
      <c r="J130" s="161">
        <f>ROUND(I130*H130,2)</f>
        <v>0</v>
      </c>
      <c r="K130" s="157" t="s">
        <v>145</v>
      </c>
      <c r="L130" s="34"/>
      <c r="M130" s="162" t="s">
        <v>3</v>
      </c>
      <c r="N130" s="163" t="s">
        <v>42</v>
      </c>
      <c r="O130" s="54"/>
      <c r="P130" s="164">
        <f>O130*H130</f>
        <v>0</v>
      </c>
      <c r="Q130" s="164">
        <v>0</v>
      </c>
      <c r="R130" s="164">
        <f>Q130*H130</f>
        <v>0</v>
      </c>
      <c r="S130" s="164">
        <v>0</v>
      </c>
      <c r="T130" s="165">
        <f>S130*H130</f>
        <v>0</v>
      </c>
      <c r="U130" s="33"/>
      <c r="V130" s="33"/>
      <c r="W130" s="33"/>
      <c r="X130" s="33"/>
      <c r="Y130" s="33"/>
      <c r="Z130" s="33"/>
      <c r="AA130" s="33"/>
      <c r="AB130" s="33"/>
      <c r="AC130" s="33"/>
      <c r="AD130" s="33"/>
      <c r="AE130" s="33"/>
      <c r="AR130" s="166" t="s">
        <v>85</v>
      </c>
      <c r="AT130" s="166" t="s">
        <v>141</v>
      </c>
      <c r="AU130" s="166" t="s">
        <v>79</v>
      </c>
      <c r="AY130" s="18" t="s">
        <v>137</v>
      </c>
      <c r="BE130" s="167">
        <f>IF(N130="základní",J130,0)</f>
        <v>0</v>
      </c>
      <c r="BF130" s="167">
        <f>IF(N130="snížená",J130,0)</f>
        <v>0</v>
      </c>
      <c r="BG130" s="167">
        <f>IF(N130="zákl. přenesená",J130,0)</f>
        <v>0</v>
      </c>
      <c r="BH130" s="167">
        <f>IF(N130="sníž. přenesená",J130,0)</f>
        <v>0</v>
      </c>
      <c r="BI130" s="167">
        <f>IF(N130="nulová",J130,0)</f>
        <v>0</v>
      </c>
      <c r="BJ130" s="18" t="s">
        <v>15</v>
      </c>
      <c r="BK130" s="167">
        <f>ROUND(I130*H130,2)</f>
        <v>0</v>
      </c>
      <c r="BL130" s="18" t="s">
        <v>85</v>
      </c>
      <c r="BM130" s="166" t="s">
        <v>793</v>
      </c>
    </row>
    <row r="131" spans="1:65" s="12" customFormat="1" ht="22.9" customHeight="1" x14ac:dyDescent="0.2">
      <c r="B131" s="141"/>
      <c r="D131" s="347" t="s">
        <v>70</v>
      </c>
      <c r="E131" s="152" t="s">
        <v>214</v>
      </c>
      <c r="F131" s="152" t="s">
        <v>215</v>
      </c>
      <c r="I131" s="144"/>
      <c r="J131" s="153">
        <f>BK131</f>
        <v>0</v>
      </c>
      <c r="L131" s="141"/>
      <c r="M131" s="146"/>
      <c r="N131" s="147"/>
      <c r="O131" s="147"/>
      <c r="P131" s="148">
        <f>P132</f>
        <v>0</v>
      </c>
      <c r="Q131" s="147"/>
      <c r="R131" s="148">
        <f>R132</f>
        <v>0</v>
      </c>
      <c r="S131" s="147"/>
      <c r="T131" s="149">
        <f>T132</f>
        <v>0</v>
      </c>
      <c r="AR131" s="142" t="s">
        <v>15</v>
      </c>
      <c r="AT131" s="150" t="s">
        <v>70</v>
      </c>
      <c r="AU131" s="150" t="s">
        <v>15</v>
      </c>
      <c r="AY131" s="142" t="s">
        <v>137</v>
      </c>
      <c r="BK131" s="151">
        <f>BK132</f>
        <v>0</v>
      </c>
    </row>
    <row r="132" spans="1:65" s="2" customFormat="1" ht="54" customHeight="1" x14ac:dyDescent="0.2">
      <c r="A132" s="33"/>
      <c r="B132" s="154"/>
      <c r="C132" s="155" t="s">
        <v>9</v>
      </c>
      <c r="D132" s="345" t="s">
        <v>141</v>
      </c>
      <c r="E132" s="156" t="s">
        <v>216</v>
      </c>
      <c r="F132" s="157" t="s">
        <v>217</v>
      </c>
      <c r="G132" s="158" t="s">
        <v>180</v>
      </c>
      <c r="H132" s="159">
        <v>3.0979999999999999</v>
      </c>
      <c r="I132" s="160"/>
      <c r="J132" s="161">
        <f>ROUND(I132*H132,2)</f>
        <v>0</v>
      </c>
      <c r="K132" s="157" t="s">
        <v>3</v>
      </c>
      <c r="L132" s="34"/>
      <c r="M132" s="162" t="s">
        <v>3</v>
      </c>
      <c r="N132" s="163" t="s">
        <v>42</v>
      </c>
      <c r="O132" s="54"/>
      <c r="P132" s="164">
        <f>O132*H132</f>
        <v>0</v>
      </c>
      <c r="Q132" s="164">
        <v>0</v>
      </c>
      <c r="R132" s="164">
        <f>Q132*H132</f>
        <v>0</v>
      </c>
      <c r="S132" s="164">
        <v>0</v>
      </c>
      <c r="T132" s="165">
        <f>S132*H132</f>
        <v>0</v>
      </c>
      <c r="U132" s="33"/>
      <c r="V132" s="33"/>
      <c r="W132" s="33"/>
      <c r="X132" s="33"/>
      <c r="Y132" s="33"/>
      <c r="Z132" s="33"/>
      <c r="AA132" s="33"/>
      <c r="AB132" s="33"/>
      <c r="AC132" s="33"/>
      <c r="AD132" s="33"/>
      <c r="AE132" s="33"/>
      <c r="AR132" s="166" t="s">
        <v>85</v>
      </c>
      <c r="AT132" s="166" t="s">
        <v>141</v>
      </c>
      <c r="AU132" s="166" t="s">
        <v>79</v>
      </c>
      <c r="AY132" s="18" t="s">
        <v>137</v>
      </c>
      <c r="BE132" s="167">
        <f>IF(N132="základní",J132,0)</f>
        <v>0</v>
      </c>
      <c r="BF132" s="167">
        <f>IF(N132="snížená",J132,0)</f>
        <v>0</v>
      </c>
      <c r="BG132" s="167">
        <f>IF(N132="zákl. přenesená",J132,0)</f>
        <v>0</v>
      </c>
      <c r="BH132" s="167">
        <f>IF(N132="sníž. přenesená",J132,0)</f>
        <v>0</v>
      </c>
      <c r="BI132" s="167">
        <f>IF(N132="nulová",J132,0)</f>
        <v>0</v>
      </c>
      <c r="BJ132" s="18" t="s">
        <v>15</v>
      </c>
      <c r="BK132" s="167">
        <f>ROUND(I132*H132,2)</f>
        <v>0</v>
      </c>
      <c r="BL132" s="18" t="s">
        <v>85</v>
      </c>
      <c r="BM132" s="166" t="s">
        <v>794</v>
      </c>
    </row>
    <row r="133" spans="1:65" s="12" customFormat="1" ht="25.9" customHeight="1" x14ac:dyDescent="0.2">
      <c r="B133" s="141"/>
      <c r="D133" s="347" t="s">
        <v>70</v>
      </c>
      <c r="E133" s="143" t="s">
        <v>219</v>
      </c>
      <c r="F133" s="143" t="s">
        <v>220</v>
      </c>
      <c r="I133" s="144"/>
      <c r="J133" s="145">
        <f>BK133</f>
        <v>0</v>
      </c>
      <c r="L133" s="141"/>
      <c r="M133" s="146"/>
      <c r="N133" s="147"/>
      <c r="O133" s="147"/>
      <c r="P133" s="148">
        <f>P134+P141+P146+P150+P164+P167+P185+P200+P217+P222</f>
        <v>0</v>
      </c>
      <c r="Q133" s="147"/>
      <c r="R133" s="148">
        <f>R134+R141+R146+R150+R164+R167+R185+R200+R217+R222</f>
        <v>1.4271751500000001</v>
      </c>
      <c r="S133" s="147"/>
      <c r="T133" s="149">
        <f>T134+T141+T146+T150+T164+T167+T185+T200+T217+T222</f>
        <v>0.7066368999999999</v>
      </c>
      <c r="AR133" s="142" t="s">
        <v>79</v>
      </c>
      <c r="AT133" s="150" t="s">
        <v>70</v>
      </c>
      <c r="AU133" s="150" t="s">
        <v>71</v>
      </c>
      <c r="AY133" s="142" t="s">
        <v>137</v>
      </c>
      <c r="BK133" s="151">
        <f>BK134+BK141+BK146+BK150+BK164+BK167+BK185+BK200+BK217+BK222</f>
        <v>0</v>
      </c>
    </row>
    <row r="134" spans="1:65" s="12" customFormat="1" ht="22.9" customHeight="1" x14ac:dyDescent="0.2">
      <c r="B134" s="141"/>
      <c r="D134" s="347" t="s">
        <v>70</v>
      </c>
      <c r="E134" s="152" t="s">
        <v>221</v>
      </c>
      <c r="F134" s="152" t="s">
        <v>222</v>
      </c>
      <c r="I134" s="144"/>
      <c r="J134" s="153">
        <f>BK134</f>
        <v>0</v>
      </c>
      <c r="L134" s="141"/>
      <c r="M134" s="146"/>
      <c r="N134" s="147"/>
      <c r="O134" s="147"/>
      <c r="P134" s="148">
        <f>SUM(P135:P140)</f>
        <v>0</v>
      </c>
      <c r="Q134" s="147"/>
      <c r="R134" s="148">
        <f>SUM(R135:R140)</f>
        <v>1.6791250000000001E-2</v>
      </c>
      <c r="S134" s="147"/>
      <c r="T134" s="149">
        <f>SUM(T135:T140)</f>
        <v>0</v>
      </c>
      <c r="AR134" s="142" t="s">
        <v>79</v>
      </c>
      <c r="AT134" s="150" t="s">
        <v>70</v>
      </c>
      <c r="AU134" s="150" t="s">
        <v>15</v>
      </c>
      <c r="AY134" s="142" t="s">
        <v>137</v>
      </c>
      <c r="BK134" s="151">
        <f>SUM(BK135:BK140)</f>
        <v>0</v>
      </c>
    </row>
    <row r="135" spans="1:65" s="2" customFormat="1" ht="32.450000000000003" customHeight="1" x14ac:dyDescent="0.2">
      <c r="A135" s="33"/>
      <c r="B135" s="154"/>
      <c r="C135" s="155" t="s">
        <v>223</v>
      </c>
      <c r="D135" s="345" t="s">
        <v>141</v>
      </c>
      <c r="E135" s="156" t="s">
        <v>224</v>
      </c>
      <c r="F135" s="157" t="s">
        <v>225</v>
      </c>
      <c r="G135" s="158" t="s">
        <v>144</v>
      </c>
      <c r="H135" s="159">
        <v>13.17</v>
      </c>
      <c r="I135" s="160"/>
      <c r="J135" s="161">
        <f>ROUND(I135*H135,2)</f>
        <v>0</v>
      </c>
      <c r="K135" s="157" t="s">
        <v>145</v>
      </c>
      <c r="L135" s="34"/>
      <c r="M135" s="162" t="s">
        <v>3</v>
      </c>
      <c r="N135" s="163" t="s">
        <v>42</v>
      </c>
      <c r="O135" s="54"/>
      <c r="P135" s="164">
        <f>O135*H135</f>
        <v>0</v>
      </c>
      <c r="Q135" s="164">
        <v>0</v>
      </c>
      <c r="R135" s="164">
        <f>Q135*H135</f>
        <v>0</v>
      </c>
      <c r="S135" s="164">
        <v>0</v>
      </c>
      <c r="T135" s="165">
        <f>S135*H135</f>
        <v>0</v>
      </c>
      <c r="U135" s="33"/>
      <c r="V135" s="33"/>
      <c r="W135" s="33"/>
      <c r="X135" s="33"/>
      <c r="Y135" s="33"/>
      <c r="Z135" s="33"/>
      <c r="AA135" s="33"/>
      <c r="AB135" s="33"/>
      <c r="AC135" s="33"/>
      <c r="AD135" s="33"/>
      <c r="AE135" s="33"/>
      <c r="AR135" s="166" t="s">
        <v>223</v>
      </c>
      <c r="AT135" s="166" t="s">
        <v>141</v>
      </c>
      <c r="AU135" s="166" t="s">
        <v>79</v>
      </c>
      <c r="AY135" s="18" t="s">
        <v>137</v>
      </c>
      <c r="BE135" s="167">
        <f>IF(N135="základní",J135,0)</f>
        <v>0</v>
      </c>
      <c r="BF135" s="167">
        <f>IF(N135="snížená",J135,0)</f>
        <v>0</v>
      </c>
      <c r="BG135" s="167">
        <f>IF(N135="zákl. přenesená",J135,0)</f>
        <v>0</v>
      </c>
      <c r="BH135" s="167">
        <f>IF(N135="sníž. přenesená",J135,0)</f>
        <v>0</v>
      </c>
      <c r="BI135" s="167">
        <f>IF(N135="nulová",J135,0)</f>
        <v>0</v>
      </c>
      <c r="BJ135" s="18" t="s">
        <v>15</v>
      </c>
      <c r="BK135" s="167">
        <f>ROUND(I135*H135,2)</f>
        <v>0</v>
      </c>
      <c r="BL135" s="18" t="s">
        <v>223</v>
      </c>
      <c r="BM135" s="166" t="s">
        <v>795</v>
      </c>
    </row>
    <row r="136" spans="1:65" s="14" customFormat="1" x14ac:dyDescent="0.2">
      <c r="B136" s="176"/>
      <c r="D136" s="346" t="s">
        <v>147</v>
      </c>
      <c r="E136" s="177" t="s">
        <v>3</v>
      </c>
      <c r="F136" s="178" t="s">
        <v>168</v>
      </c>
      <c r="H136" s="177" t="s">
        <v>3</v>
      </c>
      <c r="I136" s="179"/>
      <c r="L136" s="176"/>
      <c r="M136" s="180"/>
      <c r="N136" s="181"/>
      <c r="O136" s="181"/>
      <c r="P136" s="181"/>
      <c r="Q136" s="181"/>
      <c r="R136" s="181"/>
      <c r="S136" s="181"/>
      <c r="T136" s="182"/>
      <c r="AT136" s="177" t="s">
        <v>147</v>
      </c>
      <c r="AU136" s="177" t="s">
        <v>79</v>
      </c>
      <c r="AV136" s="14" t="s">
        <v>15</v>
      </c>
      <c r="AW136" s="14" t="s">
        <v>33</v>
      </c>
      <c r="AX136" s="14" t="s">
        <v>71</v>
      </c>
      <c r="AY136" s="177" t="s">
        <v>137</v>
      </c>
    </row>
    <row r="137" spans="1:65" s="13" customFormat="1" x14ac:dyDescent="0.2">
      <c r="B137" s="168"/>
      <c r="D137" s="346" t="s">
        <v>147</v>
      </c>
      <c r="E137" s="169" t="s">
        <v>3</v>
      </c>
      <c r="F137" s="170" t="s">
        <v>796</v>
      </c>
      <c r="H137" s="171">
        <v>13.17</v>
      </c>
      <c r="I137" s="172"/>
      <c r="L137" s="168"/>
      <c r="M137" s="173"/>
      <c r="N137" s="174"/>
      <c r="O137" s="174"/>
      <c r="P137" s="174"/>
      <c r="Q137" s="174"/>
      <c r="R137" s="174"/>
      <c r="S137" s="174"/>
      <c r="T137" s="175"/>
      <c r="AT137" s="169" t="s">
        <v>147</v>
      </c>
      <c r="AU137" s="169" t="s">
        <v>79</v>
      </c>
      <c r="AV137" s="13" t="s">
        <v>79</v>
      </c>
      <c r="AW137" s="13" t="s">
        <v>33</v>
      </c>
      <c r="AX137" s="13" t="s">
        <v>15</v>
      </c>
      <c r="AY137" s="169" t="s">
        <v>137</v>
      </c>
    </row>
    <row r="138" spans="1:65" s="2" customFormat="1" ht="21.6" customHeight="1" x14ac:dyDescent="0.2">
      <c r="A138" s="33"/>
      <c r="B138" s="154"/>
      <c r="C138" s="183" t="s">
        <v>228</v>
      </c>
      <c r="D138" s="348" t="s">
        <v>229</v>
      </c>
      <c r="E138" s="184" t="s">
        <v>230</v>
      </c>
      <c r="F138" s="185" t="s">
        <v>231</v>
      </c>
      <c r="G138" s="186" t="s">
        <v>144</v>
      </c>
      <c r="H138" s="187">
        <v>13.433</v>
      </c>
      <c r="I138" s="188"/>
      <c r="J138" s="189">
        <f>ROUND(I138*H138,2)</f>
        <v>0</v>
      </c>
      <c r="K138" s="185" t="s">
        <v>145</v>
      </c>
      <c r="L138" s="190"/>
      <c r="M138" s="191" t="s">
        <v>3</v>
      </c>
      <c r="N138" s="192" t="s">
        <v>42</v>
      </c>
      <c r="O138" s="54"/>
      <c r="P138" s="164">
        <f>O138*H138</f>
        <v>0</v>
      </c>
      <c r="Q138" s="164">
        <v>1.25E-3</v>
      </c>
      <c r="R138" s="164">
        <f>Q138*H138</f>
        <v>1.6791250000000001E-2</v>
      </c>
      <c r="S138" s="164">
        <v>0</v>
      </c>
      <c r="T138" s="165">
        <f>S138*H138</f>
        <v>0</v>
      </c>
      <c r="U138" s="33"/>
      <c r="V138" s="33"/>
      <c r="W138" s="33"/>
      <c r="X138" s="33"/>
      <c r="Y138" s="33"/>
      <c r="Z138" s="33"/>
      <c r="AA138" s="33"/>
      <c r="AB138" s="33"/>
      <c r="AC138" s="33"/>
      <c r="AD138" s="33"/>
      <c r="AE138" s="33"/>
      <c r="AR138" s="166" t="s">
        <v>232</v>
      </c>
      <c r="AT138" s="166" t="s">
        <v>229</v>
      </c>
      <c r="AU138" s="166" t="s">
        <v>79</v>
      </c>
      <c r="AY138" s="18" t="s">
        <v>137</v>
      </c>
      <c r="BE138" s="167">
        <f>IF(N138="základní",J138,0)</f>
        <v>0</v>
      </c>
      <c r="BF138" s="167">
        <f>IF(N138="snížená",J138,0)</f>
        <v>0</v>
      </c>
      <c r="BG138" s="167">
        <f>IF(N138="zákl. přenesená",J138,0)</f>
        <v>0</v>
      </c>
      <c r="BH138" s="167">
        <f>IF(N138="sníž. přenesená",J138,0)</f>
        <v>0</v>
      </c>
      <c r="BI138" s="167">
        <f>IF(N138="nulová",J138,0)</f>
        <v>0</v>
      </c>
      <c r="BJ138" s="18" t="s">
        <v>15</v>
      </c>
      <c r="BK138" s="167">
        <f>ROUND(I138*H138,2)</f>
        <v>0</v>
      </c>
      <c r="BL138" s="18" t="s">
        <v>223</v>
      </c>
      <c r="BM138" s="166" t="s">
        <v>797</v>
      </c>
    </row>
    <row r="139" spans="1:65" s="13" customFormat="1" x14ac:dyDescent="0.2">
      <c r="B139" s="168"/>
      <c r="D139" s="346" t="s">
        <v>147</v>
      </c>
      <c r="F139" s="170" t="s">
        <v>798</v>
      </c>
      <c r="H139" s="171">
        <v>13.433</v>
      </c>
      <c r="I139" s="172"/>
      <c r="L139" s="168"/>
      <c r="M139" s="173"/>
      <c r="N139" s="174"/>
      <c r="O139" s="174"/>
      <c r="P139" s="174"/>
      <c r="Q139" s="174"/>
      <c r="R139" s="174"/>
      <c r="S139" s="174"/>
      <c r="T139" s="175"/>
      <c r="AT139" s="169" t="s">
        <v>147</v>
      </c>
      <c r="AU139" s="169" t="s">
        <v>79</v>
      </c>
      <c r="AV139" s="13" t="s">
        <v>79</v>
      </c>
      <c r="AW139" s="13" t="s">
        <v>4</v>
      </c>
      <c r="AX139" s="13" t="s">
        <v>15</v>
      </c>
      <c r="AY139" s="169" t="s">
        <v>137</v>
      </c>
    </row>
    <row r="140" spans="1:65" s="2" customFormat="1" ht="43.15" customHeight="1" x14ac:dyDescent="0.2">
      <c r="A140" s="33"/>
      <c r="B140" s="154"/>
      <c r="C140" s="155" t="s">
        <v>235</v>
      </c>
      <c r="D140" s="345" t="s">
        <v>141</v>
      </c>
      <c r="E140" s="156" t="s">
        <v>236</v>
      </c>
      <c r="F140" s="157" t="s">
        <v>237</v>
      </c>
      <c r="G140" s="158" t="s">
        <v>238</v>
      </c>
      <c r="H140" s="193"/>
      <c r="I140" s="160"/>
      <c r="J140" s="161">
        <f>ROUND(I140*H140,2)</f>
        <v>0</v>
      </c>
      <c r="K140" s="157" t="s">
        <v>145</v>
      </c>
      <c r="L140" s="34"/>
      <c r="M140" s="162" t="s">
        <v>3</v>
      </c>
      <c r="N140" s="163" t="s">
        <v>42</v>
      </c>
      <c r="O140" s="54"/>
      <c r="P140" s="164">
        <f>O140*H140</f>
        <v>0</v>
      </c>
      <c r="Q140" s="164">
        <v>0</v>
      </c>
      <c r="R140" s="164">
        <f>Q140*H140</f>
        <v>0</v>
      </c>
      <c r="S140" s="164">
        <v>0</v>
      </c>
      <c r="T140" s="165">
        <f>S140*H140</f>
        <v>0</v>
      </c>
      <c r="U140" s="33"/>
      <c r="V140" s="33"/>
      <c r="W140" s="33"/>
      <c r="X140" s="33"/>
      <c r="Y140" s="33"/>
      <c r="Z140" s="33"/>
      <c r="AA140" s="33"/>
      <c r="AB140" s="33"/>
      <c r="AC140" s="33"/>
      <c r="AD140" s="33"/>
      <c r="AE140" s="33"/>
      <c r="AR140" s="166" t="s">
        <v>223</v>
      </c>
      <c r="AT140" s="166" t="s">
        <v>141</v>
      </c>
      <c r="AU140" s="166" t="s">
        <v>79</v>
      </c>
      <c r="AY140" s="18" t="s">
        <v>137</v>
      </c>
      <c r="BE140" s="167">
        <f>IF(N140="základní",J140,0)</f>
        <v>0</v>
      </c>
      <c r="BF140" s="167">
        <f>IF(N140="snížená",J140,0)</f>
        <v>0</v>
      </c>
      <c r="BG140" s="167">
        <f>IF(N140="zákl. přenesená",J140,0)</f>
        <v>0</v>
      </c>
      <c r="BH140" s="167">
        <f>IF(N140="sníž. přenesená",J140,0)</f>
        <v>0</v>
      </c>
      <c r="BI140" s="167">
        <f>IF(N140="nulová",J140,0)</f>
        <v>0</v>
      </c>
      <c r="BJ140" s="18" t="s">
        <v>15</v>
      </c>
      <c r="BK140" s="167">
        <f>ROUND(I140*H140,2)</f>
        <v>0</v>
      </c>
      <c r="BL140" s="18" t="s">
        <v>223</v>
      </c>
      <c r="BM140" s="166" t="s">
        <v>799</v>
      </c>
    </row>
    <row r="141" spans="1:65" s="12" customFormat="1" ht="22.9" customHeight="1" x14ac:dyDescent="0.2">
      <c r="B141" s="141"/>
      <c r="D141" s="347" t="s">
        <v>70</v>
      </c>
      <c r="E141" s="152" t="s">
        <v>240</v>
      </c>
      <c r="F141" s="152" t="s">
        <v>241</v>
      </c>
      <c r="I141" s="144"/>
      <c r="J141" s="153">
        <f>BK141</f>
        <v>0</v>
      </c>
      <c r="L141" s="141"/>
      <c r="M141" s="146"/>
      <c r="N141" s="147"/>
      <c r="O141" s="147"/>
      <c r="P141" s="148">
        <f>SUM(P142:P145)</f>
        <v>0</v>
      </c>
      <c r="Q141" s="147"/>
      <c r="R141" s="148">
        <f>SUM(R142:R145)</f>
        <v>0</v>
      </c>
      <c r="S141" s="147"/>
      <c r="T141" s="149">
        <f>SUM(T142:T145)</f>
        <v>0</v>
      </c>
      <c r="AR141" s="142" t="s">
        <v>79</v>
      </c>
      <c r="AT141" s="150" t="s">
        <v>70</v>
      </c>
      <c r="AU141" s="150" t="s">
        <v>15</v>
      </c>
      <c r="AY141" s="142" t="s">
        <v>137</v>
      </c>
      <c r="BK141" s="151">
        <f>SUM(BK142:BK145)</f>
        <v>0</v>
      </c>
    </row>
    <row r="142" spans="1:65" s="2" customFormat="1" ht="14.45" customHeight="1" x14ac:dyDescent="0.2">
      <c r="A142" s="33"/>
      <c r="B142" s="154"/>
      <c r="C142" s="155" t="s">
        <v>242</v>
      </c>
      <c r="D142" s="345" t="s">
        <v>141</v>
      </c>
      <c r="E142" s="156" t="s">
        <v>243</v>
      </c>
      <c r="F142" s="157" t="s">
        <v>244</v>
      </c>
      <c r="G142" s="158" t="s">
        <v>245</v>
      </c>
      <c r="H142" s="159">
        <v>7</v>
      </c>
      <c r="I142" s="160"/>
      <c r="J142" s="161">
        <f>ROUND(I142*H142,2)</f>
        <v>0</v>
      </c>
      <c r="K142" s="157" t="s">
        <v>3</v>
      </c>
      <c r="L142" s="34"/>
      <c r="M142" s="162" t="s">
        <v>3</v>
      </c>
      <c r="N142" s="163" t="s">
        <v>42</v>
      </c>
      <c r="O142" s="54"/>
      <c r="P142" s="164">
        <f>O142*H142</f>
        <v>0</v>
      </c>
      <c r="Q142" s="164">
        <v>0</v>
      </c>
      <c r="R142" s="164">
        <f>Q142*H142</f>
        <v>0</v>
      </c>
      <c r="S142" s="164">
        <v>0</v>
      </c>
      <c r="T142" s="165">
        <f>S142*H142</f>
        <v>0</v>
      </c>
      <c r="U142" s="33"/>
      <c r="V142" s="33"/>
      <c r="W142" s="33"/>
      <c r="X142" s="33"/>
      <c r="Y142" s="33"/>
      <c r="Z142" s="33"/>
      <c r="AA142" s="33"/>
      <c r="AB142" s="33"/>
      <c r="AC142" s="33"/>
      <c r="AD142" s="33"/>
      <c r="AE142" s="33"/>
      <c r="AR142" s="166" t="s">
        <v>223</v>
      </c>
      <c r="AT142" s="166" t="s">
        <v>141</v>
      </c>
      <c r="AU142" s="166" t="s">
        <v>79</v>
      </c>
      <c r="AY142" s="18" t="s">
        <v>137</v>
      </c>
      <c r="BE142" s="167">
        <f>IF(N142="základní",J142,0)</f>
        <v>0</v>
      </c>
      <c r="BF142" s="167">
        <f>IF(N142="snížená",J142,0)</f>
        <v>0</v>
      </c>
      <c r="BG142" s="167">
        <f>IF(N142="zákl. přenesená",J142,0)</f>
        <v>0</v>
      </c>
      <c r="BH142" s="167">
        <f>IF(N142="sníž. přenesená",J142,0)</f>
        <v>0</v>
      </c>
      <c r="BI142" s="167">
        <f>IF(N142="nulová",J142,0)</f>
        <v>0</v>
      </c>
      <c r="BJ142" s="18" t="s">
        <v>15</v>
      </c>
      <c r="BK142" s="167">
        <f>ROUND(I142*H142,2)</f>
        <v>0</v>
      </c>
      <c r="BL142" s="18" t="s">
        <v>223</v>
      </c>
      <c r="BM142" s="166" t="s">
        <v>800</v>
      </c>
    </row>
    <row r="143" spans="1:65" s="2" customFormat="1" ht="14.45" customHeight="1" x14ac:dyDescent="0.2">
      <c r="A143" s="33"/>
      <c r="B143" s="154"/>
      <c r="C143" s="155" t="s">
        <v>247</v>
      </c>
      <c r="D143" s="345" t="s">
        <v>141</v>
      </c>
      <c r="E143" s="156" t="s">
        <v>248</v>
      </c>
      <c r="F143" s="157" t="s">
        <v>249</v>
      </c>
      <c r="G143" s="158" t="s">
        <v>245</v>
      </c>
      <c r="H143" s="159">
        <v>6</v>
      </c>
      <c r="I143" s="160"/>
      <c r="J143" s="161">
        <f>ROUND(I143*H143,2)</f>
        <v>0</v>
      </c>
      <c r="K143" s="157" t="s">
        <v>3</v>
      </c>
      <c r="L143" s="34"/>
      <c r="M143" s="162" t="s">
        <v>3</v>
      </c>
      <c r="N143" s="163" t="s">
        <v>42</v>
      </c>
      <c r="O143" s="54"/>
      <c r="P143" s="164">
        <f>O143*H143</f>
        <v>0</v>
      </c>
      <c r="Q143" s="164">
        <v>0</v>
      </c>
      <c r="R143" s="164">
        <f>Q143*H143</f>
        <v>0</v>
      </c>
      <c r="S143" s="164">
        <v>0</v>
      </c>
      <c r="T143" s="165">
        <f>S143*H143</f>
        <v>0</v>
      </c>
      <c r="U143" s="33"/>
      <c r="V143" s="33"/>
      <c r="W143" s="33"/>
      <c r="X143" s="33"/>
      <c r="Y143" s="33"/>
      <c r="Z143" s="33"/>
      <c r="AA143" s="33"/>
      <c r="AB143" s="33"/>
      <c r="AC143" s="33"/>
      <c r="AD143" s="33"/>
      <c r="AE143" s="33"/>
      <c r="AR143" s="166" t="s">
        <v>223</v>
      </c>
      <c r="AT143" s="166" t="s">
        <v>141</v>
      </c>
      <c r="AU143" s="166" t="s">
        <v>79</v>
      </c>
      <c r="AY143" s="18" t="s">
        <v>137</v>
      </c>
      <c r="BE143" s="167">
        <f>IF(N143="základní",J143,0)</f>
        <v>0</v>
      </c>
      <c r="BF143" s="167">
        <f>IF(N143="snížená",J143,0)</f>
        <v>0</v>
      </c>
      <c r="BG143" s="167">
        <f>IF(N143="zákl. přenesená",J143,0)</f>
        <v>0</v>
      </c>
      <c r="BH143" s="167">
        <f>IF(N143="sníž. přenesená",J143,0)</f>
        <v>0</v>
      </c>
      <c r="BI143" s="167">
        <f>IF(N143="nulová",J143,0)</f>
        <v>0</v>
      </c>
      <c r="BJ143" s="18" t="s">
        <v>15</v>
      </c>
      <c r="BK143" s="167">
        <f>ROUND(I143*H143,2)</f>
        <v>0</v>
      </c>
      <c r="BL143" s="18" t="s">
        <v>223</v>
      </c>
      <c r="BM143" s="166" t="s">
        <v>801</v>
      </c>
    </row>
    <row r="144" spans="1:65" s="2" customFormat="1" ht="14.45" customHeight="1" x14ac:dyDescent="0.2">
      <c r="A144" s="33"/>
      <c r="B144" s="154"/>
      <c r="C144" s="155" t="s">
        <v>8</v>
      </c>
      <c r="D144" s="345" t="s">
        <v>141</v>
      </c>
      <c r="E144" s="156" t="s">
        <v>251</v>
      </c>
      <c r="F144" s="157" t="s">
        <v>252</v>
      </c>
      <c r="G144" s="158" t="s">
        <v>245</v>
      </c>
      <c r="H144" s="159">
        <v>6</v>
      </c>
      <c r="I144" s="160"/>
      <c r="J144" s="161">
        <f>ROUND(I144*H144,2)</f>
        <v>0</v>
      </c>
      <c r="K144" s="157" t="s">
        <v>3</v>
      </c>
      <c r="L144" s="34"/>
      <c r="M144" s="162" t="s">
        <v>3</v>
      </c>
      <c r="N144" s="163" t="s">
        <v>42</v>
      </c>
      <c r="O144" s="54"/>
      <c r="P144" s="164">
        <f>O144*H144</f>
        <v>0</v>
      </c>
      <c r="Q144" s="164">
        <v>0</v>
      </c>
      <c r="R144" s="164">
        <f>Q144*H144</f>
        <v>0</v>
      </c>
      <c r="S144" s="164">
        <v>0</v>
      </c>
      <c r="T144" s="165">
        <f>S144*H144</f>
        <v>0</v>
      </c>
      <c r="U144" s="33"/>
      <c r="V144" s="33"/>
      <c r="W144" s="33"/>
      <c r="X144" s="33"/>
      <c r="Y144" s="33"/>
      <c r="Z144" s="33"/>
      <c r="AA144" s="33"/>
      <c r="AB144" s="33"/>
      <c r="AC144" s="33"/>
      <c r="AD144" s="33"/>
      <c r="AE144" s="33"/>
      <c r="AR144" s="166" t="s">
        <v>223</v>
      </c>
      <c r="AT144" s="166" t="s">
        <v>141</v>
      </c>
      <c r="AU144" s="166" t="s">
        <v>79</v>
      </c>
      <c r="AY144" s="18" t="s">
        <v>137</v>
      </c>
      <c r="BE144" s="167">
        <f>IF(N144="základní",J144,0)</f>
        <v>0</v>
      </c>
      <c r="BF144" s="167">
        <f>IF(N144="snížená",J144,0)</f>
        <v>0</v>
      </c>
      <c r="BG144" s="167">
        <f>IF(N144="zákl. přenesená",J144,0)</f>
        <v>0</v>
      </c>
      <c r="BH144" s="167">
        <f>IF(N144="sníž. přenesená",J144,0)</f>
        <v>0</v>
      </c>
      <c r="BI144" s="167">
        <f>IF(N144="nulová",J144,0)</f>
        <v>0</v>
      </c>
      <c r="BJ144" s="18" t="s">
        <v>15</v>
      </c>
      <c r="BK144" s="167">
        <f>ROUND(I144*H144,2)</f>
        <v>0</v>
      </c>
      <c r="BL144" s="18" t="s">
        <v>223</v>
      </c>
      <c r="BM144" s="166" t="s">
        <v>802</v>
      </c>
    </row>
    <row r="145" spans="1:65" s="2" customFormat="1" ht="14.45" customHeight="1" x14ac:dyDescent="0.2">
      <c r="A145" s="33"/>
      <c r="B145" s="154"/>
      <c r="C145" s="155" t="s">
        <v>254</v>
      </c>
      <c r="D145" s="345" t="s">
        <v>141</v>
      </c>
      <c r="E145" s="156" t="s">
        <v>255</v>
      </c>
      <c r="F145" s="157" t="s">
        <v>256</v>
      </c>
      <c r="G145" s="158" t="s">
        <v>245</v>
      </c>
      <c r="H145" s="159">
        <v>2</v>
      </c>
      <c r="I145" s="160"/>
      <c r="J145" s="161">
        <f>ROUND(I145*H145,2)</f>
        <v>0</v>
      </c>
      <c r="K145" s="157" t="s">
        <v>3</v>
      </c>
      <c r="L145" s="34"/>
      <c r="M145" s="162" t="s">
        <v>3</v>
      </c>
      <c r="N145" s="163" t="s">
        <v>42</v>
      </c>
      <c r="O145" s="54"/>
      <c r="P145" s="164">
        <f>O145*H145</f>
        <v>0</v>
      </c>
      <c r="Q145" s="164">
        <v>0</v>
      </c>
      <c r="R145" s="164">
        <f>Q145*H145</f>
        <v>0</v>
      </c>
      <c r="S145" s="164">
        <v>0</v>
      </c>
      <c r="T145" s="165">
        <f>S145*H145</f>
        <v>0</v>
      </c>
      <c r="U145" s="33"/>
      <c r="V145" s="33"/>
      <c r="W145" s="33"/>
      <c r="X145" s="33"/>
      <c r="Y145" s="33"/>
      <c r="Z145" s="33"/>
      <c r="AA145" s="33"/>
      <c r="AB145" s="33"/>
      <c r="AC145" s="33"/>
      <c r="AD145" s="33"/>
      <c r="AE145" s="33"/>
      <c r="AR145" s="166" t="s">
        <v>223</v>
      </c>
      <c r="AT145" s="166" t="s">
        <v>141</v>
      </c>
      <c r="AU145" s="166" t="s">
        <v>79</v>
      </c>
      <c r="AY145" s="18" t="s">
        <v>137</v>
      </c>
      <c r="BE145" s="167">
        <f>IF(N145="základní",J145,0)</f>
        <v>0</v>
      </c>
      <c r="BF145" s="167">
        <f>IF(N145="snížená",J145,0)</f>
        <v>0</v>
      </c>
      <c r="BG145" s="167">
        <f>IF(N145="zákl. přenesená",J145,0)</f>
        <v>0</v>
      </c>
      <c r="BH145" s="167">
        <f>IF(N145="sníž. přenesená",J145,0)</f>
        <v>0</v>
      </c>
      <c r="BI145" s="167">
        <f>IF(N145="nulová",J145,0)</f>
        <v>0</v>
      </c>
      <c r="BJ145" s="18" t="s">
        <v>15</v>
      </c>
      <c r="BK145" s="167">
        <f>ROUND(I145*H145,2)</f>
        <v>0</v>
      </c>
      <c r="BL145" s="18" t="s">
        <v>223</v>
      </c>
      <c r="BM145" s="166" t="s">
        <v>803</v>
      </c>
    </row>
    <row r="146" spans="1:65" s="12" customFormat="1" ht="22.9" customHeight="1" x14ac:dyDescent="0.2">
      <c r="B146" s="141"/>
      <c r="D146" s="347" t="s">
        <v>70</v>
      </c>
      <c r="E146" s="152" t="s">
        <v>258</v>
      </c>
      <c r="F146" s="152" t="s">
        <v>259</v>
      </c>
      <c r="I146" s="144"/>
      <c r="J146" s="153">
        <f>BK146</f>
        <v>0</v>
      </c>
      <c r="L146" s="141"/>
      <c r="M146" s="146"/>
      <c r="N146" s="147"/>
      <c r="O146" s="147"/>
      <c r="P146" s="148">
        <f>SUM(P147:P149)</f>
        <v>0</v>
      </c>
      <c r="Q146" s="147"/>
      <c r="R146" s="148">
        <f>SUM(R147:R149)</f>
        <v>0</v>
      </c>
      <c r="S146" s="147"/>
      <c r="T146" s="149">
        <f>SUM(T147:T149)</f>
        <v>0.39510000000000001</v>
      </c>
      <c r="AR146" s="142" t="s">
        <v>79</v>
      </c>
      <c r="AT146" s="150" t="s">
        <v>70</v>
      </c>
      <c r="AU146" s="150" t="s">
        <v>15</v>
      </c>
      <c r="AY146" s="142" t="s">
        <v>137</v>
      </c>
      <c r="BK146" s="151">
        <f>SUM(BK147:BK149)</f>
        <v>0</v>
      </c>
    </row>
    <row r="147" spans="1:65" s="2" customFormat="1" ht="32.450000000000003" customHeight="1" x14ac:dyDescent="0.2">
      <c r="A147" s="33"/>
      <c r="B147" s="154"/>
      <c r="C147" s="155" t="s">
        <v>260</v>
      </c>
      <c r="D147" s="345" t="s">
        <v>141</v>
      </c>
      <c r="E147" s="156" t="s">
        <v>261</v>
      </c>
      <c r="F147" s="157" t="s">
        <v>262</v>
      </c>
      <c r="G147" s="158" t="s">
        <v>144</v>
      </c>
      <c r="H147" s="159">
        <v>13.17</v>
      </c>
      <c r="I147" s="160"/>
      <c r="J147" s="161">
        <f>ROUND(I147*H147,2)</f>
        <v>0</v>
      </c>
      <c r="K147" s="157" t="s">
        <v>145</v>
      </c>
      <c r="L147" s="34"/>
      <c r="M147" s="162" t="s">
        <v>3</v>
      </c>
      <c r="N147" s="163" t="s">
        <v>42</v>
      </c>
      <c r="O147" s="54"/>
      <c r="P147" s="164">
        <f>O147*H147</f>
        <v>0</v>
      </c>
      <c r="Q147" s="164">
        <v>0</v>
      </c>
      <c r="R147" s="164">
        <f>Q147*H147</f>
        <v>0</v>
      </c>
      <c r="S147" s="164">
        <v>0.03</v>
      </c>
      <c r="T147" s="165">
        <f>S147*H147</f>
        <v>0.39510000000000001</v>
      </c>
      <c r="U147" s="33"/>
      <c r="V147" s="33"/>
      <c r="W147" s="33"/>
      <c r="X147" s="33"/>
      <c r="Y147" s="33"/>
      <c r="Z147" s="33"/>
      <c r="AA147" s="33"/>
      <c r="AB147" s="33"/>
      <c r="AC147" s="33"/>
      <c r="AD147" s="33"/>
      <c r="AE147" s="33"/>
      <c r="AR147" s="166" t="s">
        <v>223</v>
      </c>
      <c r="AT147" s="166" t="s">
        <v>141</v>
      </c>
      <c r="AU147" s="166" t="s">
        <v>79</v>
      </c>
      <c r="AY147" s="18" t="s">
        <v>137</v>
      </c>
      <c r="BE147" s="167">
        <f>IF(N147="základní",J147,0)</f>
        <v>0</v>
      </c>
      <c r="BF147" s="167">
        <f>IF(N147="snížená",J147,0)</f>
        <v>0</v>
      </c>
      <c r="BG147" s="167">
        <f>IF(N147="zákl. přenesená",J147,0)</f>
        <v>0</v>
      </c>
      <c r="BH147" s="167">
        <f>IF(N147="sníž. přenesená",J147,0)</f>
        <v>0</v>
      </c>
      <c r="BI147" s="167">
        <f>IF(N147="nulová",J147,0)</f>
        <v>0</v>
      </c>
      <c r="BJ147" s="18" t="s">
        <v>15</v>
      </c>
      <c r="BK147" s="167">
        <f>ROUND(I147*H147,2)</f>
        <v>0</v>
      </c>
      <c r="BL147" s="18" t="s">
        <v>223</v>
      </c>
      <c r="BM147" s="166" t="s">
        <v>804</v>
      </c>
    </row>
    <row r="148" spans="1:65" s="14" customFormat="1" x14ac:dyDescent="0.2">
      <c r="B148" s="176"/>
      <c r="D148" s="346" t="s">
        <v>147</v>
      </c>
      <c r="E148" s="177" t="s">
        <v>3</v>
      </c>
      <c r="F148" s="178" t="s">
        <v>168</v>
      </c>
      <c r="H148" s="177" t="s">
        <v>3</v>
      </c>
      <c r="I148" s="179"/>
      <c r="L148" s="176"/>
      <c r="M148" s="180"/>
      <c r="N148" s="181"/>
      <c r="O148" s="181"/>
      <c r="P148" s="181"/>
      <c r="Q148" s="181"/>
      <c r="R148" s="181"/>
      <c r="S148" s="181"/>
      <c r="T148" s="182"/>
      <c r="AT148" s="177" t="s">
        <v>147</v>
      </c>
      <c r="AU148" s="177" t="s">
        <v>79</v>
      </c>
      <c r="AV148" s="14" t="s">
        <v>15</v>
      </c>
      <c r="AW148" s="14" t="s">
        <v>33</v>
      </c>
      <c r="AX148" s="14" t="s">
        <v>71</v>
      </c>
      <c r="AY148" s="177" t="s">
        <v>137</v>
      </c>
    </row>
    <row r="149" spans="1:65" s="13" customFormat="1" x14ac:dyDescent="0.2">
      <c r="B149" s="168"/>
      <c r="D149" s="346" t="s">
        <v>147</v>
      </c>
      <c r="E149" s="169" t="s">
        <v>3</v>
      </c>
      <c r="F149" s="170" t="s">
        <v>796</v>
      </c>
      <c r="H149" s="171">
        <v>13.17</v>
      </c>
      <c r="I149" s="172"/>
      <c r="L149" s="168"/>
      <c r="M149" s="173"/>
      <c r="N149" s="174"/>
      <c r="O149" s="174"/>
      <c r="P149" s="174"/>
      <c r="Q149" s="174"/>
      <c r="R149" s="174"/>
      <c r="S149" s="174"/>
      <c r="T149" s="175"/>
      <c r="AT149" s="169" t="s">
        <v>147</v>
      </c>
      <c r="AU149" s="169" t="s">
        <v>79</v>
      </c>
      <c r="AV149" s="13" t="s">
        <v>79</v>
      </c>
      <c r="AW149" s="13" t="s">
        <v>33</v>
      </c>
      <c r="AX149" s="13" t="s">
        <v>15</v>
      </c>
      <c r="AY149" s="169" t="s">
        <v>137</v>
      </c>
    </row>
    <row r="150" spans="1:65" s="12" customFormat="1" ht="22.9" customHeight="1" x14ac:dyDescent="0.2">
      <c r="B150" s="141"/>
      <c r="D150" s="347" t="s">
        <v>70</v>
      </c>
      <c r="E150" s="152" t="s">
        <v>264</v>
      </c>
      <c r="F150" s="152" t="s">
        <v>265</v>
      </c>
      <c r="I150" s="144"/>
      <c r="J150" s="153">
        <f>BK150</f>
        <v>0</v>
      </c>
      <c r="L150" s="141"/>
      <c r="M150" s="146"/>
      <c r="N150" s="147"/>
      <c r="O150" s="147"/>
      <c r="P150" s="148">
        <f>SUM(P151:P163)</f>
        <v>0</v>
      </c>
      <c r="Q150" s="147"/>
      <c r="R150" s="148">
        <f>SUM(R151:R163)</f>
        <v>8.6150000000000004E-2</v>
      </c>
      <c r="S150" s="147"/>
      <c r="T150" s="149">
        <f>SUM(T151:T163)</f>
        <v>0.129</v>
      </c>
      <c r="AR150" s="142" t="s">
        <v>79</v>
      </c>
      <c r="AT150" s="150" t="s">
        <v>70</v>
      </c>
      <c r="AU150" s="150" t="s">
        <v>15</v>
      </c>
      <c r="AY150" s="142" t="s">
        <v>137</v>
      </c>
      <c r="BK150" s="151">
        <f>SUM(BK151:BK163)</f>
        <v>0</v>
      </c>
    </row>
    <row r="151" spans="1:65" s="2" customFormat="1" ht="43.15" customHeight="1" x14ac:dyDescent="0.2">
      <c r="A151" s="33"/>
      <c r="B151" s="154"/>
      <c r="C151" s="155" t="s">
        <v>266</v>
      </c>
      <c r="D151" s="345" t="s">
        <v>141</v>
      </c>
      <c r="E151" s="156" t="s">
        <v>271</v>
      </c>
      <c r="F151" s="157" t="s">
        <v>272</v>
      </c>
      <c r="G151" s="158" t="s">
        <v>245</v>
      </c>
      <c r="H151" s="159">
        <v>5</v>
      </c>
      <c r="I151" s="160"/>
      <c r="J151" s="161">
        <f t="shared" ref="J151:J163" si="0">ROUND(I151*H151,2)</f>
        <v>0</v>
      </c>
      <c r="K151" s="157" t="s">
        <v>145</v>
      </c>
      <c r="L151" s="34"/>
      <c r="M151" s="162" t="s">
        <v>3</v>
      </c>
      <c r="N151" s="163" t="s">
        <v>42</v>
      </c>
      <c r="O151" s="54"/>
      <c r="P151" s="164">
        <f t="shared" ref="P151:P163" si="1">O151*H151</f>
        <v>0</v>
      </c>
      <c r="Q151" s="164">
        <v>0</v>
      </c>
      <c r="R151" s="164">
        <f t="shared" ref="R151:R163" si="2">Q151*H151</f>
        <v>0</v>
      </c>
      <c r="S151" s="164">
        <v>0</v>
      </c>
      <c r="T151" s="165">
        <f t="shared" ref="T151:T163" si="3">S151*H151</f>
        <v>0</v>
      </c>
      <c r="U151" s="33"/>
      <c r="V151" s="33"/>
      <c r="W151" s="33"/>
      <c r="X151" s="33"/>
      <c r="Y151" s="33"/>
      <c r="Z151" s="33"/>
      <c r="AA151" s="33"/>
      <c r="AB151" s="33"/>
      <c r="AC151" s="33"/>
      <c r="AD151" s="33"/>
      <c r="AE151" s="33"/>
      <c r="AR151" s="166" t="s">
        <v>223</v>
      </c>
      <c r="AT151" s="166" t="s">
        <v>141</v>
      </c>
      <c r="AU151" s="166" t="s">
        <v>79</v>
      </c>
      <c r="AY151" s="18" t="s">
        <v>137</v>
      </c>
      <c r="BE151" s="167">
        <f t="shared" ref="BE151:BE163" si="4">IF(N151="základní",J151,0)</f>
        <v>0</v>
      </c>
      <c r="BF151" s="167">
        <f t="shared" ref="BF151:BF163" si="5">IF(N151="snížená",J151,0)</f>
        <v>0</v>
      </c>
      <c r="BG151" s="167">
        <f t="shared" ref="BG151:BG163" si="6">IF(N151="zákl. přenesená",J151,0)</f>
        <v>0</v>
      </c>
      <c r="BH151" s="167">
        <f t="shared" ref="BH151:BH163" si="7">IF(N151="sníž. přenesená",J151,0)</f>
        <v>0</v>
      </c>
      <c r="BI151" s="167">
        <f t="shared" ref="BI151:BI163" si="8">IF(N151="nulová",J151,0)</f>
        <v>0</v>
      </c>
      <c r="BJ151" s="18" t="s">
        <v>15</v>
      </c>
      <c r="BK151" s="167">
        <f t="shared" ref="BK151:BK163" si="9">ROUND(I151*H151,2)</f>
        <v>0</v>
      </c>
      <c r="BL151" s="18" t="s">
        <v>223</v>
      </c>
      <c r="BM151" s="166" t="s">
        <v>805</v>
      </c>
    </row>
    <row r="152" spans="1:65" s="2" customFormat="1" ht="32.450000000000003" customHeight="1" x14ac:dyDescent="0.2">
      <c r="A152" s="33"/>
      <c r="B152" s="154"/>
      <c r="C152" s="183" t="s">
        <v>270</v>
      </c>
      <c r="D152" s="348" t="s">
        <v>229</v>
      </c>
      <c r="E152" s="184" t="s">
        <v>275</v>
      </c>
      <c r="F152" s="185" t="s">
        <v>276</v>
      </c>
      <c r="G152" s="186" t="s">
        <v>245</v>
      </c>
      <c r="H152" s="187">
        <v>3</v>
      </c>
      <c r="I152" s="188"/>
      <c r="J152" s="189">
        <f t="shared" si="0"/>
        <v>0</v>
      </c>
      <c r="K152" s="185" t="s">
        <v>3</v>
      </c>
      <c r="L152" s="190"/>
      <c r="M152" s="191" t="s">
        <v>3</v>
      </c>
      <c r="N152" s="192" t="s">
        <v>42</v>
      </c>
      <c r="O152" s="54"/>
      <c r="P152" s="164">
        <f t="shared" si="1"/>
        <v>0</v>
      </c>
      <c r="Q152" s="164">
        <v>1.6E-2</v>
      </c>
      <c r="R152" s="164">
        <f t="shared" si="2"/>
        <v>4.8000000000000001E-2</v>
      </c>
      <c r="S152" s="164">
        <v>0</v>
      </c>
      <c r="T152" s="165">
        <f t="shared" si="3"/>
        <v>0</v>
      </c>
      <c r="U152" s="33"/>
      <c r="V152" s="33"/>
      <c r="W152" s="33"/>
      <c r="X152" s="33"/>
      <c r="Y152" s="33"/>
      <c r="Z152" s="33"/>
      <c r="AA152" s="33"/>
      <c r="AB152" s="33"/>
      <c r="AC152" s="33"/>
      <c r="AD152" s="33"/>
      <c r="AE152" s="33"/>
      <c r="AR152" s="166" t="s">
        <v>232</v>
      </c>
      <c r="AT152" s="166" t="s">
        <v>229</v>
      </c>
      <c r="AU152" s="166" t="s">
        <v>79</v>
      </c>
      <c r="AY152" s="18" t="s">
        <v>137</v>
      </c>
      <c r="BE152" s="167">
        <f t="shared" si="4"/>
        <v>0</v>
      </c>
      <c r="BF152" s="167">
        <f t="shared" si="5"/>
        <v>0</v>
      </c>
      <c r="BG152" s="167">
        <f t="shared" si="6"/>
        <v>0</v>
      </c>
      <c r="BH152" s="167">
        <f t="shared" si="7"/>
        <v>0</v>
      </c>
      <c r="BI152" s="167">
        <f t="shared" si="8"/>
        <v>0</v>
      </c>
      <c r="BJ152" s="18" t="s">
        <v>15</v>
      </c>
      <c r="BK152" s="167">
        <f t="shared" si="9"/>
        <v>0</v>
      </c>
      <c r="BL152" s="18" t="s">
        <v>223</v>
      </c>
      <c r="BM152" s="166" t="s">
        <v>806</v>
      </c>
    </row>
    <row r="153" spans="1:65" s="2" customFormat="1" ht="32.450000000000003" customHeight="1" x14ac:dyDescent="0.2">
      <c r="A153" s="33"/>
      <c r="B153" s="154"/>
      <c r="C153" s="183" t="s">
        <v>274</v>
      </c>
      <c r="D153" s="348" t="s">
        <v>229</v>
      </c>
      <c r="E153" s="184" t="s">
        <v>279</v>
      </c>
      <c r="F153" s="185" t="s">
        <v>280</v>
      </c>
      <c r="G153" s="186" t="s">
        <v>245</v>
      </c>
      <c r="H153" s="187">
        <v>2</v>
      </c>
      <c r="I153" s="188"/>
      <c r="J153" s="189">
        <f t="shared" si="0"/>
        <v>0</v>
      </c>
      <c r="K153" s="185" t="s">
        <v>3</v>
      </c>
      <c r="L153" s="190"/>
      <c r="M153" s="191" t="s">
        <v>3</v>
      </c>
      <c r="N153" s="192" t="s">
        <v>42</v>
      </c>
      <c r="O153" s="54"/>
      <c r="P153" s="164">
        <f t="shared" si="1"/>
        <v>0</v>
      </c>
      <c r="Q153" s="164">
        <v>1.6E-2</v>
      </c>
      <c r="R153" s="164">
        <f t="shared" si="2"/>
        <v>3.2000000000000001E-2</v>
      </c>
      <c r="S153" s="164">
        <v>0</v>
      </c>
      <c r="T153" s="165">
        <f t="shared" si="3"/>
        <v>0</v>
      </c>
      <c r="U153" s="33"/>
      <c r="V153" s="33"/>
      <c r="W153" s="33"/>
      <c r="X153" s="33"/>
      <c r="Y153" s="33"/>
      <c r="Z153" s="33"/>
      <c r="AA153" s="33"/>
      <c r="AB153" s="33"/>
      <c r="AC153" s="33"/>
      <c r="AD153" s="33"/>
      <c r="AE153" s="33"/>
      <c r="AR153" s="166" t="s">
        <v>232</v>
      </c>
      <c r="AT153" s="166" t="s">
        <v>229</v>
      </c>
      <c r="AU153" s="166" t="s">
        <v>79</v>
      </c>
      <c r="AY153" s="18" t="s">
        <v>137</v>
      </c>
      <c r="BE153" s="167">
        <f t="shared" si="4"/>
        <v>0</v>
      </c>
      <c r="BF153" s="167">
        <f t="shared" si="5"/>
        <v>0</v>
      </c>
      <c r="BG153" s="167">
        <f t="shared" si="6"/>
        <v>0</v>
      </c>
      <c r="BH153" s="167">
        <f t="shared" si="7"/>
        <v>0</v>
      </c>
      <c r="BI153" s="167">
        <f t="shared" si="8"/>
        <v>0</v>
      </c>
      <c r="BJ153" s="18" t="s">
        <v>15</v>
      </c>
      <c r="BK153" s="167">
        <f t="shared" si="9"/>
        <v>0</v>
      </c>
      <c r="BL153" s="18" t="s">
        <v>223</v>
      </c>
      <c r="BM153" s="166" t="s">
        <v>807</v>
      </c>
    </row>
    <row r="154" spans="1:65" s="2" customFormat="1" ht="21.6" customHeight="1" x14ac:dyDescent="0.2">
      <c r="A154" s="33"/>
      <c r="B154" s="154"/>
      <c r="C154" s="155" t="s">
        <v>278</v>
      </c>
      <c r="D154" s="345" t="s">
        <v>141</v>
      </c>
      <c r="E154" s="156" t="s">
        <v>283</v>
      </c>
      <c r="F154" s="157" t="s">
        <v>284</v>
      </c>
      <c r="G154" s="158" t="s">
        <v>245</v>
      </c>
      <c r="H154" s="159">
        <v>3</v>
      </c>
      <c r="I154" s="160"/>
      <c r="J154" s="161">
        <f t="shared" si="0"/>
        <v>0</v>
      </c>
      <c r="K154" s="157" t="s">
        <v>145</v>
      </c>
      <c r="L154" s="34"/>
      <c r="M154" s="162" t="s">
        <v>3</v>
      </c>
      <c r="N154" s="163" t="s">
        <v>42</v>
      </c>
      <c r="O154" s="54"/>
      <c r="P154" s="164">
        <f t="shared" si="1"/>
        <v>0</v>
      </c>
      <c r="Q154" s="164">
        <v>0</v>
      </c>
      <c r="R154" s="164">
        <f t="shared" si="2"/>
        <v>0</v>
      </c>
      <c r="S154" s="164">
        <v>0</v>
      </c>
      <c r="T154" s="165">
        <f t="shared" si="3"/>
        <v>0</v>
      </c>
      <c r="U154" s="33"/>
      <c r="V154" s="33"/>
      <c r="W154" s="33"/>
      <c r="X154" s="33"/>
      <c r="Y154" s="33"/>
      <c r="Z154" s="33"/>
      <c r="AA154" s="33"/>
      <c r="AB154" s="33"/>
      <c r="AC154" s="33"/>
      <c r="AD154" s="33"/>
      <c r="AE154" s="33"/>
      <c r="AR154" s="166" t="s">
        <v>223</v>
      </c>
      <c r="AT154" s="166" t="s">
        <v>141</v>
      </c>
      <c r="AU154" s="166" t="s">
        <v>79</v>
      </c>
      <c r="AY154" s="18" t="s">
        <v>137</v>
      </c>
      <c r="BE154" s="167">
        <f t="shared" si="4"/>
        <v>0</v>
      </c>
      <c r="BF154" s="167">
        <f t="shared" si="5"/>
        <v>0</v>
      </c>
      <c r="BG154" s="167">
        <f t="shared" si="6"/>
        <v>0</v>
      </c>
      <c r="BH154" s="167">
        <f t="shared" si="7"/>
        <v>0</v>
      </c>
      <c r="BI154" s="167">
        <f t="shared" si="8"/>
        <v>0</v>
      </c>
      <c r="BJ154" s="18" t="s">
        <v>15</v>
      </c>
      <c r="BK154" s="167">
        <f t="shared" si="9"/>
        <v>0</v>
      </c>
      <c r="BL154" s="18" t="s">
        <v>223</v>
      </c>
      <c r="BM154" s="166" t="s">
        <v>808</v>
      </c>
    </row>
    <row r="155" spans="1:65" s="2" customFormat="1" ht="14.45" customHeight="1" x14ac:dyDescent="0.2">
      <c r="A155" s="33"/>
      <c r="B155" s="154"/>
      <c r="C155" s="183" t="s">
        <v>282</v>
      </c>
      <c r="D155" s="348" t="s">
        <v>229</v>
      </c>
      <c r="E155" s="184" t="s">
        <v>287</v>
      </c>
      <c r="F155" s="185" t="s">
        <v>288</v>
      </c>
      <c r="G155" s="186" t="s">
        <v>245</v>
      </c>
      <c r="H155" s="187">
        <v>3</v>
      </c>
      <c r="I155" s="188"/>
      <c r="J155" s="189">
        <f t="shared" si="0"/>
        <v>0</v>
      </c>
      <c r="K155" s="185" t="s">
        <v>3</v>
      </c>
      <c r="L155" s="190"/>
      <c r="M155" s="191" t="s">
        <v>3</v>
      </c>
      <c r="N155" s="192" t="s">
        <v>42</v>
      </c>
      <c r="O155" s="54"/>
      <c r="P155" s="164">
        <f t="shared" si="1"/>
        <v>0</v>
      </c>
      <c r="Q155" s="164">
        <v>0</v>
      </c>
      <c r="R155" s="164">
        <f t="shared" si="2"/>
        <v>0</v>
      </c>
      <c r="S155" s="164">
        <v>0</v>
      </c>
      <c r="T155" s="165">
        <f t="shared" si="3"/>
        <v>0</v>
      </c>
      <c r="U155" s="33"/>
      <c r="V155" s="33"/>
      <c r="W155" s="33"/>
      <c r="X155" s="33"/>
      <c r="Y155" s="33"/>
      <c r="Z155" s="33"/>
      <c r="AA155" s="33"/>
      <c r="AB155" s="33"/>
      <c r="AC155" s="33"/>
      <c r="AD155" s="33"/>
      <c r="AE155" s="33"/>
      <c r="AR155" s="166" t="s">
        <v>232</v>
      </c>
      <c r="AT155" s="166" t="s">
        <v>229</v>
      </c>
      <c r="AU155" s="166" t="s">
        <v>79</v>
      </c>
      <c r="AY155" s="18" t="s">
        <v>137</v>
      </c>
      <c r="BE155" s="167">
        <f t="shared" si="4"/>
        <v>0</v>
      </c>
      <c r="BF155" s="167">
        <f t="shared" si="5"/>
        <v>0</v>
      </c>
      <c r="BG155" s="167">
        <f t="shared" si="6"/>
        <v>0</v>
      </c>
      <c r="BH155" s="167">
        <f t="shared" si="7"/>
        <v>0</v>
      </c>
      <c r="BI155" s="167">
        <f t="shared" si="8"/>
        <v>0</v>
      </c>
      <c r="BJ155" s="18" t="s">
        <v>15</v>
      </c>
      <c r="BK155" s="167">
        <f t="shared" si="9"/>
        <v>0</v>
      </c>
      <c r="BL155" s="18" t="s">
        <v>223</v>
      </c>
      <c r="BM155" s="166" t="s">
        <v>809</v>
      </c>
    </row>
    <row r="156" spans="1:65" s="2" customFormat="1" ht="21.6" customHeight="1" x14ac:dyDescent="0.2">
      <c r="A156" s="33"/>
      <c r="B156" s="154"/>
      <c r="C156" s="155" t="s">
        <v>286</v>
      </c>
      <c r="D156" s="345" t="s">
        <v>141</v>
      </c>
      <c r="E156" s="156" t="s">
        <v>291</v>
      </c>
      <c r="F156" s="157" t="s">
        <v>292</v>
      </c>
      <c r="G156" s="158" t="s">
        <v>245</v>
      </c>
      <c r="H156" s="159">
        <v>5</v>
      </c>
      <c r="I156" s="160"/>
      <c r="J156" s="161">
        <f t="shared" si="0"/>
        <v>0</v>
      </c>
      <c r="K156" s="157" t="s">
        <v>145</v>
      </c>
      <c r="L156" s="34"/>
      <c r="M156" s="162" t="s">
        <v>3</v>
      </c>
      <c r="N156" s="163" t="s">
        <v>42</v>
      </c>
      <c r="O156" s="54"/>
      <c r="P156" s="164">
        <f t="shared" si="1"/>
        <v>0</v>
      </c>
      <c r="Q156" s="164">
        <v>0</v>
      </c>
      <c r="R156" s="164">
        <f t="shared" si="2"/>
        <v>0</v>
      </c>
      <c r="S156" s="164">
        <v>0</v>
      </c>
      <c r="T156" s="165">
        <f t="shared" si="3"/>
        <v>0</v>
      </c>
      <c r="U156" s="33"/>
      <c r="V156" s="33"/>
      <c r="W156" s="33"/>
      <c r="X156" s="33"/>
      <c r="Y156" s="33"/>
      <c r="Z156" s="33"/>
      <c r="AA156" s="33"/>
      <c r="AB156" s="33"/>
      <c r="AC156" s="33"/>
      <c r="AD156" s="33"/>
      <c r="AE156" s="33"/>
      <c r="AR156" s="166" t="s">
        <v>223</v>
      </c>
      <c r="AT156" s="166" t="s">
        <v>141</v>
      </c>
      <c r="AU156" s="166" t="s">
        <v>79</v>
      </c>
      <c r="AY156" s="18" t="s">
        <v>137</v>
      </c>
      <c r="BE156" s="167">
        <f t="shared" si="4"/>
        <v>0</v>
      </c>
      <c r="BF156" s="167">
        <f t="shared" si="5"/>
        <v>0</v>
      </c>
      <c r="BG156" s="167">
        <f t="shared" si="6"/>
        <v>0</v>
      </c>
      <c r="BH156" s="167">
        <f t="shared" si="7"/>
        <v>0</v>
      </c>
      <c r="BI156" s="167">
        <f t="shared" si="8"/>
        <v>0</v>
      </c>
      <c r="BJ156" s="18" t="s">
        <v>15</v>
      </c>
      <c r="BK156" s="167">
        <f t="shared" si="9"/>
        <v>0</v>
      </c>
      <c r="BL156" s="18" t="s">
        <v>223</v>
      </c>
      <c r="BM156" s="166" t="s">
        <v>810</v>
      </c>
    </row>
    <row r="157" spans="1:65" s="2" customFormat="1" ht="14.45" customHeight="1" x14ac:dyDescent="0.2">
      <c r="A157" s="33"/>
      <c r="B157" s="154"/>
      <c r="C157" s="183" t="s">
        <v>290</v>
      </c>
      <c r="D157" s="348" t="s">
        <v>229</v>
      </c>
      <c r="E157" s="184" t="s">
        <v>295</v>
      </c>
      <c r="F157" s="185" t="s">
        <v>296</v>
      </c>
      <c r="G157" s="186" t="s">
        <v>245</v>
      </c>
      <c r="H157" s="187">
        <v>3</v>
      </c>
      <c r="I157" s="188"/>
      <c r="J157" s="189">
        <f t="shared" si="0"/>
        <v>0</v>
      </c>
      <c r="K157" s="185" t="s">
        <v>3</v>
      </c>
      <c r="L157" s="190"/>
      <c r="M157" s="191" t="s">
        <v>3</v>
      </c>
      <c r="N157" s="192" t="s">
        <v>42</v>
      </c>
      <c r="O157" s="54"/>
      <c r="P157" s="164">
        <f t="shared" si="1"/>
        <v>0</v>
      </c>
      <c r="Q157" s="164">
        <v>0</v>
      </c>
      <c r="R157" s="164">
        <f t="shared" si="2"/>
        <v>0</v>
      </c>
      <c r="S157" s="164">
        <v>0</v>
      </c>
      <c r="T157" s="165">
        <f t="shared" si="3"/>
        <v>0</v>
      </c>
      <c r="U157" s="33"/>
      <c r="V157" s="33"/>
      <c r="W157" s="33"/>
      <c r="X157" s="33"/>
      <c r="Y157" s="33"/>
      <c r="Z157" s="33"/>
      <c r="AA157" s="33"/>
      <c r="AB157" s="33"/>
      <c r="AC157" s="33"/>
      <c r="AD157" s="33"/>
      <c r="AE157" s="33"/>
      <c r="AR157" s="166" t="s">
        <v>232</v>
      </c>
      <c r="AT157" s="166" t="s">
        <v>229</v>
      </c>
      <c r="AU157" s="166" t="s">
        <v>79</v>
      </c>
      <c r="AY157" s="18" t="s">
        <v>137</v>
      </c>
      <c r="BE157" s="167">
        <f t="shared" si="4"/>
        <v>0</v>
      </c>
      <c r="BF157" s="167">
        <f t="shared" si="5"/>
        <v>0</v>
      </c>
      <c r="BG157" s="167">
        <f t="shared" si="6"/>
        <v>0</v>
      </c>
      <c r="BH157" s="167">
        <f t="shared" si="7"/>
        <v>0</v>
      </c>
      <c r="BI157" s="167">
        <f t="shared" si="8"/>
        <v>0</v>
      </c>
      <c r="BJ157" s="18" t="s">
        <v>15</v>
      </c>
      <c r="BK157" s="167">
        <f t="shared" si="9"/>
        <v>0</v>
      </c>
      <c r="BL157" s="18" t="s">
        <v>223</v>
      </c>
      <c r="BM157" s="166" t="s">
        <v>811</v>
      </c>
    </row>
    <row r="158" spans="1:65" s="2" customFormat="1" ht="14.45" customHeight="1" x14ac:dyDescent="0.2">
      <c r="A158" s="33"/>
      <c r="B158" s="154"/>
      <c r="C158" s="183" t="s">
        <v>294</v>
      </c>
      <c r="D158" s="348" t="s">
        <v>229</v>
      </c>
      <c r="E158" s="184" t="s">
        <v>298</v>
      </c>
      <c r="F158" s="185" t="s">
        <v>299</v>
      </c>
      <c r="G158" s="186" t="s">
        <v>245</v>
      </c>
      <c r="H158" s="187">
        <v>2</v>
      </c>
      <c r="I158" s="188"/>
      <c r="J158" s="189">
        <f t="shared" si="0"/>
        <v>0</v>
      </c>
      <c r="K158" s="185" t="s">
        <v>3</v>
      </c>
      <c r="L158" s="190"/>
      <c r="M158" s="191" t="s">
        <v>3</v>
      </c>
      <c r="N158" s="192" t="s">
        <v>42</v>
      </c>
      <c r="O158" s="54"/>
      <c r="P158" s="164">
        <f t="shared" si="1"/>
        <v>0</v>
      </c>
      <c r="Q158" s="164">
        <v>0</v>
      </c>
      <c r="R158" s="164">
        <f t="shared" si="2"/>
        <v>0</v>
      </c>
      <c r="S158" s="164">
        <v>0</v>
      </c>
      <c r="T158" s="165">
        <f t="shared" si="3"/>
        <v>0</v>
      </c>
      <c r="U158" s="33"/>
      <c r="V158" s="33"/>
      <c r="W158" s="33"/>
      <c r="X158" s="33"/>
      <c r="Y158" s="33"/>
      <c r="Z158" s="33"/>
      <c r="AA158" s="33"/>
      <c r="AB158" s="33"/>
      <c r="AC158" s="33"/>
      <c r="AD158" s="33"/>
      <c r="AE158" s="33"/>
      <c r="AR158" s="166" t="s">
        <v>232</v>
      </c>
      <c r="AT158" s="166" t="s">
        <v>229</v>
      </c>
      <c r="AU158" s="166" t="s">
        <v>79</v>
      </c>
      <c r="AY158" s="18" t="s">
        <v>137</v>
      </c>
      <c r="BE158" s="167">
        <f t="shared" si="4"/>
        <v>0</v>
      </c>
      <c r="BF158" s="167">
        <f t="shared" si="5"/>
        <v>0</v>
      </c>
      <c r="BG158" s="167">
        <f t="shared" si="6"/>
        <v>0</v>
      </c>
      <c r="BH158" s="167">
        <f t="shared" si="7"/>
        <v>0</v>
      </c>
      <c r="BI158" s="167">
        <f t="shared" si="8"/>
        <v>0</v>
      </c>
      <c r="BJ158" s="18" t="s">
        <v>15</v>
      </c>
      <c r="BK158" s="167">
        <f t="shared" si="9"/>
        <v>0</v>
      </c>
      <c r="BL158" s="18" t="s">
        <v>223</v>
      </c>
      <c r="BM158" s="166" t="s">
        <v>812</v>
      </c>
    </row>
    <row r="159" spans="1:65" s="2" customFormat="1" ht="14.45" customHeight="1" x14ac:dyDescent="0.2">
      <c r="A159" s="33"/>
      <c r="B159" s="154"/>
      <c r="C159" s="155" t="s">
        <v>232</v>
      </c>
      <c r="D159" s="345" t="s">
        <v>141</v>
      </c>
      <c r="E159" s="156" t="s">
        <v>302</v>
      </c>
      <c r="F159" s="157" t="s">
        <v>303</v>
      </c>
      <c r="G159" s="158" t="s">
        <v>245</v>
      </c>
      <c r="H159" s="159">
        <v>5</v>
      </c>
      <c r="I159" s="160"/>
      <c r="J159" s="161">
        <f t="shared" si="0"/>
        <v>0</v>
      </c>
      <c r="K159" s="157" t="s">
        <v>145</v>
      </c>
      <c r="L159" s="34"/>
      <c r="M159" s="162" t="s">
        <v>3</v>
      </c>
      <c r="N159" s="163" t="s">
        <v>42</v>
      </c>
      <c r="O159" s="54"/>
      <c r="P159" s="164">
        <f t="shared" si="1"/>
        <v>0</v>
      </c>
      <c r="Q159" s="164">
        <v>0</v>
      </c>
      <c r="R159" s="164">
        <f t="shared" si="2"/>
        <v>0</v>
      </c>
      <c r="S159" s="164">
        <v>1.8E-3</v>
      </c>
      <c r="T159" s="165">
        <f t="shared" si="3"/>
        <v>8.9999999999999993E-3</v>
      </c>
      <c r="U159" s="33"/>
      <c r="V159" s="33"/>
      <c r="W159" s="33"/>
      <c r="X159" s="33"/>
      <c r="Y159" s="33"/>
      <c r="Z159" s="33"/>
      <c r="AA159" s="33"/>
      <c r="AB159" s="33"/>
      <c r="AC159" s="33"/>
      <c r="AD159" s="33"/>
      <c r="AE159" s="33"/>
      <c r="AR159" s="166" t="s">
        <v>223</v>
      </c>
      <c r="AT159" s="166" t="s">
        <v>141</v>
      </c>
      <c r="AU159" s="166" t="s">
        <v>79</v>
      </c>
      <c r="AY159" s="18" t="s">
        <v>137</v>
      </c>
      <c r="BE159" s="167">
        <f t="shared" si="4"/>
        <v>0</v>
      </c>
      <c r="BF159" s="167">
        <f t="shared" si="5"/>
        <v>0</v>
      </c>
      <c r="BG159" s="167">
        <f t="shared" si="6"/>
        <v>0</v>
      </c>
      <c r="BH159" s="167">
        <f t="shared" si="7"/>
        <v>0</v>
      </c>
      <c r="BI159" s="167">
        <f t="shared" si="8"/>
        <v>0</v>
      </c>
      <c r="BJ159" s="18" t="s">
        <v>15</v>
      </c>
      <c r="BK159" s="167">
        <f t="shared" si="9"/>
        <v>0</v>
      </c>
      <c r="BL159" s="18" t="s">
        <v>223</v>
      </c>
      <c r="BM159" s="166" t="s">
        <v>813</v>
      </c>
    </row>
    <row r="160" spans="1:65" s="2" customFormat="1" ht="14.45" customHeight="1" x14ac:dyDescent="0.2">
      <c r="A160" s="33"/>
      <c r="B160" s="154"/>
      <c r="C160" s="155" t="s">
        <v>301</v>
      </c>
      <c r="D160" s="345" t="s">
        <v>141</v>
      </c>
      <c r="E160" s="156" t="s">
        <v>267</v>
      </c>
      <c r="F160" s="157" t="s">
        <v>268</v>
      </c>
      <c r="G160" s="158" t="s">
        <v>245</v>
      </c>
      <c r="H160" s="159">
        <v>5</v>
      </c>
      <c r="I160" s="160"/>
      <c r="J160" s="161">
        <f t="shared" si="0"/>
        <v>0</v>
      </c>
      <c r="K160" s="157" t="s">
        <v>3</v>
      </c>
      <c r="L160" s="34"/>
      <c r="M160" s="162" t="s">
        <v>3</v>
      </c>
      <c r="N160" s="163" t="s">
        <v>42</v>
      </c>
      <c r="O160" s="54"/>
      <c r="P160" s="164">
        <f t="shared" si="1"/>
        <v>0</v>
      </c>
      <c r="Q160" s="164">
        <v>0</v>
      </c>
      <c r="R160" s="164">
        <f t="shared" si="2"/>
        <v>0</v>
      </c>
      <c r="S160" s="164">
        <v>2.4E-2</v>
      </c>
      <c r="T160" s="165">
        <f t="shared" si="3"/>
        <v>0.12</v>
      </c>
      <c r="U160" s="33"/>
      <c r="V160" s="33"/>
      <c r="W160" s="33"/>
      <c r="X160" s="33"/>
      <c r="Y160" s="33"/>
      <c r="Z160" s="33"/>
      <c r="AA160" s="33"/>
      <c r="AB160" s="33"/>
      <c r="AC160" s="33"/>
      <c r="AD160" s="33"/>
      <c r="AE160" s="33"/>
      <c r="AR160" s="166" t="s">
        <v>223</v>
      </c>
      <c r="AT160" s="166" t="s">
        <v>141</v>
      </c>
      <c r="AU160" s="166" t="s">
        <v>79</v>
      </c>
      <c r="AY160" s="18" t="s">
        <v>137</v>
      </c>
      <c r="BE160" s="167">
        <f t="shared" si="4"/>
        <v>0</v>
      </c>
      <c r="BF160" s="167">
        <f t="shared" si="5"/>
        <v>0</v>
      </c>
      <c r="BG160" s="167">
        <f t="shared" si="6"/>
        <v>0</v>
      </c>
      <c r="BH160" s="167">
        <f t="shared" si="7"/>
        <v>0</v>
      </c>
      <c r="BI160" s="167">
        <f t="shared" si="8"/>
        <v>0</v>
      </c>
      <c r="BJ160" s="18" t="s">
        <v>15</v>
      </c>
      <c r="BK160" s="167">
        <f t="shared" si="9"/>
        <v>0</v>
      </c>
      <c r="BL160" s="18" t="s">
        <v>223</v>
      </c>
      <c r="BM160" s="166" t="s">
        <v>814</v>
      </c>
    </row>
    <row r="161" spans="1:65" s="2" customFormat="1" ht="21.6" customHeight="1" x14ac:dyDescent="0.2">
      <c r="A161" s="33"/>
      <c r="B161" s="154"/>
      <c r="C161" s="155" t="s">
        <v>305</v>
      </c>
      <c r="D161" s="345" t="s">
        <v>141</v>
      </c>
      <c r="E161" s="156" t="s">
        <v>306</v>
      </c>
      <c r="F161" s="157" t="s">
        <v>307</v>
      </c>
      <c r="G161" s="158" t="s">
        <v>245</v>
      </c>
      <c r="H161" s="159">
        <v>5</v>
      </c>
      <c r="I161" s="160"/>
      <c r="J161" s="161">
        <f t="shared" si="0"/>
        <v>0</v>
      </c>
      <c r="K161" s="157" t="s">
        <v>145</v>
      </c>
      <c r="L161" s="34"/>
      <c r="M161" s="162" t="s">
        <v>3</v>
      </c>
      <c r="N161" s="163" t="s">
        <v>42</v>
      </c>
      <c r="O161" s="54"/>
      <c r="P161" s="164">
        <f t="shared" si="1"/>
        <v>0</v>
      </c>
      <c r="Q161" s="164">
        <v>0</v>
      </c>
      <c r="R161" s="164">
        <f t="shared" si="2"/>
        <v>0</v>
      </c>
      <c r="S161" s="164">
        <v>0</v>
      </c>
      <c r="T161" s="165">
        <f t="shared" si="3"/>
        <v>0</v>
      </c>
      <c r="U161" s="33"/>
      <c r="V161" s="33"/>
      <c r="W161" s="33"/>
      <c r="X161" s="33"/>
      <c r="Y161" s="33"/>
      <c r="Z161" s="33"/>
      <c r="AA161" s="33"/>
      <c r="AB161" s="33"/>
      <c r="AC161" s="33"/>
      <c r="AD161" s="33"/>
      <c r="AE161" s="33"/>
      <c r="AR161" s="166" t="s">
        <v>223</v>
      </c>
      <c r="AT161" s="166" t="s">
        <v>141</v>
      </c>
      <c r="AU161" s="166" t="s">
        <v>79</v>
      </c>
      <c r="AY161" s="18" t="s">
        <v>137</v>
      </c>
      <c r="BE161" s="167">
        <f t="shared" si="4"/>
        <v>0</v>
      </c>
      <c r="BF161" s="167">
        <f t="shared" si="5"/>
        <v>0</v>
      </c>
      <c r="BG161" s="167">
        <f t="shared" si="6"/>
        <v>0</v>
      </c>
      <c r="BH161" s="167">
        <f t="shared" si="7"/>
        <v>0</v>
      </c>
      <c r="BI161" s="167">
        <f t="shared" si="8"/>
        <v>0</v>
      </c>
      <c r="BJ161" s="18" t="s">
        <v>15</v>
      </c>
      <c r="BK161" s="167">
        <f t="shared" si="9"/>
        <v>0</v>
      </c>
      <c r="BL161" s="18" t="s">
        <v>223</v>
      </c>
      <c r="BM161" s="166" t="s">
        <v>815</v>
      </c>
    </row>
    <row r="162" spans="1:65" s="2" customFormat="1" ht="14.45" customHeight="1" x14ac:dyDescent="0.2">
      <c r="A162" s="33"/>
      <c r="B162" s="154"/>
      <c r="C162" s="183" t="s">
        <v>309</v>
      </c>
      <c r="D162" s="348" t="s">
        <v>229</v>
      </c>
      <c r="E162" s="184" t="s">
        <v>310</v>
      </c>
      <c r="F162" s="185" t="s">
        <v>311</v>
      </c>
      <c r="G162" s="186" t="s">
        <v>245</v>
      </c>
      <c r="H162" s="187">
        <v>5</v>
      </c>
      <c r="I162" s="188"/>
      <c r="J162" s="189">
        <f t="shared" si="0"/>
        <v>0</v>
      </c>
      <c r="K162" s="185" t="s">
        <v>3</v>
      </c>
      <c r="L162" s="190"/>
      <c r="M162" s="191" t="s">
        <v>3</v>
      </c>
      <c r="N162" s="192" t="s">
        <v>42</v>
      </c>
      <c r="O162" s="54"/>
      <c r="P162" s="164">
        <f t="shared" si="1"/>
        <v>0</v>
      </c>
      <c r="Q162" s="164">
        <v>1.23E-3</v>
      </c>
      <c r="R162" s="164">
        <f t="shared" si="2"/>
        <v>6.1500000000000001E-3</v>
      </c>
      <c r="S162" s="164">
        <v>0</v>
      </c>
      <c r="T162" s="165">
        <f t="shared" si="3"/>
        <v>0</v>
      </c>
      <c r="U162" s="33"/>
      <c r="V162" s="33"/>
      <c r="W162" s="33"/>
      <c r="X162" s="33"/>
      <c r="Y162" s="33"/>
      <c r="Z162" s="33"/>
      <c r="AA162" s="33"/>
      <c r="AB162" s="33"/>
      <c r="AC162" s="33"/>
      <c r="AD162" s="33"/>
      <c r="AE162" s="33"/>
      <c r="AR162" s="166" t="s">
        <v>232</v>
      </c>
      <c r="AT162" s="166" t="s">
        <v>229</v>
      </c>
      <c r="AU162" s="166" t="s">
        <v>79</v>
      </c>
      <c r="AY162" s="18" t="s">
        <v>137</v>
      </c>
      <c r="BE162" s="167">
        <f t="shared" si="4"/>
        <v>0</v>
      </c>
      <c r="BF162" s="167">
        <f t="shared" si="5"/>
        <v>0</v>
      </c>
      <c r="BG162" s="167">
        <f t="shared" si="6"/>
        <v>0</v>
      </c>
      <c r="BH162" s="167">
        <f t="shared" si="7"/>
        <v>0</v>
      </c>
      <c r="BI162" s="167">
        <f t="shared" si="8"/>
        <v>0</v>
      </c>
      <c r="BJ162" s="18" t="s">
        <v>15</v>
      </c>
      <c r="BK162" s="167">
        <f t="shared" si="9"/>
        <v>0</v>
      </c>
      <c r="BL162" s="18" t="s">
        <v>223</v>
      </c>
      <c r="BM162" s="166" t="s">
        <v>816</v>
      </c>
    </row>
    <row r="163" spans="1:65" s="2" customFormat="1" ht="43.15" customHeight="1" x14ac:dyDescent="0.2">
      <c r="A163" s="33"/>
      <c r="B163" s="154"/>
      <c r="C163" s="155" t="s">
        <v>313</v>
      </c>
      <c r="D163" s="345" t="s">
        <v>141</v>
      </c>
      <c r="E163" s="156" t="s">
        <v>314</v>
      </c>
      <c r="F163" s="157" t="s">
        <v>315</v>
      </c>
      <c r="G163" s="158" t="s">
        <v>238</v>
      </c>
      <c r="H163" s="193"/>
      <c r="I163" s="160"/>
      <c r="J163" s="161">
        <f t="shared" si="0"/>
        <v>0</v>
      </c>
      <c r="K163" s="157" t="s">
        <v>145</v>
      </c>
      <c r="L163" s="34"/>
      <c r="M163" s="162" t="s">
        <v>3</v>
      </c>
      <c r="N163" s="163" t="s">
        <v>42</v>
      </c>
      <c r="O163" s="54"/>
      <c r="P163" s="164">
        <f t="shared" si="1"/>
        <v>0</v>
      </c>
      <c r="Q163" s="164">
        <v>0</v>
      </c>
      <c r="R163" s="164">
        <f t="shared" si="2"/>
        <v>0</v>
      </c>
      <c r="S163" s="164">
        <v>0</v>
      </c>
      <c r="T163" s="165">
        <f t="shared" si="3"/>
        <v>0</v>
      </c>
      <c r="U163" s="33"/>
      <c r="V163" s="33"/>
      <c r="W163" s="33"/>
      <c r="X163" s="33"/>
      <c r="Y163" s="33"/>
      <c r="Z163" s="33"/>
      <c r="AA163" s="33"/>
      <c r="AB163" s="33"/>
      <c r="AC163" s="33"/>
      <c r="AD163" s="33"/>
      <c r="AE163" s="33"/>
      <c r="AR163" s="166" t="s">
        <v>223</v>
      </c>
      <c r="AT163" s="166" t="s">
        <v>141</v>
      </c>
      <c r="AU163" s="166" t="s">
        <v>79</v>
      </c>
      <c r="AY163" s="18" t="s">
        <v>137</v>
      </c>
      <c r="BE163" s="167">
        <f t="shared" si="4"/>
        <v>0</v>
      </c>
      <c r="BF163" s="167">
        <f t="shared" si="5"/>
        <v>0</v>
      </c>
      <c r="BG163" s="167">
        <f t="shared" si="6"/>
        <v>0</v>
      </c>
      <c r="BH163" s="167">
        <f t="shared" si="7"/>
        <v>0</v>
      </c>
      <c r="BI163" s="167">
        <f t="shared" si="8"/>
        <v>0</v>
      </c>
      <c r="BJ163" s="18" t="s">
        <v>15</v>
      </c>
      <c r="BK163" s="167">
        <f t="shared" si="9"/>
        <v>0</v>
      </c>
      <c r="BL163" s="18" t="s">
        <v>223</v>
      </c>
      <c r="BM163" s="166" t="s">
        <v>817</v>
      </c>
    </row>
    <row r="164" spans="1:65" s="12" customFormat="1" ht="22.9" customHeight="1" x14ac:dyDescent="0.2">
      <c r="B164" s="141"/>
      <c r="D164" s="347" t="s">
        <v>70</v>
      </c>
      <c r="E164" s="152" t="s">
        <v>317</v>
      </c>
      <c r="F164" s="152" t="s">
        <v>318</v>
      </c>
      <c r="I164" s="144"/>
      <c r="J164" s="153">
        <f>BK164</f>
        <v>0</v>
      </c>
      <c r="L164" s="141"/>
      <c r="M164" s="146"/>
      <c r="N164" s="147"/>
      <c r="O164" s="147"/>
      <c r="P164" s="148">
        <f>SUM(P165:P166)</f>
        <v>0</v>
      </c>
      <c r="Q164" s="147"/>
      <c r="R164" s="148">
        <f>SUM(R165:R166)</f>
        <v>0</v>
      </c>
      <c r="S164" s="147"/>
      <c r="T164" s="149">
        <f>SUM(T165:T166)</f>
        <v>0</v>
      </c>
      <c r="AR164" s="142" t="s">
        <v>79</v>
      </c>
      <c r="AT164" s="150" t="s">
        <v>70</v>
      </c>
      <c r="AU164" s="150" t="s">
        <v>15</v>
      </c>
      <c r="AY164" s="142" t="s">
        <v>137</v>
      </c>
      <c r="BK164" s="151">
        <f>SUM(BK165:BK166)</f>
        <v>0</v>
      </c>
    </row>
    <row r="165" spans="1:65" s="2" customFormat="1" ht="32.450000000000003" customHeight="1" x14ac:dyDescent="0.2">
      <c r="A165" s="33"/>
      <c r="B165" s="154"/>
      <c r="C165" s="155" t="s">
        <v>319</v>
      </c>
      <c r="D165" s="345" t="s">
        <v>141</v>
      </c>
      <c r="E165" s="156" t="s">
        <v>320</v>
      </c>
      <c r="F165" s="157" t="s">
        <v>321</v>
      </c>
      <c r="G165" s="158" t="s">
        <v>238</v>
      </c>
      <c r="H165" s="193"/>
      <c r="I165" s="160"/>
      <c r="J165" s="161">
        <f>ROUND(I165*H165,2)</f>
        <v>0</v>
      </c>
      <c r="K165" s="157" t="s">
        <v>3</v>
      </c>
      <c r="L165" s="34"/>
      <c r="M165" s="162" t="s">
        <v>3</v>
      </c>
      <c r="N165" s="163" t="s">
        <v>42</v>
      </c>
      <c r="O165" s="54"/>
      <c r="P165" s="164">
        <f>O165*H165</f>
        <v>0</v>
      </c>
      <c r="Q165" s="164">
        <v>0</v>
      </c>
      <c r="R165" s="164">
        <f>Q165*H165</f>
        <v>0</v>
      </c>
      <c r="S165" s="164">
        <v>0</v>
      </c>
      <c r="T165" s="165">
        <f>S165*H165</f>
        <v>0</v>
      </c>
      <c r="U165" s="33"/>
      <c r="V165" s="33"/>
      <c r="W165" s="33"/>
      <c r="X165" s="33"/>
      <c r="Y165" s="33"/>
      <c r="Z165" s="33"/>
      <c r="AA165" s="33"/>
      <c r="AB165" s="33"/>
      <c r="AC165" s="33"/>
      <c r="AD165" s="33"/>
      <c r="AE165" s="33"/>
      <c r="AR165" s="166" t="s">
        <v>223</v>
      </c>
      <c r="AT165" s="166" t="s">
        <v>141</v>
      </c>
      <c r="AU165" s="166" t="s">
        <v>79</v>
      </c>
      <c r="AY165" s="18" t="s">
        <v>137</v>
      </c>
      <c r="BE165" s="167">
        <f>IF(N165="základní",J165,0)</f>
        <v>0</v>
      </c>
      <c r="BF165" s="167">
        <f>IF(N165="snížená",J165,0)</f>
        <v>0</v>
      </c>
      <c r="BG165" s="167">
        <f>IF(N165="zákl. přenesená",J165,0)</f>
        <v>0</v>
      </c>
      <c r="BH165" s="167">
        <f>IF(N165="sníž. přenesená",J165,0)</f>
        <v>0</v>
      </c>
      <c r="BI165" s="167">
        <f>IF(N165="nulová",J165,0)</f>
        <v>0</v>
      </c>
      <c r="BJ165" s="18" t="s">
        <v>15</v>
      </c>
      <c r="BK165" s="167">
        <f>ROUND(I165*H165,2)</f>
        <v>0</v>
      </c>
      <c r="BL165" s="18" t="s">
        <v>223</v>
      </c>
      <c r="BM165" s="166" t="s">
        <v>818</v>
      </c>
    </row>
    <row r="166" spans="1:65" s="2" customFormat="1" ht="21.6" customHeight="1" x14ac:dyDescent="0.2">
      <c r="A166" s="33"/>
      <c r="B166" s="154"/>
      <c r="C166" s="155" t="s">
        <v>323</v>
      </c>
      <c r="D166" s="345" t="s">
        <v>141</v>
      </c>
      <c r="E166" s="156" t="s">
        <v>324</v>
      </c>
      <c r="F166" s="157" t="s">
        <v>325</v>
      </c>
      <c r="G166" s="158" t="s">
        <v>326</v>
      </c>
      <c r="H166" s="159">
        <v>1</v>
      </c>
      <c r="I166" s="160"/>
      <c r="J166" s="161">
        <f>ROUND(I166*H166,2)</f>
        <v>0</v>
      </c>
      <c r="K166" s="157" t="s">
        <v>3</v>
      </c>
      <c r="L166" s="34"/>
      <c r="M166" s="162" t="s">
        <v>3</v>
      </c>
      <c r="N166" s="163" t="s">
        <v>42</v>
      </c>
      <c r="O166" s="54"/>
      <c r="P166" s="164">
        <f>O166*H166</f>
        <v>0</v>
      </c>
      <c r="Q166" s="164">
        <v>0</v>
      </c>
      <c r="R166" s="164">
        <f>Q166*H166</f>
        <v>0</v>
      </c>
      <c r="S166" s="164">
        <v>0</v>
      </c>
      <c r="T166" s="165">
        <f>S166*H166</f>
        <v>0</v>
      </c>
      <c r="U166" s="33"/>
      <c r="V166" s="33"/>
      <c r="W166" s="33"/>
      <c r="X166" s="33"/>
      <c r="Y166" s="33"/>
      <c r="Z166" s="33"/>
      <c r="AA166" s="33"/>
      <c r="AB166" s="33"/>
      <c r="AC166" s="33"/>
      <c r="AD166" s="33"/>
      <c r="AE166" s="33"/>
      <c r="AR166" s="166" t="s">
        <v>223</v>
      </c>
      <c r="AT166" s="166" t="s">
        <v>141</v>
      </c>
      <c r="AU166" s="166" t="s">
        <v>79</v>
      </c>
      <c r="AY166" s="18" t="s">
        <v>137</v>
      </c>
      <c r="BE166" s="167">
        <f>IF(N166="základní",J166,0)</f>
        <v>0</v>
      </c>
      <c r="BF166" s="167">
        <f>IF(N166="snížená",J166,0)</f>
        <v>0</v>
      </c>
      <c r="BG166" s="167">
        <f>IF(N166="zákl. přenesená",J166,0)</f>
        <v>0</v>
      </c>
      <c r="BH166" s="167">
        <f>IF(N166="sníž. přenesená",J166,0)</f>
        <v>0</v>
      </c>
      <c r="BI166" s="167">
        <f>IF(N166="nulová",J166,0)</f>
        <v>0</v>
      </c>
      <c r="BJ166" s="18" t="s">
        <v>15</v>
      </c>
      <c r="BK166" s="167">
        <f>ROUND(I166*H166,2)</f>
        <v>0</v>
      </c>
      <c r="BL166" s="18" t="s">
        <v>223</v>
      </c>
      <c r="BM166" s="166" t="s">
        <v>819</v>
      </c>
    </row>
    <row r="167" spans="1:65" s="12" customFormat="1" ht="22.9" customHeight="1" x14ac:dyDescent="0.2">
      <c r="B167" s="141"/>
      <c r="D167" s="347" t="s">
        <v>70</v>
      </c>
      <c r="E167" s="152" t="s">
        <v>328</v>
      </c>
      <c r="F167" s="152" t="s">
        <v>329</v>
      </c>
      <c r="I167" s="144"/>
      <c r="J167" s="153">
        <f>BK167</f>
        <v>0</v>
      </c>
      <c r="L167" s="141"/>
      <c r="M167" s="146"/>
      <c r="N167" s="147"/>
      <c r="O167" s="147"/>
      <c r="P167" s="148">
        <f>SUM(P168:P184)</f>
        <v>0</v>
      </c>
      <c r="Q167" s="147"/>
      <c r="R167" s="148">
        <f>SUM(R168:R184)</f>
        <v>0.71732699999999994</v>
      </c>
      <c r="S167" s="147"/>
      <c r="T167" s="149">
        <f>SUM(T168:T184)</f>
        <v>0</v>
      </c>
      <c r="AR167" s="142" t="s">
        <v>79</v>
      </c>
      <c r="AT167" s="150" t="s">
        <v>70</v>
      </c>
      <c r="AU167" s="150" t="s">
        <v>15</v>
      </c>
      <c r="AY167" s="142" t="s">
        <v>137</v>
      </c>
      <c r="BK167" s="151">
        <f>SUM(BK168:BK184)</f>
        <v>0</v>
      </c>
    </row>
    <row r="168" spans="1:65" s="2" customFormat="1" ht="21.6" customHeight="1" x14ac:dyDescent="0.2">
      <c r="A168" s="33"/>
      <c r="B168" s="154"/>
      <c r="C168" s="155" t="s">
        <v>330</v>
      </c>
      <c r="D168" s="345" t="s">
        <v>141</v>
      </c>
      <c r="E168" s="156" t="s">
        <v>331</v>
      </c>
      <c r="F168" s="157" t="s">
        <v>332</v>
      </c>
      <c r="G168" s="158" t="s">
        <v>144</v>
      </c>
      <c r="H168" s="159">
        <v>13.17</v>
      </c>
      <c r="I168" s="160"/>
      <c r="J168" s="161">
        <f>ROUND(I168*H168,2)</f>
        <v>0</v>
      </c>
      <c r="K168" s="157" t="s">
        <v>145</v>
      </c>
      <c r="L168" s="34"/>
      <c r="M168" s="162" t="s">
        <v>3</v>
      </c>
      <c r="N168" s="163" t="s">
        <v>42</v>
      </c>
      <c r="O168" s="54"/>
      <c r="P168" s="164">
        <f>O168*H168</f>
        <v>0</v>
      </c>
      <c r="Q168" s="164">
        <v>0</v>
      </c>
      <c r="R168" s="164">
        <f>Q168*H168</f>
        <v>0</v>
      </c>
      <c r="S168" s="164">
        <v>0</v>
      </c>
      <c r="T168" s="165">
        <f>S168*H168</f>
        <v>0</v>
      </c>
      <c r="U168" s="33"/>
      <c r="V168" s="33"/>
      <c r="W168" s="33"/>
      <c r="X168" s="33"/>
      <c r="Y168" s="33"/>
      <c r="Z168" s="33"/>
      <c r="AA168" s="33"/>
      <c r="AB168" s="33"/>
      <c r="AC168" s="33"/>
      <c r="AD168" s="33"/>
      <c r="AE168" s="33"/>
      <c r="AR168" s="166" t="s">
        <v>223</v>
      </c>
      <c r="AT168" s="166" t="s">
        <v>141</v>
      </c>
      <c r="AU168" s="166" t="s">
        <v>79</v>
      </c>
      <c r="AY168" s="18" t="s">
        <v>137</v>
      </c>
      <c r="BE168" s="167">
        <f>IF(N168="základní",J168,0)</f>
        <v>0</v>
      </c>
      <c r="BF168" s="167">
        <f>IF(N168="snížená",J168,0)</f>
        <v>0</v>
      </c>
      <c r="BG168" s="167">
        <f>IF(N168="zákl. přenesená",J168,0)</f>
        <v>0</v>
      </c>
      <c r="BH168" s="167">
        <f>IF(N168="sníž. přenesená",J168,0)</f>
        <v>0</v>
      </c>
      <c r="BI168" s="167">
        <f>IF(N168="nulová",J168,0)</f>
        <v>0</v>
      </c>
      <c r="BJ168" s="18" t="s">
        <v>15</v>
      </c>
      <c r="BK168" s="167">
        <f>ROUND(I168*H168,2)</f>
        <v>0</v>
      </c>
      <c r="BL168" s="18" t="s">
        <v>223</v>
      </c>
      <c r="BM168" s="166" t="s">
        <v>820</v>
      </c>
    </row>
    <row r="169" spans="1:65" s="14" customFormat="1" x14ac:dyDescent="0.2">
      <c r="B169" s="176"/>
      <c r="D169" s="346" t="s">
        <v>147</v>
      </c>
      <c r="E169" s="177" t="s">
        <v>3</v>
      </c>
      <c r="F169" s="178" t="s">
        <v>168</v>
      </c>
      <c r="H169" s="177" t="s">
        <v>3</v>
      </c>
      <c r="I169" s="179"/>
      <c r="L169" s="176"/>
      <c r="M169" s="180"/>
      <c r="N169" s="181"/>
      <c r="O169" s="181"/>
      <c r="P169" s="181"/>
      <c r="Q169" s="181"/>
      <c r="R169" s="181"/>
      <c r="S169" s="181"/>
      <c r="T169" s="182"/>
      <c r="AT169" s="177" t="s">
        <v>147</v>
      </c>
      <c r="AU169" s="177" t="s">
        <v>79</v>
      </c>
      <c r="AV169" s="14" t="s">
        <v>15</v>
      </c>
      <c r="AW169" s="14" t="s">
        <v>33</v>
      </c>
      <c r="AX169" s="14" t="s">
        <v>71</v>
      </c>
      <c r="AY169" s="177" t="s">
        <v>137</v>
      </c>
    </row>
    <row r="170" spans="1:65" s="13" customFormat="1" x14ac:dyDescent="0.2">
      <c r="B170" s="168"/>
      <c r="D170" s="346" t="s">
        <v>147</v>
      </c>
      <c r="E170" s="169" t="s">
        <v>3</v>
      </c>
      <c r="F170" s="170" t="s">
        <v>796</v>
      </c>
      <c r="H170" s="171">
        <v>13.17</v>
      </c>
      <c r="I170" s="172"/>
      <c r="L170" s="168"/>
      <c r="M170" s="173"/>
      <c r="N170" s="174"/>
      <c r="O170" s="174"/>
      <c r="P170" s="174"/>
      <c r="Q170" s="174"/>
      <c r="R170" s="174"/>
      <c r="S170" s="174"/>
      <c r="T170" s="175"/>
      <c r="AT170" s="169" t="s">
        <v>147</v>
      </c>
      <c r="AU170" s="169" t="s">
        <v>79</v>
      </c>
      <c r="AV170" s="13" t="s">
        <v>79</v>
      </c>
      <c r="AW170" s="13" t="s">
        <v>33</v>
      </c>
      <c r="AX170" s="13" t="s">
        <v>15</v>
      </c>
      <c r="AY170" s="169" t="s">
        <v>137</v>
      </c>
    </row>
    <row r="171" spans="1:65" s="2" customFormat="1" ht="21.6" customHeight="1" x14ac:dyDescent="0.2">
      <c r="A171" s="33"/>
      <c r="B171" s="154"/>
      <c r="C171" s="155" t="s">
        <v>334</v>
      </c>
      <c r="D171" s="345" t="s">
        <v>141</v>
      </c>
      <c r="E171" s="156" t="s">
        <v>335</v>
      </c>
      <c r="F171" s="157" t="s">
        <v>336</v>
      </c>
      <c r="G171" s="158" t="s">
        <v>144</v>
      </c>
      <c r="H171" s="159">
        <v>13.17</v>
      </c>
      <c r="I171" s="160"/>
      <c r="J171" s="161">
        <f>ROUND(I171*H171,2)</f>
        <v>0</v>
      </c>
      <c r="K171" s="157" t="s">
        <v>145</v>
      </c>
      <c r="L171" s="34"/>
      <c r="M171" s="162" t="s">
        <v>3</v>
      </c>
      <c r="N171" s="163" t="s">
        <v>42</v>
      </c>
      <c r="O171" s="54"/>
      <c r="P171" s="164">
        <f>O171*H171</f>
        <v>0</v>
      </c>
      <c r="Q171" s="164">
        <v>2.9999999999999997E-4</v>
      </c>
      <c r="R171" s="164">
        <f>Q171*H171</f>
        <v>3.9509999999999997E-3</v>
      </c>
      <c r="S171" s="164">
        <v>0</v>
      </c>
      <c r="T171" s="165">
        <f>S171*H171</f>
        <v>0</v>
      </c>
      <c r="U171" s="33"/>
      <c r="V171" s="33"/>
      <c r="W171" s="33"/>
      <c r="X171" s="33"/>
      <c r="Y171" s="33"/>
      <c r="Z171" s="33"/>
      <c r="AA171" s="33"/>
      <c r="AB171" s="33"/>
      <c r="AC171" s="33"/>
      <c r="AD171" s="33"/>
      <c r="AE171" s="33"/>
      <c r="AR171" s="166" t="s">
        <v>223</v>
      </c>
      <c r="AT171" s="166" t="s">
        <v>141</v>
      </c>
      <c r="AU171" s="166" t="s">
        <v>79</v>
      </c>
      <c r="AY171" s="18" t="s">
        <v>137</v>
      </c>
      <c r="BE171" s="167">
        <f>IF(N171="základní",J171,0)</f>
        <v>0</v>
      </c>
      <c r="BF171" s="167">
        <f>IF(N171="snížená",J171,0)</f>
        <v>0</v>
      </c>
      <c r="BG171" s="167">
        <f>IF(N171="zákl. přenesená",J171,0)</f>
        <v>0</v>
      </c>
      <c r="BH171" s="167">
        <f>IF(N171="sníž. přenesená",J171,0)</f>
        <v>0</v>
      </c>
      <c r="BI171" s="167">
        <f>IF(N171="nulová",J171,0)</f>
        <v>0</v>
      </c>
      <c r="BJ171" s="18" t="s">
        <v>15</v>
      </c>
      <c r="BK171" s="167">
        <f>ROUND(I171*H171,2)</f>
        <v>0</v>
      </c>
      <c r="BL171" s="18" t="s">
        <v>223</v>
      </c>
      <c r="BM171" s="166" t="s">
        <v>821</v>
      </c>
    </row>
    <row r="172" spans="1:65" s="2" customFormat="1" ht="32.450000000000003" customHeight="1" x14ac:dyDescent="0.2">
      <c r="A172" s="33"/>
      <c r="B172" s="154"/>
      <c r="C172" s="155" t="s">
        <v>338</v>
      </c>
      <c r="D172" s="345" t="s">
        <v>141</v>
      </c>
      <c r="E172" s="156" t="s">
        <v>339</v>
      </c>
      <c r="F172" s="157" t="s">
        <v>340</v>
      </c>
      <c r="G172" s="158" t="s">
        <v>144</v>
      </c>
      <c r="H172" s="159">
        <v>13.17</v>
      </c>
      <c r="I172" s="160"/>
      <c r="J172" s="161">
        <f>ROUND(I172*H172,2)</f>
        <v>0</v>
      </c>
      <c r="K172" s="157" t="s">
        <v>145</v>
      </c>
      <c r="L172" s="34"/>
      <c r="M172" s="162" t="s">
        <v>3</v>
      </c>
      <c r="N172" s="163" t="s">
        <v>42</v>
      </c>
      <c r="O172" s="54"/>
      <c r="P172" s="164">
        <f>O172*H172</f>
        <v>0</v>
      </c>
      <c r="Q172" s="164">
        <v>7.4999999999999997E-3</v>
      </c>
      <c r="R172" s="164">
        <f>Q172*H172</f>
        <v>9.8775000000000002E-2</v>
      </c>
      <c r="S172" s="164">
        <v>0</v>
      </c>
      <c r="T172" s="165">
        <f>S172*H172</f>
        <v>0</v>
      </c>
      <c r="U172" s="33"/>
      <c r="V172" s="33"/>
      <c r="W172" s="33"/>
      <c r="X172" s="33"/>
      <c r="Y172" s="33"/>
      <c r="Z172" s="33"/>
      <c r="AA172" s="33"/>
      <c r="AB172" s="33"/>
      <c r="AC172" s="33"/>
      <c r="AD172" s="33"/>
      <c r="AE172" s="33"/>
      <c r="AR172" s="166" t="s">
        <v>223</v>
      </c>
      <c r="AT172" s="166" t="s">
        <v>141</v>
      </c>
      <c r="AU172" s="166" t="s">
        <v>79</v>
      </c>
      <c r="AY172" s="18" t="s">
        <v>137</v>
      </c>
      <c r="BE172" s="167">
        <f>IF(N172="základní",J172,0)</f>
        <v>0</v>
      </c>
      <c r="BF172" s="167">
        <f>IF(N172="snížená",J172,0)</f>
        <v>0</v>
      </c>
      <c r="BG172" s="167">
        <f>IF(N172="zákl. přenesená",J172,0)</f>
        <v>0</v>
      </c>
      <c r="BH172" s="167">
        <f>IF(N172="sníž. přenesená",J172,0)</f>
        <v>0</v>
      </c>
      <c r="BI172" s="167">
        <f>IF(N172="nulová",J172,0)</f>
        <v>0</v>
      </c>
      <c r="BJ172" s="18" t="s">
        <v>15</v>
      </c>
      <c r="BK172" s="167">
        <f>ROUND(I172*H172,2)</f>
        <v>0</v>
      </c>
      <c r="BL172" s="18" t="s">
        <v>223</v>
      </c>
      <c r="BM172" s="166" t="s">
        <v>822</v>
      </c>
    </row>
    <row r="173" spans="1:65" s="2" customFormat="1" ht="32.450000000000003" customHeight="1" x14ac:dyDescent="0.2">
      <c r="A173" s="33"/>
      <c r="B173" s="154"/>
      <c r="C173" s="155" t="s">
        <v>342</v>
      </c>
      <c r="D173" s="345" t="s">
        <v>141</v>
      </c>
      <c r="E173" s="156" t="s">
        <v>343</v>
      </c>
      <c r="F173" s="157" t="s">
        <v>344</v>
      </c>
      <c r="G173" s="158" t="s">
        <v>186</v>
      </c>
      <c r="H173" s="159">
        <v>13.2</v>
      </c>
      <c r="I173" s="160"/>
      <c r="J173" s="161">
        <f>ROUND(I173*H173,2)</f>
        <v>0</v>
      </c>
      <c r="K173" s="157" t="s">
        <v>145</v>
      </c>
      <c r="L173" s="34"/>
      <c r="M173" s="162" t="s">
        <v>3</v>
      </c>
      <c r="N173" s="163" t="s">
        <v>42</v>
      </c>
      <c r="O173" s="54"/>
      <c r="P173" s="164">
        <f>O173*H173</f>
        <v>0</v>
      </c>
      <c r="Q173" s="164">
        <v>4.2999999999999999E-4</v>
      </c>
      <c r="R173" s="164">
        <f>Q173*H173</f>
        <v>5.6759999999999996E-3</v>
      </c>
      <c r="S173" s="164">
        <v>0</v>
      </c>
      <c r="T173" s="165">
        <f>S173*H173</f>
        <v>0</v>
      </c>
      <c r="U173" s="33"/>
      <c r="V173" s="33"/>
      <c r="W173" s="33"/>
      <c r="X173" s="33"/>
      <c r="Y173" s="33"/>
      <c r="Z173" s="33"/>
      <c r="AA173" s="33"/>
      <c r="AB173" s="33"/>
      <c r="AC173" s="33"/>
      <c r="AD173" s="33"/>
      <c r="AE173" s="33"/>
      <c r="AR173" s="166" t="s">
        <v>223</v>
      </c>
      <c r="AT173" s="166" t="s">
        <v>141</v>
      </c>
      <c r="AU173" s="166" t="s">
        <v>79</v>
      </c>
      <c r="AY173" s="18" t="s">
        <v>137</v>
      </c>
      <c r="BE173" s="167">
        <f>IF(N173="základní",J173,0)</f>
        <v>0</v>
      </c>
      <c r="BF173" s="167">
        <f>IF(N173="snížená",J173,0)</f>
        <v>0</v>
      </c>
      <c r="BG173" s="167">
        <f>IF(N173="zákl. přenesená",J173,0)</f>
        <v>0</v>
      </c>
      <c r="BH173" s="167">
        <f>IF(N173="sníž. přenesená",J173,0)</f>
        <v>0</v>
      </c>
      <c r="BI173" s="167">
        <f>IF(N173="nulová",J173,0)</f>
        <v>0</v>
      </c>
      <c r="BJ173" s="18" t="s">
        <v>15</v>
      </c>
      <c r="BK173" s="167">
        <f>ROUND(I173*H173,2)</f>
        <v>0</v>
      </c>
      <c r="BL173" s="18" t="s">
        <v>223</v>
      </c>
      <c r="BM173" s="166" t="s">
        <v>823</v>
      </c>
    </row>
    <row r="174" spans="1:65" s="14" customFormat="1" x14ac:dyDescent="0.2">
      <c r="B174" s="176"/>
      <c r="D174" s="346" t="s">
        <v>147</v>
      </c>
      <c r="E174" s="177" t="s">
        <v>3</v>
      </c>
      <c r="F174" s="178" t="s">
        <v>168</v>
      </c>
      <c r="H174" s="177" t="s">
        <v>3</v>
      </c>
      <c r="I174" s="179"/>
      <c r="L174" s="176"/>
      <c r="M174" s="180"/>
      <c r="N174" s="181"/>
      <c r="O174" s="181"/>
      <c r="P174" s="181"/>
      <c r="Q174" s="181"/>
      <c r="R174" s="181"/>
      <c r="S174" s="181"/>
      <c r="T174" s="182"/>
      <c r="AT174" s="177" t="s">
        <v>147</v>
      </c>
      <c r="AU174" s="177" t="s">
        <v>79</v>
      </c>
      <c r="AV174" s="14" t="s">
        <v>15</v>
      </c>
      <c r="AW174" s="14" t="s">
        <v>33</v>
      </c>
      <c r="AX174" s="14" t="s">
        <v>71</v>
      </c>
      <c r="AY174" s="177" t="s">
        <v>137</v>
      </c>
    </row>
    <row r="175" spans="1:65" s="13" customFormat="1" x14ac:dyDescent="0.2">
      <c r="B175" s="168"/>
      <c r="D175" s="346" t="s">
        <v>147</v>
      </c>
      <c r="E175" s="169" t="s">
        <v>3</v>
      </c>
      <c r="F175" s="170" t="s">
        <v>824</v>
      </c>
      <c r="H175" s="171">
        <v>13.2</v>
      </c>
      <c r="I175" s="172"/>
      <c r="L175" s="168"/>
      <c r="M175" s="173"/>
      <c r="N175" s="174"/>
      <c r="O175" s="174"/>
      <c r="P175" s="174"/>
      <c r="Q175" s="174"/>
      <c r="R175" s="174"/>
      <c r="S175" s="174"/>
      <c r="T175" s="175"/>
      <c r="AT175" s="169" t="s">
        <v>147</v>
      </c>
      <c r="AU175" s="169" t="s">
        <v>79</v>
      </c>
      <c r="AV175" s="13" t="s">
        <v>79</v>
      </c>
      <c r="AW175" s="13" t="s">
        <v>33</v>
      </c>
      <c r="AX175" s="13" t="s">
        <v>71</v>
      </c>
      <c r="AY175" s="169" t="s">
        <v>137</v>
      </c>
    </row>
    <row r="176" spans="1:65" s="15" customFormat="1" x14ac:dyDescent="0.2">
      <c r="B176" s="194"/>
      <c r="D176" s="346" t="s">
        <v>147</v>
      </c>
      <c r="E176" s="195" t="s">
        <v>3</v>
      </c>
      <c r="F176" s="196" t="s">
        <v>347</v>
      </c>
      <c r="H176" s="197">
        <v>13.2</v>
      </c>
      <c r="I176" s="198"/>
      <c r="L176" s="194"/>
      <c r="M176" s="199"/>
      <c r="N176" s="200"/>
      <c r="O176" s="200"/>
      <c r="P176" s="200"/>
      <c r="Q176" s="200"/>
      <c r="R176" s="200"/>
      <c r="S176" s="200"/>
      <c r="T176" s="201"/>
      <c r="AT176" s="195" t="s">
        <v>147</v>
      </c>
      <c r="AU176" s="195" t="s">
        <v>79</v>
      </c>
      <c r="AV176" s="15" t="s">
        <v>85</v>
      </c>
      <c r="AW176" s="15" t="s">
        <v>33</v>
      </c>
      <c r="AX176" s="15" t="s">
        <v>15</v>
      </c>
      <c r="AY176" s="195" t="s">
        <v>137</v>
      </c>
    </row>
    <row r="177" spans="1:65" s="2" customFormat="1" ht="14.45" customHeight="1" x14ac:dyDescent="0.2">
      <c r="A177" s="33"/>
      <c r="B177" s="154"/>
      <c r="C177" s="183" t="s">
        <v>348</v>
      </c>
      <c r="D177" s="348" t="s">
        <v>229</v>
      </c>
      <c r="E177" s="184" t="s">
        <v>349</v>
      </c>
      <c r="F177" s="185" t="s">
        <v>350</v>
      </c>
      <c r="G177" s="186" t="s">
        <v>186</v>
      </c>
      <c r="H177" s="187">
        <v>14.52</v>
      </c>
      <c r="I177" s="188"/>
      <c r="J177" s="189">
        <f>ROUND(I177*H177,2)</f>
        <v>0</v>
      </c>
      <c r="K177" s="185" t="s">
        <v>3</v>
      </c>
      <c r="L177" s="190"/>
      <c r="M177" s="191" t="s">
        <v>3</v>
      </c>
      <c r="N177" s="192" t="s">
        <v>42</v>
      </c>
      <c r="O177" s="54"/>
      <c r="P177" s="164">
        <f>O177*H177</f>
        <v>0</v>
      </c>
      <c r="Q177" s="164">
        <v>1.7999999999999999E-2</v>
      </c>
      <c r="R177" s="164">
        <f>Q177*H177</f>
        <v>0.26135999999999998</v>
      </c>
      <c r="S177" s="164">
        <v>0</v>
      </c>
      <c r="T177" s="165">
        <f>S177*H177</f>
        <v>0</v>
      </c>
      <c r="U177" s="33"/>
      <c r="V177" s="33"/>
      <c r="W177" s="33"/>
      <c r="X177" s="33"/>
      <c r="Y177" s="33"/>
      <c r="Z177" s="33"/>
      <c r="AA177" s="33"/>
      <c r="AB177" s="33"/>
      <c r="AC177" s="33"/>
      <c r="AD177" s="33"/>
      <c r="AE177" s="33"/>
      <c r="AR177" s="166" t="s">
        <v>232</v>
      </c>
      <c r="AT177" s="166" t="s">
        <v>229</v>
      </c>
      <c r="AU177" s="166" t="s">
        <v>79</v>
      </c>
      <c r="AY177" s="18" t="s">
        <v>137</v>
      </c>
      <c r="BE177" s="167">
        <f>IF(N177="základní",J177,0)</f>
        <v>0</v>
      </c>
      <c r="BF177" s="167">
        <f>IF(N177="snížená",J177,0)</f>
        <v>0</v>
      </c>
      <c r="BG177" s="167">
        <f>IF(N177="zákl. přenesená",J177,0)</f>
        <v>0</v>
      </c>
      <c r="BH177" s="167">
        <f>IF(N177="sníž. přenesená",J177,0)</f>
        <v>0</v>
      </c>
      <c r="BI177" s="167">
        <f>IF(N177="nulová",J177,0)</f>
        <v>0</v>
      </c>
      <c r="BJ177" s="18" t="s">
        <v>15</v>
      </c>
      <c r="BK177" s="167">
        <f>ROUND(I177*H177,2)</f>
        <v>0</v>
      </c>
      <c r="BL177" s="18" t="s">
        <v>223</v>
      </c>
      <c r="BM177" s="166" t="s">
        <v>825</v>
      </c>
    </row>
    <row r="178" spans="1:65" s="13" customFormat="1" x14ac:dyDescent="0.2">
      <c r="B178" s="168"/>
      <c r="D178" s="346" t="s">
        <v>147</v>
      </c>
      <c r="F178" s="170" t="s">
        <v>826</v>
      </c>
      <c r="H178" s="171">
        <v>14.52</v>
      </c>
      <c r="I178" s="172"/>
      <c r="L178" s="168"/>
      <c r="M178" s="173"/>
      <c r="N178" s="174"/>
      <c r="O178" s="174"/>
      <c r="P178" s="174"/>
      <c r="Q178" s="174"/>
      <c r="R178" s="174"/>
      <c r="S178" s="174"/>
      <c r="T178" s="175"/>
      <c r="AT178" s="169" t="s">
        <v>147</v>
      </c>
      <c r="AU178" s="169" t="s">
        <v>79</v>
      </c>
      <c r="AV178" s="13" t="s">
        <v>79</v>
      </c>
      <c r="AW178" s="13" t="s">
        <v>4</v>
      </c>
      <c r="AX178" s="13" t="s">
        <v>15</v>
      </c>
      <c r="AY178" s="169" t="s">
        <v>137</v>
      </c>
    </row>
    <row r="179" spans="1:65" s="2" customFormat="1" ht="32.450000000000003" customHeight="1" x14ac:dyDescent="0.2">
      <c r="A179" s="33"/>
      <c r="B179" s="154"/>
      <c r="C179" s="155" t="s">
        <v>353</v>
      </c>
      <c r="D179" s="345" t="s">
        <v>141</v>
      </c>
      <c r="E179" s="156" t="s">
        <v>362</v>
      </c>
      <c r="F179" s="157" t="s">
        <v>363</v>
      </c>
      <c r="G179" s="158" t="s">
        <v>144</v>
      </c>
      <c r="H179" s="159">
        <v>13.17</v>
      </c>
      <c r="I179" s="160"/>
      <c r="J179" s="161">
        <f>ROUND(I179*H179,2)</f>
        <v>0</v>
      </c>
      <c r="K179" s="157" t="s">
        <v>145</v>
      </c>
      <c r="L179" s="34"/>
      <c r="M179" s="162" t="s">
        <v>3</v>
      </c>
      <c r="N179" s="163" t="s">
        <v>42</v>
      </c>
      <c r="O179" s="54"/>
      <c r="P179" s="164">
        <f>O179*H179</f>
        <v>0</v>
      </c>
      <c r="Q179" s="164">
        <v>6.3E-3</v>
      </c>
      <c r="R179" s="164">
        <f>Q179*H179</f>
        <v>8.2971000000000003E-2</v>
      </c>
      <c r="S179" s="164">
        <v>0</v>
      </c>
      <c r="T179" s="165">
        <f>S179*H179</f>
        <v>0</v>
      </c>
      <c r="U179" s="33"/>
      <c r="V179" s="33"/>
      <c r="W179" s="33"/>
      <c r="X179" s="33"/>
      <c r="Y179" s="33"/>
      <c r="Z179" s="33"/>
      <c r="AA179" s="33"/>
      <c r="AB179" s="33"/>
      <c r="AC179" s="33"/>
      <c r="AD179" s="33"/>
      <c r="AE179" s="33"/>
      <c r="AR179" s="166" t="s">
        <v>223</v>
      </c>
      <c r="AT179" s="166" t="s">
        <v>141</v>
      </c>
      <c r="AU179" s="166" t="s">
        <v>79</v>
      </c>
      <c r="AY179" s="18" t="s">
        <v>137</v>
      </c>
      <c r="BE179" s="167">
        <f>IF(N179="základní",J179,0)</f>
        <v>0</v>
      </c>
      <c r="BF179" s="167">
        <f>IF(N179="snížená",J179,0)</f>
        <v>0</v>
      </c>
      <c r="BG179" s="167">
        <f>IF(N179="zákl. přenesená",J179,0)</f>
        <v>0</v>
      </c>
      <c r="BH179" s="167">
        <f>IF(N179="sníž. přenesená",J179,0)</f>
        <v>0</v>
      </c>
      <c r="BI179" s="167">
        <f>IF(N179="nulová",J179,0)</f>
        <v>0</v>
      </c>
      <c r="BJ179" s="18" t="s">
        <v>15</v>
      </c>
      <c r="BK179" s="167">
        <f>ROUND(I179*H179,2)</f>
        <v>0</v>
      </c>
      <c r="BL179" s="18" t="s">
        <v>223</v>
      </c>
      <c r="BM179" s="166" t="s">
        <v>827</v>
      </c>
    </row>
    <row r="180" spans="1:65" s="2" customFormat="1" ht="36" x14ac:dyDescent="0.2">
      <c r="A180" s="33"/>
      <c r="B180" s="154"/>
      <c r="C180" s="183" t="s">
        <v>357</v>
      </c>
      <c r="D180" s="348" t="s">
        <v>229</v>
      </c>
      <c r="E180" s="184" t="s">
        <v>366</v>
      </c>
      <c r="F180" s="185" t="s">
        <v>1050</v>
      </c>
      <c r="G180" s="186" t="s">
        <v>144</v>
      </c>
      <c r="H180" s="187">
        <v>14.487</v>
      </c>
      <c r="I180" s="188"/>
      <c r="J180" s="189">
        <f>ROUND(I180*H180,2)</f>
        <v>0</v>
      </c>
      <c r="K180" s="185" t="s">
        <v>3</v>
      </c>
      <c r="L180" s="190"/>
      <c r="M180" s="191" t="s">
        <v>3</v>
      </c>
      <c r="N180" s="192" t="s">
        <v>42</v>
      </c>
      <c r="O180" s="54"/>
      <c r="P180" s="164">
        <f>O180*H180</f>
        <v>0</v>
      </c>
      <c r="Q180" s="164">
        <v>1.7999999999999999E-2</v>
      </c>
      <c r="R180" s="164">
        <f>Q180*H180</f>
        <v>0.260766</v>
      </c>
      <c r="S180" s="164">
        <v>0</v>
      </c>
      <c r="T180" s="165">
        <f>S180*H180</f>
        <v>0</v>
      </c>
      <c r="U180" s="33"/>
      <c r="V180" s="33"/>
      <c r="W180" s="33"/>
      <c r="X180" s="33"/>
      <c r="Y180" s="33"/>
      <c r="Z180" s="33"/>
      <c r="AA180" s="33"/>
      <c r="AB180" s="33"/>
      <c r="AC180" s="33"/>
      <c r="AD180" s="33"/>
      <c r="AE180" s="33"/>
      <c r="AR180" s="166" t="s">
        <v>232</v>
      </c>
      <c r="AT180" s="166" t="s">
        <v>229</v>
      </c>
      <c r="AU180" s="166" t="s">
        <v>79</v>
      </c>
      <c r="AY180" s="18" t="s">
        <v>137</v>
      </c>
      <c r="BE180" s="167">
        <f>IF(N180="základní",J180,0)</f>
        <v>0</v>
      </c>
      <c r="BF180" s="167">
        <f>IF(N180="snížená",J180,0)</f>
        <v>0</v>
      </c>
      <c r="BG180" s="167">
        <f>IF(N180="zákl. přenesená",J180,0)</f>
        <v>0</v>
      </c>
      <c r="BH180" s="167">
        <f>IF(N180="sníž. přenesená",J180,0)</f>
        <v>0</v>
      </c>
      <c r="BI180" s="167">
        <f>IF(N180="nulová",J180,0)</f>
        <v>0</v>
      </c>
      <c r="BJ180" s="18" t="s">
        <v>15</v>
      </c>
      <c r="BK180" s="167">
        <f>ROUND(I180*H180,2)</f>
        <v>0</v>
      </c>
      <c r="BL180" s="18" t="s">
        <v>223</v>
      </c>
      <c r="BM180" s="166" t="s">
        <v>828</v>
      </c>
    </row>
    <row r="181" spans="1:65" s="13" customFormat="1" x14ac:dyDescent="0.2">
      <c r="B181" s="168"/>
      <c r="D181" s="346" t="s">
        <v>147</v>
      </c>
      <c r="F181" s="170" t="s">
        <v>829</v>
      </c>
      <c r="H181" s="171">
        <v>14.487</v>
      </c>
      <c r="I181" s="172"/>
      <c r="L181" s="168"/>
      <c r="M181" s="173"/>
      <c r="N181" s="174"/>
      <c r="O181" s="174"/>
      <c r="P181" s="174"/>
      <c r="Q181" s="174"/>
      <c r="R181" s="174"/>
      <c r="S181" s="174"/>
      <c r="T181" s="175"/>
      <c r="AT181" s="169" t="s">
        <v>147</v>
      </c>
      <c r="AU181" s="169" t="s">
        <v>79</v>
      </c>
      <c r="AV181" s="13" t="s">
        <v>79</v>
      </c>
      <c r="AW181" s="13" t="s">
        <v>4</v>
      </c>
      <c r="AX181" s="13" t="s">
        <v>15</v>
      </c>
      <c r="AY181" s="169" t="s">
        <v>137</v>
      </c>
    </row>
    <row r="182" spans="1:65" s="2" customFormat="1" ht="21.6" customHeight="1" x14ac:dyDescent="0.2">
      <c r="A182" s="33"/>
      <c r="B182" s="154"/>
      <c r="C182" s="155" t="s">
        <v>361</v>
      </c>
      <c r="D182" s="345" t="s">
        <v>141</v>
      </c>
      <c r="E182" s="156" t="s">
        <v>358</v>
      </c>
      <c r="F182" s="157" t="s">
        <v>359</v>
      </c>
      <c r="G182" s="158" t="s">
        <v>186</v>
      </c>
      <c r="H182" s="159">
        <v>13.2</v>
      </c>
      <c r="I182" s="160"/>
      <c r="J182" s="161">
        <f>ROUND(I182*H182,2)</f>
        <v>0</v>
      </c>
      <c r="K182" s="157" t="s">
        <v>145</v>
      </c>
      <c r="L182" s="34"/>
      <c r="M182" s="162" t="s">
        <v>3</v>
      </c>
      <c r="N182" s="163" t="s">
        <v>42</v>
      </c>
      <c r="O182" s="54"/>
      <c r="P182" s="164">
        <f>O182*H182</f>
        <v>0</v>
      </c>
      <c r="Q182" s="164">
        <v>3.0000000000000001E-5</v>
      </c>
      <c r="R182" s="164">
        <f>Q182*H182</f>
        <v>3.9599999999999998E-4</v>
      </c>
      <c r="S182" s="164">
        <v>0</v>
      </c>
      <c r="T182" s="165">
        <f>S182*H182</f>
        <v>0</v>
      </c>
      <c r="U182" s="33"/>
      <c r="V182" s="33"/>
      <c r="W182" s="33"/>
      <c r="X182" s="33"/>
      <c r="Y182" s="33"/>
      <c r="Z182" s="33"/>
      <c r="AA182" s="33"/>
      <c r="AB182" s="33"/>
      <c r="AC182" s="33"/>
      <c r="AD182" s="33"/>
      <c r="AE182" s="33"/>
      <c r="AR182" s="166" t="s">
        <v>223</v>
      </c>
      <c r="AT182" s="166" t="s">
        <v>141</v>
      </c>
      <c r="AU182" s="166" t="s">
        <v>79</v>
      </c>
      <c r="AY182" s="18" t="s">
        <v>137</v>
      </c>
      <c r="BE182" s="167">
        <f>IF(N182="základní",J182,0)</f>
        <v>0</v>
      </c>
      <c r="BF182" s="167">
        <f>IF(N182="snížená",J182,0)</f>
        <v>0</v>
      </c>
      <c r="BG182" s="167">
        <f>IF(N182="zákl. přenesená",J182,0)</f>
        <v>0</v>
      </c>
      <c r="BH182" s="167">
        <f>IF(N182="sníž. přenesená",J182,0)</f>
        <v>0</v>
      </c>
      <c r="BI182" s="167">
        <f>IF(N182="nulová",J182,0)</f>
        <v>0</v>
      </c>
      <c r="BJ182" s="18" t="s">
        <v>15</v>
      </c>
      <c r="BK182" s="167">
        <f>ROUND(I182*H182,2)</f>
        <v>0</v>
      </c>
      <c r="BL182" s="18" t="s">
        <v>223</v>
      </c>
      <c r="BM182" s="166" t="s">
        <v>830</v>
      </c>
    </row>
    <row r="183" spans="1:65" s="2" customFormat="1" ht="21.6" customHeight="1" x14ac:dyDescent="0.2">
      <c r="A183" s="33"/>
      <c r="B183" s="154"/>
      <c r="C183" s="155" t="s">
        <v>365</v>
      </c>
      <c r="D183" s="345" t="s">
        <v>141</v>
      </c>
      <c r="E183" s="156" t="s">
        <v>354</v>
      </c>
      <c r="F183" s="157" t="s">
        <v>355</v>
      </c>
      <c r="G183" s="158" t="s">
        <v>186</v>
      </c>
      <c r="H183" s="159">
        <v>13.2</v>
      </c>
      <c r="I183" s="160"/>
      <c r="J183" s="161">
        <f>ROUND(I183*H183,2)</f>
        <v>0</v>
      </c>
      <c r="K183" s="157" t="s">
        <v>3</v>
      </c>
      <c r="L183" s="34"/>
      <c r="M183" s="162" t="s">
        <v>3</v>
      </c>
      <c r="N183" s="163" t="s">
        <v>42</v>
      </c>
      <c r="O183" s="54"/>
      <c r="P183" s="164">
        <f>O183*H183</f>
        <v>0</v>
      </c>
      <c r="Q183" s="164">
        <v>2.5999999999999998E-4</v>
      </c>
      <c r="R183" s="164">
        <f>Q183*H183</f>
        <v>3.4319999999999997E-3</v>
      </c>
      <c r="S183" s="164">
        <v>0</v>
      </c>
      <c r="T183" s="165">
        <f>S183*H183</f>
        <v>0</v>
      </c>
      <c r="U183" s="33"/>
      <c r="V183" s="33"/>
      <c r="W183" s="33"/>
      <c r="X183" s="33"/>
      <c r="Y183" s="33"/>
      <c r="Z183" s="33"/>
      <c r="AA183" s="33"/>
      <c r="AB183" s="33"/>
      <c r="AC183" s="33"/>
      <c r="AD183" s="33"/>
      <c r="AE183" s="33"/>
      <c r="AR183" s="166" t="s">
        <v>223</v>
      </c>
      <c r="AT183" s="166" t="s">
        <v>141</v>
      </c>
      <c r="AU183" s="166" t="s">
        <v>79</v>
      </c>
      <c r="AY183" s="18" t="s">
        <v>137</v>
      </c>
      <c r="BE183" s="167">
        <f>IF(N183="základní",J183,0)</f>
        <v>0</v>
      </c>
      <c r="BF183" s="167">
        <f>IF(N183="snížená",J183,0)</f>
        <v>0</v>
      </c>
      <c r="BG183" s="167">
        <f>IF(N183="zákl. přenesená",J183,0)</f>
        <v>0</v>
      </c>
      <c r="BH183" s="167">
        <f>IF(N183="sníž. přenesená",J183,0)</f>
        <v>0</v>
      </c>
      <c r="BI183" s="167">
        <f>IF(N183="nulová",J183,0)</f>
        <v>0</v>
      </c>
      <c r="BJ183" s="18" t="s">
        <v>15</v>
      </c>
      <c r="BK183" s="167">
        <f>ROUND(I183*H183,2)</f>
        <v>0</v>
      </c>
      <c r="BL183" s="18" t="s">
        <v>223</v>
      </c>
      <c r="BM183" s="166" t="s">
        <v>831</v>
      </c>
    </row>
    <row r="184" spans="1:65" s="2" customFormat="1" ht="43.15" customHeight="1" x14ac:dyDescent="0.2">
      <c r="A184" s="33"/>
      <c r="B184" s="154"/>
      <c r="C184" s="155" t="s">
        <v>369</v>
      </c>
      <c r="D184" s="345" t="s">
        <v>141</v>
      </c>
      <c r="E184" s="156" t="s">
        <v>370</v>
      </c>
      <c r="F184" s="157" t="s">
        <v>371</v>
      </c>
      <c r="G184" s="158" t="s">
        <v>238</v>
      </c>
      <c r="H184" s="193"/>
      <c r="I184" s="160"/>
      <c r="J184" s="161">
        <f>ROUND(I184*H184,2)</f>
        <v>0</v>
      </c>
      <c r="K184" s="157" t="s">
        <v>145</v>
      </c>
      <c r="L184" s="34"/>
      <c r="M184" s="162" t="s">
        <v>3</v>
      </c>
      <c r="N184" s="163" t="s">
        <v>42</v>
      </c>
      <c r="O184" s="54"/>
      <c r="P184" s="164">
        <f>O184*H184</f>
        <v>0</v>
      </c>
      <c r="Q184" s="164">
        <v>0</v>
      </c>
      <c r="R184" s="164">
        <f>Q184*H184</f>
        <v>0</v>
      </c>
      <c r="S184" s="164">
        <v>0</v>
      </c>
      <c r="T184" s="165">
        <f>S184*H184</f>
        <v>0</v>
      </c>
      <c r="U184" s="33"/>
      <c r="V184" s="33"/>
      <c r="W184" s="33"/>
      <c r="X184" s="33"/>
      <c r="Y184" s="33"/>
      <c r="Z184" s="33"/>
      <c r="AA184" s="33"/>
      <c r="AB184" s="33"/>
      <c r="AC184" s="33"/>
      <c r="AD184" s="33"/>
      <c r="AE184" s="33"/>
      <c r="AR184" s="166" t="s">
        <v>223</v>
      </c>
      <c r="AT184" s="166" t="s">
        <v>141</v>
      </c>
      <c r="AU184" s="166" t="s">
        <v>79</v>
      </c>
      <c r="AY184" s="18" t="s">
        <v>137</v>
      </c>
      <c r="BE184" s="167">
        <f>IF(N184="základní",J184,0)</f>
        <v>0</v>
      </c>
      <c r="BF184" s="167">
        <f>IF(N184="snížená",J184,0)</f>
        <v>0</v>
      </c>
      <c r="BG184" s="167">
        <f>IF(N184="zákl. přenesená",J184,0)</f>
        <v>0</v>
      </c>
      <c r="BH184" s="167">
        <f>IF(N184="sníž. přenesená",J184,0)</f>
        <v>0</v>
      </c>
      <c r="BI184" s="167">
        <f>IF(N184="nulová",J184,0)</f>
        <v>0</v>
      </c>
      <c r="BJ184" s="18" t="s">
        <v>15</v>
      </c>
      <c r="BK184" s="167">
        <f>ROUND(I184*H184,2)</f>
        <v>0</v>
      </c>
      <c r="BL184" s="18" t="s">
        <v>223</v>
      </c>
      <c r="BM184" s="166" t="s">
        <v>832</v>
      </c>
    </row>
    <row r="185" spans="1:65" s="12" customFormat="1" ht="22.9" customHeight="1" x14ac:dyDescent="0.2">
      <c r="B185" s="141"/>
      <c r="D185" s="347" t="s">
        <v>70</v>
      </c>
      <c r="E185" s="152" t="s">
        <v>373</v>
      </c>
      <c r="F185" s="152" t="s">
        <v>374</v>
      </c>
      <c r="I185" s="144"/>
      <c r="J185" s="153">
        <f>BK185</f>
        <v>0</v>
      </c>
      <c r="L185" s="141"/>
      <c r="M185" s="146"/>
      <c r="N185" s="147"/>
      <c r="O185" s="147"/>
      <c r="P185" s="148">
        <f>SUM(P186:P199)</f>
        <v>0</v>
      </c>
      <c r="Q185" s="147"/>
      <c r="R185" s="148">
        <f>SUM(R186:R199)</f>
        <v>0.26707020000000004</v>
      </c>
      <c r="S185" s="147"/>
      <c r="T185" s="149">
        <f>SUM(T186:T199)</f>
        <v>0</v>
      </c>
      <c r="AR185" s="142" t="s">
        <v>79</v>
      </c>
      <c r="AT185" s="150" t="s">
        <v>70</v>
      </c>
      <c r="AU185" s="150" t="s">
        <v>15</v>
      </c>
      <c r="AY185" s="142" t="s">
        <v>137</v>
      </c>
      <c r="BK185" s="151">
        <f>SUM(BK186:BK199)</f>
        <v>0</v>
      </c>
    </row>
    <row r="186" spans="1:65" s="2" customFormat="1" ht="14.45" customHeight="1" x14ac:dyDescent="0.2">
      <c r="A186" s="33"/>
      <c r="B186" s="154"/>
      <c r="C186" s="155" t="s">
        <v>375</v>
      </c>
      <c r="D186" s="345" t="s">
        <v>141</v>
      </c>
      <c r="E186" s="156" t="s">
        <v>376</v>
      </c>
      <c r="F186" s="157" t="s">
        <v>377</v>
      </c>
      <c r="G186" s="158" t="s">
        <v>186</v>
      </c>
      <c r="H186" s="159">
        <v>27</v>
      </c>
      <c r="I186" s="160"/>
      <c r="J186" s="161">
        <f>ROUND(I186*H186,2)</f>
        <v>0</v>
      </c>
      <c r="K186" s="157" t="s">
        <v>145</v>
      </c>
      <c r="L186" s="34"/>
      <c r="M186" s="162" t="s">
        <v>3</v>
      </c>
      <c r="N186" s="163" t="s">
        <v>42</v>
      </c>
      <c r="O186" s="54"/>
      <c r="P186" s="164">
        <f>O186*H186</f>
        <v>0</v>
      </c>
      <c r="Q186" s="164">
        <v>4.0000000000000003E-5</v>
      </c>
      <c r="R186" s="164">
        <f>Q186*H186</f>
        <v>1.08E-3</v>
      </c>
      <c r="S186" s="164">
        <v>0</v>
      </c>
      <c r="T186" s="165">
        <f>S186*H186</f>
        <v>0</v>
      </c>
      <c r="U186" s="33"/>
      <c r="V186" s="33"/>
      <c r="W186" s="33"/>
      <c r="X186" s="33"/>
      <c r="Y186" s="33"/>
      <c r="Z186" s="33"/>
      <c r="AA186" s="33"/>
      <c r="AB186" s="33"/>
      <c r="AC186" s="33"/>
      <c r="AD186" s="33"/>
      <c r="AE186" s="33"/>
      <c r="AR186" s="166" t="s">
        <v>223</v>
      </c>
      <c r="AT186" s="166" t="s">
        <v>141</v>
      </c>
      <c r="AU186" s="166" t="s">
        <v>79</v>
      </c>
      <c r="AY186" s="18" t="s">
        <v>137</v>
      </c>
      <c r="BE186" s="167">
        <f>IF(N186="základní",J186,0)</f>
        <v>0</v>
      </c>
      <c r="BF186" s="167">
        <f>IF(N186="snížená",J186,0)</f>
        <v>0</v>
      </c>
      <c r="BG186" s="167">
        <f>IF(N186="zákl. přenesená",J186,0)</f>
        <v>0</v>
      </c>
      <c r="BH186" s="167">
        <f>IF(N186="sníž. přenesená",J186,0)</f>
        <v>0</v>
      </c>
      <c r="BI186" s="167">
        <f>IF(N186="nulová",J186,0)</f>
        <v>0</v>
      </c>
      <c r="BJ186" s="18" t="s">
        <v>15</v>
      </c>
      <c r="BK186" s="167">
        <f>ROUND(I186*H186,2)</f>
        <v>0</v>
      </c>
      <c r="BL186" s="18" t="s">
        <v>223</v>
      </c>
      <c r="BM186" s="166" t="s">
        <v>833</v>
      </c>
    </row>
    <row r="187" spans="1:65" s="14" customFormat="1" x14ac:dyDescent="0.2">
      <c r="B187" s="176"/>
      <c r="D187" s="346" t="s">
        <v>147</v>
      </c>
      <c r="E187" s="177" t="s">
        <v>3</v>
      </c>
      <c r="F187" s="178" t="s">
        <v>379</v>
      </c>
      <c r="H187" s="177" t="s">
        <v>3</v>
      </c>
      <c r="I187" s="179"/>
      <c r="L187" s="176"/>
      <c r="M187" s="180"/>
      <c r="N187" s="181"/>
      <c r="O187" s="181"/>
      <c r="P187" s="181"/>
      <c r="Q187" s="181"/>
      <c r="R187" s="181"/>
      <c r="S187" s="181"/>
      <c r="T187" s="182"/>
      <c r="AT187" s="177" t="s">
        <v>147</v>
      </c>
      <c r="AU187" s="177" t="s">
        <v>79</v>
      </c>
      <c r="AV187" s="14" t="s">
        <v>15</v>
      </c>
      <c r="AW187" s="14" t="s">
        <v>33</v>
      </c>
      <c r="AX187" s="14" t="s">
        <v>71</v>
      </c>
      <c r="AY187" s="177" t="s">
        <v>137</v>
      </c>
    </row>
    <row r="188" spans="1:65" s="13" customFormat="1" x14ac:dyDescent="0.2">
      <c r="B188" s="168"/>
      <c r="D188" s="346" t="s">
        <v>147</v>
      </c>
      <c r="E188" s="169" t="s">
        <v>3</v>
      </c>
      <c r="F188" s="170" t="s">
        <v>380</v>
      </c>
      <c r="H188" s="171">
        <v>30.2</v>
      </c>
      <c r="I188" s="172"/>
      <c r="L188" s="168"/>
      <c r="M188" s="173"/>
      <c r="N188" s="174"/>
      <c r="O188" s="174"/>
      <c r="P188" s="174"/>
      <c r="Q188" s="174"/>
      <c r="R188" s="174"/>
      <c r="S188" s="174"/>
      <c r="T188" s="175"/>
      <c r="AT188" s="169" t="s">
        <v>147</v>
      </c>
      <c r="AU188" s="169" t="s">
        <v>79</v>
      </c>
      <c r="AV188" s="13" t="s">
        <v>79</v>
      </c>
      <c r="AW188" s="13" t="s">
        <v>33</v>
      </c>
      <c r="AX188" s="13" t="s">
        <v>71</v>
      </c>
      <c r="AY188" s="169" t="s">
        <v>137</v>
      </c>
    </row>
    <row r="189" spans="1:65" s="13" customFormat="1" x14ac:dyDescent="0.2">
      <c r="B189" s="168"/>
      <c r="D189" s="346" t="s">
        <v>147</v>
      </c>
      <c r="E189" s="169" t="s">
        <v>3</v>
      </c>
      <c r="F189" s="170" t="s">
        <v>381</v>
      </c>
      <c r="H189" s="171">
        <v>-3.2</v>
      </c>
      <c r="I189" s="172"/>
      <c r="L189" s="168"/>
      <c r="M189" s="173"/>
      <c r="N189" s="174"/>
      <c r="O189" s="174"/>
      <c r="P189" s="174"/>
      <c r="Q189" s="174"/>
      <c r="R189" s="174"/>
      <c r="S189" s="174"/>
      <c r="T189" s="175"/>
      <c r="AT189" s="169" t="s">
        <v>147</v>
      </c>
      <c r="AU189" s="169" t="s">
        <v>79</v>
      </c>
      <c r="AV189" s="13" t="s">
        <v>79</v>
      </c>
      <c r="AW189" s="13" t="s">
        <v>33</v>
      </c>
      <c r="AX189" s="13" t="s">
        <v>71</v>
      </c>
      <c r="AY189" s="169" t="s">
        <v>137</v>
      </c>
    </row>
    <row r="190" spans="1:65" s="15" customFormat="1" x14ac:dyDescent="0.2">
      <c r="B190" s="194"/>
      <c r="D190" s="346" t="s">
        <v>147</v>
      </c>
      <c r="E190" s="195" t="s">
        <v>3</v>
      </c>
      <c r="F190" s="196" t="s">
        <v>347</v>
      </c>
      <c r="H190" s="197">
        <v>27</v>
      </c>
      <c r="I190" s="198"/>
      <c r="L190" s="194"/>
      <c r="M190" s="199"/>
      <c r="N190" s="200"/>
      <c r="O190" s="200"/>
      <c r="P190" s="200"/>
      <c r="Q190" s="200"/>
      <c r="R190" s="200"/>
      <c r="S190" s="200"/>
      <c r="T190" s="201"/>
      <c r="AT190" s="195" t="s">
        <v>147</v>
      </c>
      <c r="AU190" s="195" t="s">
        <v>79</v>
      </c>
      <c r="AV190" s="15" t="s">
        <v>85</v>
      </c>
      <c r="AW190" s="15" t="s">
        <v>33</v>
      </c>
      <c r="AX190" s="15" t="s">
        <v>15</v>
      </c>
      <c r="AY190" s="195" t="s">
        <v>137</v>
      </c>
    </row>
    <row r="191" spans="1:65" s="2" customFormat="1" ht="14.45" customHeight="1" x14ac:dyDescent="0.2">
      <c r="A191" s="33"/>
      <c r="B191" s="154"/>
      <c r="C191" s="183" t="s">
        <v>382</v>
      </c>
      <c r="D191" s="348" t="s">
        <v>229</v>
      </c>
      <c r="E191" s="184" t="s">
        <v>383</v>
      </c>
      <c r="F191" s="185" t="s">
        <v>384</v>
      </c>
      <c r="G191" s="186" t="s">
        <v>186</v>
      </c>
      <c r="H191" s="187">
        <v>28.35</v>
      </c>
      <c r="I191" s="188"/>
      <c r="J191" s="189">
        <f>ROUND(I191*H191,2)</f>
        <v>0</v>
      </c>
      <c r="K191" s="185" t="s">
        <v>3</v>
      </c>
      <c r="L191" s="190"/>
      <c r="M191" s="191" t="s">
        <v>3</v>
      </c>
      <c r="N191" s="192" t="s">
        <v>42</v>
      </c>
      <c r="O191" s="54"/>
      <c r="P191" s="164">
        <f>O191*H191</f>
        <v>0</v>
      </c>
      <c r="Q191" s="164">
        <v>1E-4</v>
      </c>
      <c r="R191" s="164">
        <f>Q191*H191</f>
        <v>2.8350000000000003E-3</v>
      </c>
      <c r="S191" s="164">
        <v>0</v>
      </c>
      <c r="T191" s="165">
        <f>S191*H191</f>
        <v>0</v>
      </c>
      <c r="U191" s="33"/>
      <c r="V191" s="33"/>
      <c r="W191" s="33"/>
      <c r="X191" s="33"/>
      <c r="Y191" s="33"/>
      <c r="Z191" s="33"/>
      <c r="AA191" s="33"/>
      <c r="AB191" s="33"/>
      <c r="AC191" s="33"/>
      <c r="AD191" s="33"/>
      <c r="AE191" s="33"/>
      <c r="AR191" s="166" t="s">
        <v>232</v>
      </c>
      <c r="AT191" s="166" t="s">
        <v>229</v>
      </c>
      <c r="AU191" s="166" t="s">
        <v>79</v>
      </c>
      <c r="AY191" s="18" t="s">
        <v>137</v>
      </c>
      <c r="BE191" s="167">
        <f>IF(N191="základní",J191,0)</f>
        <v>0</v>
      </c>
      <c r="BF191" s="167">
        <f>IF(N191="snížená",J191,0)</f>
        <v>0</v>
      </c>
      <c r="BG191" s="167">
        <f>IF(N191="zákl. přenesená",J191,0)</f>
        <v>0</v>
      </c>
      <c r="BH191" s="167">
        <f>IF(N191="sníž. přenesená",J191,0)</f>
        <v>0</v>
      </c>
      <c r="BI191" s="167">
        <f>IF(N191="nulová",J191,0)</f>
        <v>0</v>
      </c>
      <c r="BJ191" s="18" t="s">
        <v>15</v>
      </c>
      <c r="BK191" s="167">
        <f>ROUND(I191*H191,2)</f>
        <v>0</v>
      </c>
      <c r="BL191" s="18" t="s">
        <v>223</v>
      </c>
      <c r="BM191" s="166" t="s">
        <v>834</v>
      </c>
    </row>
    <row r="192" spans="1:65" s="13" customFormat="1" x14ac:dyDescent="0.2">
      <c r="B192" s="168"/>
      <c r="D192" s="346" t="s">
        <v>147</v>
      </c>
      <c r="F192" s="170" t="s">
        <v>386</v>
      </c>
      <c r="H192" s="171">
        <v>28.35</v>
      </c>
      <c r="I192" s="172"/>
      <c r="L192" s="168"/>
      <c r="M192" s="173"/>
      <c r="N192" s="174"/>
      <c r="O192" s="174"/>
      <c r="P192" s="174"/>
      <c r="Q192" s="174"/>
      <c r="R192" s="174"/>
      <c r="S192" s="174"/>
      <c r="T192" s="175"/>
      <c r="AT192" s="169" t="s">
        <v>147</v>
      </c>
      <c r="AU192" s="169" t="s">
        <v>79</v>
      </c>
      <c r="AV192" s="13" t="s">
        <v>79</v>
      </c>
      <c r="AW192" s="13" t="s">
        <v>4</v>
      </c>
      <c r="AX192" s="13" t="s">
        <v>15</v>
      </c>
      <c r="AY192" s="169" t="s">
        <v>137</v>
      </c>
    </row>
    <row r="193" spans="1:65" s="2" customFormat="1" ht="32.450000000000003" customHeight="1" x14ac:dyDescent="0.2">
      <c r="A193" s="33"/>
      <c r="B193" s="154"/>
      <c r="C193" s="155" t="s">
        <v>387</v>
      </c>
      <c r="D193" s="345" t="s">
        <v>141</v>
      </c>
      <c r="E193" s="156" t="s">
        <v>388</v>
      </c>
      <c r="F193" s="157" t="s">
        <v>389</v>
      </c>
      <c r="G193" s="158" t="s">
        <v>144</v>
      </c>
      <c r="H193" s="159">
        <v>26.88</v>
      </c>
      <c r="I193" s="160"/>
      <c r="J193" s="161">
        <f>ROUND(I193*H193,2)</f>
        <v>0</v>
      </c>
      <c r="K193" s="157" t="s">
        <v>145</v>
      </c>
      <c r="L193" s="34"/>
      <c r="M193" s="162" t="s">
        <v>3</v>
      </c>
      <c r="N193" s="163" t="s">
        <v>42</v>
      </c>
      <c r="O193" s="54"/>
      <c r="P193" s="164">
        <f>O193*H193</f>
        <v>0</v>
      </c>
      <c r="Q193" s="164">
        <v>0</v>
      </c>
      <c r="R193" s="164">
        <f>Q193*H193</f>
        <v>0</v>
      </c>
      <c r="S193" s="164">
        <v>0</v>
      </c>
      <c r="T193" s="165">
        <f>S193*H193</f>
        <v>0</v>
      </c>
      <c r="U193" s="33"/>
      <c r="V193" s="33"/>
      <c r="W193" s="33"/>
      <c r="X193" s="33"/>
      <c r="Y193" s="33"/>
      <c r="Z193" s="33"/>
      <c r="AA193" s="33"/>
      <c r="AB193" s="33"/>
      <c r="AC193" s="33"/>
      <c r="AD193" s="33"/>
      <c r="AE193" s="33"/>
      <c r="AR193" s="166" t="s">
        <v>223</v>
      </c>
      <c r="AT193" s="166" t="s">
        <v>141</v>
      </c>
      <c r="AU193" s="166" t="s">
        <v>79</v>
      </c>
      <c r="AY193" s="18" t="s">
        <v>137</v>
      </c>
      <c r="BE193" s="167">
        <f>IF(N193="základní",J193,0)</f>
        <v>0</v>
      </c>
      <c r="BF193" s="167">
        <f>IF(N193="snížená",J193,0)</f>
        <v>0</v>
      </c>
      <c r="BG193" s="167">
        <f>IF(N193="zákl. přenesená",J193,0)</f>
        <v>0</v>
      </c>
      <c r="BH193" s="167">
        <f>IF(N193="sníž. přenesená",J193,0)</f>
        <v>0</v>
      </c>
      <c r="BI193" s="167">
        <f>IF(N193="nulová",J193,0)</f>
        <v>0</v>
      </c>
      <c r="BJ193" s="18" t="s">
        <v>15</v>
      </c>
      <c r="BK193" s="167">
        <f>ROUND(I193*H193,2)</f>
        <v>0</v>
      </c>
      <c r="BL193" s="18" t="s">
        <v>223</v>
      </c>
      <c r="BM193" s="166" t="s">
        <v>835</v>
      </c>
    </row>
    <row r="194" spans="1:65" s="2" customFormat="1" ht="21.6" customHeight="1" x14ac:dyDescent="0.2">
      <c r="A194" s="33"/>
      <c r="B194" s="154"/>
      <c r="C194" s="183" t="s">
        <v>391</v>
      </c>
      <c r="D194" s="348" t="s">
        <v>229</v>
      </c>
      <c r="E194" s="184" t="s">
        <v>392</v>
      </c>
      <c r="F194" s="185" t="s">
        <v>393</v>
      </c>
      <c r="G194" s="186" t="s">
        <v>144</v>
      </c>
      <c r="H194" s="187">
        <v>29.568000000000001</v>
      </c>
      <c r="I194" s="188"/>
      <c r="J194" s="189">
        <f>ROUND(I194*H194,2)</f>
        <v>0</v>
      </c>
      <c r="K194" s="185" t="s">
        <v>3</v>
      </c>
      <c r="L194" s="190"/>
      <c r="M194" s="191" t="s">
        <v>3</v>
      </c>
      <c r="N194" s="192" t="s">
        <v>42</v>
      </c>
      <c r="O194" s="54"/>
      <c r="P194" s="164">
        <f>O194*H194</f>
        <v>0</v>
      </c>
      <c r="Q194" s="164">
        <v>8.3000000000000001E-3</v>
      </c>
      <c r="R194" s="164">
        <f>Q194*H194</f>
        <v>0.2454144</v>
      </c>
      <c r="S194" s="164">
        <v>0</v>
      </c>
      <c r="T194" s="165">
        <f>S194*H194</f>
        <v>0</v>
      </c>
      <c r="U194" s="33"/>
      <c r="V194" s="33"/>
      <c r="W194" s="33"/>
      <c r="X194" s="33"/>
      <c r="Y194" s="33"/>
      <c r="Z194" s="33"/>
      <c r="AA194" s="33"/>
      <c r="AB194" s="33"/>
      <c r="AC194" s="33"/>
      <c r="AD194" s="33"/>
      <c r="AE194" s="33"/>
      <c r="AR194" s="166" t="s">
        <v>232</v>
      </c>
      <c r="AT194" s="166" t="s">
        <v>229</v>
      </c>
      <c r="AU194" s="166" t="s">
        <v>79</v>
      </c>
      <c r="AY194" s="18" t="s">
        <v>137</v>
      </c>
      <c r="BE194" s="167">
        <f>IF(N194="základní",J194,0)</f>
        <v>0</v>
      </c>
      <c r="BF194" s="167">
        <f>IF(N194="snížená",J194,0)</f>
        <v>0</v>
      </c>
      <c r="BG194" s="167">
        <f>IF(N194="zákl. přenesená",J194,0)</f>
        <v>0</v>
      </c>
      <c r="BH194" s="167">
        <f>IF(N194="sníž. přenesená",J194,0)</f>
        <v>0</v>
      </c>
      <c r="BI194" s="167">
        <f>IF(N194="nulová",J194,0)</f>
        <v>0</v>
      </c>
      <c r="BJ194" s="18" t="s">
        <v>15</v>
      </c>
      <c r="BK194" s="167">
        <f>ROUND(I194*H194,2)</f>
        <v>0</v>
      </c>
      <c r="BL194" s="18" t="s">
        <v>223</v>
      </c>
      <c r="BM194" s="166" t="s">
        <v>836</v>
      </c>
    </row>
    <row r="195" spans="1:65" s="13" customFormat="1" x14ac:dyDescent="0.2">
      <c r="B195" s="168"/>
      <c r="D195" s="346" t="s">
        <v>147</v>
      </c>
      <c r="F195" s="170" t="s">
        <v>395</v>
      </c>
      <c r="H195" s="171">
        <v>29.568000000000001</v>
      </c>
      <c r="I195" s="172"/>
      <c r="L195" s="168"/>
      <c r="M195" s="173"/>
      <c r="N195" s="174"/>
      <c r="O195" s="174"/>
      <c r="P195" s="174"/>
      <c r="Q195" s="174"/>
      <c r="R195" s="174"/>
      <c r="S195" s="174"/>
      <c r="T195" s="175"/>
      <c r="AT195" s="169" t="s">
        <v>147</v>
      </c>
      <c r="AU195" s="169" t="s">
        <v>79</v>
      </c>
      <c r="AV195" s="13" t="s">
        <v>79</v>
      </c>
      <c r="AW195" s="13" t="s">
        <v>4</v>
      </c>
      <c r="AX195" s="13" t="s">
        <v>15</v>
      </c>
      <c r="AY195" s="169" t="s">
        <v>137</v>
      </c>
    </row>
    <row r="196" spans="1:65" s="2" customFormat="1" ht="21.6" customHeight="1" x14ac:dyDescent="0.2">
      <c r="A196" s="33"/>
      <c r="B196" s="154"/>
      <c r="C196" s="155" t="s">
        <v>396</v>
      </c>
      <c r="D196" s="345" t="s">
        <v>141</v>
      </c>
      <c r="E196" s="156" t="s">
        <v>397</v>
      </c>
      <c r="F196" s="157" t="s">
        <v>398</v>
      </c>
      <c r="G196" s="158" t="s">
        <v>144</v>
      </c>
      <c r="H196" s="159">
        <v>26.88</v>
      </c>
      <c r="I196" s="160"/>
      <c r="J196" s="161">
        <f>ROUND(I196*H196,2)</f>
        <v>0</v>
      </c>
      <c r="K196" s="157" t="s">
        <v>145</v>
      </c>
      <c r="L196" s="34"/>
      <c r="M196" s="162" t="s">
        <v>3</v>
      </c>
      <c r="N196" s="163" t="s">
        <v>42</v>
      </c>
      <c r="O196" s="54"/>
      <c r="P196" s="164">
        <f>O196*H196</f>
        <v>0</v>
      </c>
      <c r="Q196" s="164">
        <v>0</v>
      </c>
      <c r="R196" s="164">
        <f>Q196*H196</f>
        <v>0</v>
      </c>
      <c r="S196" s="164">
        <v>0</v>
      </c>
      <c r="T196" s="165">
        <f>S196*H196</f>
        <v>0</v>
      </c>
      <c r="U196" s="33"/>
      <c r="V196" s="33"/>
      <c r="W196" s="33"/>
      <c r="X196" s="33"/>
      <c r="Y196" s="33"/>
      <c r="Z196" s="33"/>
      <c r="AA196" s="33"/>
      <c r="AB196" s="33"/>
      <c r="AC196" s="33"/>
      <c r="AD196" s="33"/>
      <c r="AE196" s="33"/>
      <c r="AR196" s="166" t="s">
        <v>223</v>
      </c>
      <c r="AT196" s="166" t="s">
        <v>141</v>
      </c>
      <c r="AU196" s="166" t="s">
        <v>79</v>
      </c>
      <c r="AY196" s="18" t="s">
        <v>137</v>
      </c>
      <c r="BE196" s="167">
        <f>IF(N196="základní",J196,0)</f>
        <v>0</v>
      </c>
      <c r="BF196" s="167">
        <f>IF(N196="snížená",J196,0)</f>
        <v>0</v>
      </c>
      <c r="BG196" s="167">
        <f>IF(N196="zákl. přenesená",J196,0)</f>
        <v>0</v>
      </c>
      <c r="BH196" s="167">
        <f>IF(N196="sníž. přenesená",J196,0)</f>
        <v>0</v>
      </c>
      <c r="BI196" s="167">
        <f>IF(N196="nulová",J196,0)</f>
        <v>0</v>
      </c>
      <c r="BJ196" s="18" t="s">
        <v>15</v>
      </c>
      <c r="BK196" s="167">
        <f>ROUND(I196*H196,2)</f>
        <v>0</v>
      </c>
      <c r="BL196" s="18" t="s">
        <v>223</v>
      </c>
      <c r="BM196" s="166" t="s">
        <v>837</v>
      </c>
    </row>
    <row r="197" spans="1:65" s="2" customFormat="1" ht="14.45" customHeight="1" x14ac:dyDescent="0.2">
      <c r="A197" s="33"/>
      <c r="B197" s="154"/>
      <c r="C197" s="183" t="s">
        <v>400</v>
      </c>
      <c r="D197" s="348" t="s">
        <v>229</v>
      </c>
      <c r="E197" s="184" t="s">
        <v>401</v>
      </c>
      <c r="F197" s="185" t="s">
        <v>402</v>
      </c>
      <c r="G197" s="186" t="s">
        <v>144</v>
      </c>
      <c r="H197" s="187">
        <v>29.568000000000001</v>
      </c>
      <c r="I197" s="188"/>
      <c r="J197" s="189">
        <f>ROUND(I197*H197,2)</f>
        <v>0</v>
      </c>
      <c r="K197" s="185" t="s">
        <v>145</v>
      </c>
      <c r="L197" s="190"/>
      <c r="M197" s="191" t="s">
        <v>3</v>
      </c>
      <c r="N197" s="192" t="s">
        <v>42</v>
      </c>
      <c r="O197" s="54"/>
      <c r="P197" s="164">
        <f>O197*H197</f>
        <v>0</v>
      </c>
      <c r="Q197" s="164">
        <v>5.9999999999999995E-4</v>
      </c>
      <c r="R197" s="164">
        <f>Q197*H197</f>
        <v>1.7740800000000001E-2</v>
      </c>
      <c r="S197" s="164">
        <v>0</v>
      </c>
      <c r="T197" s="165">
        <f>S197*H197</f>
        <v>0</v>
      </c>
      <c r="U197" s="33"/>
      <c r="V197" s="33"/>
      <c r="W197" s="33"/>
      <c r="X197" s="33"/>
      <c r="Y197" s="33"/>
      <c r="Z197" s="33"/>
      <c r="AA197" s="33"/>
      <c r="AB197" s="33"/>
      <c r="AC197" s="33"/>
      <c r="AD197" s="33"/>
      <c r="AE197" s="33"/>
      <c r="AR197" s="166" t="s">
        <v>232</v>
      </c>
      <c r="AT197" s="166" t="s">
        <v>229</v>
      </c>
      <c r="AU197" s="166" t="s">
        <v>79</v>
      </c>
      <c r="AY197" s="18" t="s">
        <v>137</v>
      </c>
      <c r="BE197" s="167">
        <f>IF(N197="základní",J197,0)</f>
        <v>0</v>
      </c>
      <c r="BF197" s="167">
        <f>IF(N197="snížená",J197,0)</f>
        <v>0</v>
      </c>
      <c r="BG197" s="167">
        <f>IF(N197="zákl. přenesená",J197,0)</f>
        <v>0</v>
      </c>
      <c r="BH197" s="167">
        <f>IF(N197="sníž. přenesená",J197,0)</f>
        <v>0</v>
      </c>
      <c r="BI197" s="167">
        <f>IF(N197="nulová",J197,0)</f>
        <v>0</v>
      </c>
      <c r="BJ197" s="18" t="s">
        <v>15</v>
      </c>
      <c r="BK197" s="167">
        <f>ROUND(I197*H197,2)</f>
        <v>0</v>
      </c>
      <c r="BL197" s="18" t="s">
        <v>223</v>
      </c>
      <c r="BM197" s="166" t="s">
        <v>838</v>
      </c>
    </row>
    <row r="198" spans="1:65" s="13" customFormat="1" x14ac:dyDescent="0.2">
      <c r="B198" s="168"/>
      <c r="D198" s="346" t="s">
        <v>147</v>
      </c>
      <c r="F198" s="170" t="s">
        <v>395</v>
      </c>
      <c r="H198" s="171">
        <v>29.568000000000001</v>
      </c>
      <c r="I198" s="172"/>
      <c r="L198" s="168"/>
      <c r="M198" s="173"/>
      <c r="N198" s="174"/>
      <c r="O198" s="174"/>
      <c r="P198" s="174"/>
      <c r="Q198" s="174"/>
      <c r="R198" s="174"/>
      <c r="S198" s="174"/>
      <c r="T198" s="175"/>
      <c r="AT198" s="169" t="s">
        <v>147</v>
      </c>
      <c r="AU198" s="169" t="s">
        <v>79</v>
      </c>
      <c r="AV198" s="13" t="s">
        <v>79</v>
      </c>
      <c r="AW198" s="13" t="s">
        <v>4</v>
      </c>
      <c r="AX198" s="13" t="s">
        <v>15</v>
      </c>
      <c r="AY198" s="169" t="s">
        <v>137</v>
      </c>
    </row>
    <row r="199" spans="1:65" s="2" customFormat="1" ht="43.15" customHeight="1" x14ac:dyDescent="0.2">
      <c r="A199" s="33"/>
      <c r="B199" s="154"/>
      <c r="C199" s="155" t="s">
        <v>404</v>
      </c>
      <c r="D199" s="345" t="s">
        <v>141</v>
      </c>
      <c r="E199" s="156" t="s">
        <v>405</v>
      </c>
      <c r="F199" s="157" t="s">
        <v>406</v>
      </c>
      <c r="G199" s="158" t="s">
        <v>238</v>
      </c>
      <c r="H199" s="193"/>
      <c r="I199" s="160"/>
      <c r="J199" s="161">
        <f>ROUND(I199*H199,2)</f>
        <v>0</v>
      </c>
      <c r="K199" s="157" t="s">
        <v>145</v>
      </c>
      <c r="L199" s="34"/>
      <c r="M199" s="162" t="s">
        <v>3</v>
      </c>
      <c r="N199" s="163" t="s">
        <v>42</v>
      </c>
      <c r="O199" s="54"/>
      <c r="P199" s="164">
        <f>O199*H199</f>
        <v>0</v>
      </c>
      <c r="Q199" s="164">
        <v>0</v>
      </c>
      <c r="R199" s="164">
        <f>Q199*H199</f>
        <v>0</v>
      </c>
      <c r="S199" s="164">
        <v>0</v>
      </c>
      <c r="T199" s="165">
        <f>S199*H199</f>
        <v>0</v>
      </c>
      <c r="U199" s="33"/>
      <c r="V199" s="33"/>
      <c r="W199" s="33"/>
      <c r="X199" s="33"/>
      <c r="Y199" s="33"/>
      <c r="Z199" s="33"/>
      <c r="AA199" s="33"/>
      <c r="AB199" s="33"/>
      <c r="AC199" s="33"/>
      <c r="AD199" s="33"/>
      <c r="AE199" s="33"/>
      <c r="AR199" s="166" t="s">
        <v>223</v>
      </c>
      <c r="AT199" s="166" t="s">
        <v>141</v>
      </c>
      <c r="AU199" s="166" t="s">
        <v>79</v>
      </c>
      <c r="AY199" s="18" t="s">
        <v>137</v>
      </c>
      <c r="BE199" s="167">
        <f>IF(N199="základní",J199,0)</f>
        <v>0</v>
      </c>
      <c r="BF199" s="167">
        <f>IF(N199="snížená",J199,0)</f>
        <v>0</v>
      </c>
      <c r="BG199" s="167">
        <f>IF(N199="zákl. přenesená",J199,0)</f>
        <v>0</v>
      </c>
      <c r="BH199" s="167">
        <f>IF(N199="sníž. přenesená",J199,0)</f>
        <v>0</v>
      </c>
      <c r="BI199" s="167">
        <f>IF(N199="nulová",J199,0)</f>
        <v>0</v>
      </c>
      <c r="BJ199" s="18" t="s">
        <v>15</v>
      </c>
      <c r="BK199" s="167">
        <f>ROUND(I199*H199,2)</f>
        <v>0</v>
      </c>
      <c r="BL199" s="18" t="s">
        <v>223</v>
      </c>
      <c r="BM199" s="166" t="s">
        <v>839</v>
      </c>
    </row>
    <row r="200" spans="1:65" s="12" customFormat="1" ht="22.9" customHeight="1" x14ac:dyDescent="0.2">
      <c r="B200" s="141"/>
      <c r="D200" s="347" t="s">
        <v>70</v>
      </c>
      <c r="E200" s="152" t="s">
        <v>408</v>
      </c>
      <c r="F200" s="152" t="s">
        <v>409</v>
      </c>
      <c r="I200" s="144"/>
      <c r="J200" s="153">
        <f>BK200</f>
        <v>0</v>
      </c>
      <c r="L200" s="141"/>
      <c r="M200" s="146"/>
      <c r="N200" s="147"/>
      <c r="O200" s="147"/>
      <c r="P200" s="148">
        <f>SUM(P201:P216)</f>
        <v>0</v>
      </c>
      <c r="Q200" s="147"/>
      <c r="R200" s="148">
        <f>SUM(R201:R216)</f>
        <v>0.20240639999999999</v>
      </c>
      <c r="S200" s="147"/>
      <c r="T200" s="149">
        <f>SUM(T201:T216)</f>
        <v>0.13220999999999999</v>
      </c>
      <c r="AR200" s="142" t="s">
        <v>79</v>
      </c>
      <c r="AT200" s="150" t="s">
        <v>70</v>
      </c>
      <c r="AU200" s="150" t="s">
        <v>15</v>
      </c>
      <c r="AY200" s="142" t="s">
        <v>137</v>
      </c>
      <c r="BK200" s="151">
        <f>SUM(BK201:BK216)</f>
        <v>0</v>
      </c>
    </row>
    <row r="201" spans="1:65" s="2" customFormat="1" ht="32.450000000000003" customHeight="1" x14ac:dyDescent="0.2">
      <c r="A201" s="33"/>
      <c r="B201" s="154"/>
      <c r="C201" s="155" t="s">
        <v>410</v>
      </c>
      <c r="D201" s="345" t="s">
        <v>141</v>
      </c>
      <c r="E201" s="156" t="s">
        <v>411</v>
      </c>
      <c r="F201" s="157" t="s">
        <v>412</v>
      </c>
      <c r="G201" s="158" t="s">
        <v>144</v>
      </c>
      <c r="H201" s="159">
        <v>26.88</v>
      </c>
      <c r="I201" s="160"/>
      <c r="J201" s="161">
        <f>ROUND(I201*H201,2)</f>
        <v>0</v>
      </c>
      <c r="K201" s="157" t="s">
        <v>145</v>
      </c>
      <c r="L201" s="34"/>
      <c r="M201" s="162" t="s">
        <v>3</v>
      </c>
      <c r="N201" s="163" t="s">
        <v>42</v>
      </c>
      <c r="O201" s="54"/>
      <c r="P201" s="164">
        <f>O201*H201</f>
        <v>0</v>
      </c>
      <c r="Q201" s="164">
        <v>0</v>
      </c>
      <c r="R201" s="164">
        <f>Q201*H201</f>
        <v>0</v>
      </c>
      <c r="S201" s="164">
        <v>0</v>
      </c>
      <c r="T201" s="165">
        <f>S201*H201</f>
        <v>0</v>
      </c>
      <c r="U201" s="33"/>
      <c r="V201" s="33"/>
      <c r="W201" s="33"/>
      <c r="X201" s="33"/>
      <c r="Y201" s="33"/>
      <c r="Z201" s="33"/>
      <c r="AA201" s="33"/>
      <c r="AB201" s="33"/>
      <c r="AC201" s="33"/>
      <c r="AD201" s="33"/>
      <c r="AE201" s="33"/>
      <c r="AR201" s="166" t="s">
        <v>223</v>
      </c>
      <c r="AT201" s="166" t="s">
        <v>141</v>
      </c>
      <c r="AU201" s="166" t="s">
        <v>79</v>
      </c>
      <c r="AY201" s="18" t="s">
        <v>137</v>
      </c>
      <c r="BE201" s="167">
        <f>IF(N201="základní",J201,0)</f>
        <v>0</v>
      </c>
      <c r="BF201" s="167">
        <f>IF(N201="snížená",J201,0)</f>
        <v>0</v>
      </c>
      <c r="BG201" s="167">
        <f>IF(N201="zákl. přenesená",J201,0)</f>
        <v>0</v>
      </c>
      <c r="BH201" s="167">
        <f>IF(N201="sníž. přenesená",J201,0)</f>
        <v>0</v>
      </c>
      <c r="BI201" s="167">
        <f>IF(N201="nulová",J201,0)</f>
        <v>0</v>
      </c>
      <c r="BJ201" s="18" t="s">
        <v>15</v>
      </c>
      <c r="BK201" s="167">
        <f>ROUND(I201*H201,2)</f>
        <v>0</v>
      </c>
      <c r="BL201" s="18" t="s">
        <v>223</v>
      </c>
      <c r="BM201" s="166" t="s">
        <v>840</v>
      </c>
    </row>
    <row r="202" spans="1:65" s="14" customFormat="1" x14ac:dyDescent="0.2">
      <c r="B202" s="176"/>
      <c r="D202" s="346" t="s">
        <v>147</v>
      </c>
      <c r="E202" s="177" t="s">
        <v>3</v>
      </c>
      <c r="F202" s="178" t="s">
        <v>379</v>
      </c>
      <c r="H202" s="177" t="s">
        <v>3</v>
      </c>
      <c r="I202" s="179"/>
      <c r="L202" s="176"/>
      <c r="M202" s="180"/>
      <c r="N202" s="181"/>
      <c r="O202" s="181"/>
      <c r="P202" s="181"/>
      <c r="Q202" s="181"/>
      <c r="R202" s="181"/>
      <c r="S202" s="181"/>
      <c r="T202" s="182"/>
      <c r="AT202" s="177" t="s">
        <v>147</v>
      </c>
      <c r="AU202" s="177" t="s">
        <v>79</v>
      </c>
      <c r="AV202" s="14" t="s">
        <v>15</v>
      </c>
      <c r="AW202" s="14" t="s">
        <v>33</v>
      </c>
      <c r="AX202" s="14" t="s">
        <v>71</v>
      </c>
      <c r="AY202" s="177" t="s">
        <v>137</v>
      </c>
    </row>
    <row r="203" spans="1:65" s="13" customFormat="1" x14ac:dyDescent="0.2">
      <c r="B203" s="168"/>
      <c r="D203" s="346" t="s">
        <v>147</v>
      </c>
      <c r="E203" s="169" t="s">
        <v>3</v>
      </c>
      <c r="F203" s="170" t="s">
        <v>414</v>
      </c>
      <c r="H203" s="171">
        <v>26.88</v>
      </c>
      <c r="I203" s="172"/>
      <c r="L203" s="168"/>
      <c r="M203" s="173"/>
      <c r="N203" s="174"/>
      <c r="O203" s="174"/>
      <c r="P203" s="174"/>
      <c r="Q203" s="174"/>
      <c r="R203" s="174"/>
      <c r="S203" s="174"/>
      <c r="T203" s="175"/>
      <c r="AT203" s="169" t="s">
        <v>147</v>
      </c>
      <c r="AU203" s="169" t="s">
        <v>79</v>
      </c>
      <c r="AV203" s="13" t="s">
        <v>79</v>
      </c>
      <c r="AW203" s="13" t="s">
        <v>33</v>
      </c>
      <c r="AX203" s="13" t="s">
        <v>15</v>
      </c>
      <c r="AY203" s="169" t="s">
        <v>137</v>
      </c>
    </row>
    <row r="204" spans="1:65" s="2" customFormat="1" ht="14.45" customHeight="1" x14ac:dyDescent="0.2">
      <c r="A204" s="33"/>
      <c r="B204" s="154"/>
      <c r="C204" s="155" t="s">
        <v>415</v>
      </c>
      <c r="D204" s="345" t="s">
        <v>141</v>
      </c>
      <c r="E204" s="156" t="s">
        <v>416</v>
      </c>
      <c r="F204" s="157" t="s">
        <v>417</v>
      </c>
      <c r="G204" s="158" t="s">
        <v>144</v>
      </c>
      <c r="H204" s="159">
        <v>26.88</v>
      </c>
      <c r="I204" s="160"/>
      <c r="J204" s="161">
        <f>ROUND(I204*H204,2)</f>
        <v>0</v>
      </c>
      <c r="K204" s="157" t="s">
        <v>145</v>
      </c>
      <c r="L204" s="34"/>
      <c r="M204" s="162" t="s">
        <v>3</v>
      </c>
      <c r="N204" s="163" t="s">
        <v>42</v>
      </c>
      <c r="O204" s="54"/>
      <c r="P204" s="164">
        <f>O204*H204</f>
        <v>0</v>
      </c>
      <c r="Q204" s="164">
        <v>0</v>
      </c>
      <c r="R204" s="164">
        <f>Q204*H204</f>
        <v>0</v>
      </c>
      <c r="S204" s="164">
        <v>0</v>
      </c>
      <c r="T204" s="165">
        <f>S204*H204</f>
        <v>0</v>
      </c>
      <c r="U204" s="33"/>
      <c r="V204" s="33"/>
      <c r="W204" s="33"/>
      <c r="X204" s="33"/>
      <c r="Y204" s="33"/>
      <c r="Z204" s="33"/>
      <c r="AA204" s="33"/>
      <c r="AB204" s="33"/>
      <c r="AC204" s="33"/>
      <c r="AD204" s="33"/>
      <c r="AE204" s="33"/>
      <c r="AR204" s="166" t="s">
        <v>223</v>
      </c>
      <c r="AT204" s="166" t="s">
        <v>141</v>
      </c>
      <c r="AU204" s="166" t="s">
        <v>79</v>
      </c>
      <c r="AY204" s="18" t="s">
        <v>137</v>
      </c>
      <c r="BE204" s="167">
        <f>IF(N204="základní",J204,0)</f>
        <v>0</v>
      </c>
      <c r="BF204" s="167">
        <f>IF(N204="snížená",J204,0)</f>
        <v>0</v>
      </c>
      <c r="BG204" s="167">
        <f>IF(N204="zákl. přenesená",J204,0)</f>
        <v>0</v>
      </c>
      <c r="BH204" s="167">
        <f>IF(N204="sníž. přenesená",J204,0)</f>
        <v>0</v>
      </c>
      <c r="BI204" s="167">
        <f>IF(N204="nulová",J204,0)</f>
        <v>0</v>
      </c>
      <c r="BJ204" s="18" t="s">
        <v>15</v>
      </c>
      <c r="BK204" s="167">
        <f>ROUND(I204*H204,2)</f>
        <v>0</v>
      </c>
      <c r="BL204" s="18" t="s">
        <v>223</v>
      </c>
      <c r="BM204" s="166" t="s">
        <v>841</v>
      </c>
    </row>
    <row r="205" spans="1:65" s="2" customFormat="1" ht="32.450000000000003" customHeight="1" x14ac:dyDescent="0.2">
      <c r="A205" s="33"/>
      <c r="B205" s="154"/>
      <c r="C205" s="155" t="s">
        <v>419</v>
      </c>
      <c r="D205" s="345" t="s">
        <v>141</v>
      </c>
      <c r="E205" s="156" t="s">
        <v>420</v>
      </c>
      <c r="F205" s="157" t="s">
        <v>421</v>
      </c>
      <c r="G205" s="158" t="s">
        <v>144</v>
      </c>
      <c r="H205" s="159">
        <v>26.88</v>
      </c>
      <c r="I205" s="160"/>
      <c r="J205" s="161">
        <f>ROUND(I205*H205,2)</f>
        <v>0</v>
      </c>
      <c r="K205" s="157" t="s">
        <v>145</v>
      </c>
      <c r="L205" s="34"/>
      <c r="M205" s="162" t="s">
        <v>3</v>
      </c>
      <c r="N205" s="163" t="s">
        <v>42</v>
      </c>
      <c r="O205" s="54"/>
      <c r="P205" s="164">
        <f>O205*H205</f>
        <v>0</v>
      </c>
      <c r="Q205" s="164">
        <v>3.0000000000000001E-5</v>
      </c>
      <c r="R205" s="164">
        <f>Q205*H205</f>
        <v>8.0639999999999998E-4</v>
      </c>
      <c r="S205" s="164">
        <v>0</v>
      </c>
      <c r="T205" s="165">
        <f>S205*H205</f>
        <v>0</v>
      </c>
      <c r="U205" s="33"/>
      <c r="V205" s="33"/>
      <c r="W205" s="33"/>
      <c r="X205" s="33"/>
      <c r="Y205" s="33"/>
      <c r="Z205" s="33"/>
      <c r="AA205" s="33"/>
      <c r="AB205" s="33"/>
      <c r="AC205" s="33"/>
      <c r="AD205" s="33"/>
      <c r="AE205" s="33"/>
      <c r="AR205" s="166" t="s">
        <v>223</v>
      </c>
      <c r="AT205" s="166" t="s">
        <v>141</v>
      </c>
      <c r="AU205" s="166" t="s">
        <v>79</v>
      </c>
      <c r="AY205" s="18" t="s">
        <v>137</v>
      </c>
      <c r="BE205" s="167">
        <f>IF(N205="základní",J205,0)</f>
        <v>0</v>
      </c>
      <c r="BF205" s="167">
        <f>IF(N205="snížená",J205,0)</f>
        <v>0</v>
      </c>
      <c r="BG205" s="167">
        <f>IF(N205="zákl. přenesená",J205,0)</f>
        <v>0</v>
      </c>
      <c r="BH205" s="167">
        <f>IF(N205="sníž. přenesená",J205,0)</f>
        <v>0</v>
      </c>
      <c r="BI205" s="167">
        <f>IF(N205="nulová",J205,0)</f>
        <v>0</v>
      </c>
      <c r="BJ205" s="18" t="s">
        <v>15</v>
      </c>
      <c r="BK205" s="167">
        <f>ROUND(I205*H205,2)</f>
        <v>0</v>
      </c>
      <c r="BL205" s="18" t="s">
        <v>223</v>
      </c>
      <c r="BM205" s="166" t="s">
        <v>842</v>
      </c>
    </row>
    <row r="206" spans="1:65" s="2" customFormat="1" ht="32.450000000000003" customHeight="1" x14ac:dyDescent="0.2">
      <c r="A206" s="33"/>
      <c r="B206" s="154"/>
      <c r="C206" s="155" t="s">
        <v>423</v>
      </c>
      <c r="D206" s="345" t="s">
        <v>141</v>
      </c>
      <c r="E206" s="156" t="s">
        <v>424</v>
      </c>
      <c r="F206" s="157" t="s">
        <v>425</v>
      </c>
      <c r="G206" s="158" t="s">
        <v>144</v>
      </c>
      <c r="H206" s="159">
        <v>26.88</v>
      </c>
      <c r="I206" s="160"/>
      <c r="J206" s="161">
        <f>ROUND(I206*H206,2)</f>
        <v>0</v>
      </c>
      <c r="K206" s="157" t="s">
        <v>145</v>
      </c>
      <c r="L206" s="34"/>
      <c r="M206" s="162" t="s">
        <v>3</v>
      </c>
      <c r="N206" s="163" t="s">
        <v>42</v>
      </c>
      <c r="O206" s="54"/>
      <c r="P206" s="164">
        <f>O206*H206</f>
        <v>0</v>
      </c>
      <c r="Q206" s="164">
        <v>7.4999999999999997E-3</v>
      </c>
      <c r="R206" s="164">
        <f>Q206*H206</f>
        <v>0.20159999999999997</v>
      </c>
      <c r="S206" s="164">
        <v>0</v>
      </c>
      <c r="T206" s="165">
        <f>S206*H206</f>
        <v>0</v>
      </c>
      <c r="U206" s="33"/>
      <c r="V206" s="33"/>
      <c r="W206" s="33"/>
      <c r="X206" s="33"/>
      <c r="Y206" s="33"/>
      <c r="Z206" s="33"/>
      <c r="AA206" s="33"/>
      <c r="AB206" s="33"/>
      <c r="AC206" s="33"/>
      <c r="AD206" s="33"/>
      <c r="AE206" s="33"/>
      <c r="AR206" s="166" t="s">
        <v>223</v>
      </c>
      <c r="AT206" s="166" t="s">
        <v>141</v>
      </c>
      <c r="AU206" s="166" t="s">
        <v>79</v>
      </c>
      <c r="AY206" s="18" t="s">
        <v>137</v>
      </c>
      <c r="BE206" s="167">
        <f>IF(N206="základní",J206,0)</f>
        <v>0</v>
      </c>
      <c r="BF206" s="167">
        <f>IF(N206="snížená",J206,0)</f>
        <v>0</v>
      </c>
      <c r="BG206" s="167">
        <f>IF(N206="zákl. přenesená",J206,0)</f>
        <v>0</v>
      </c>
      <c r="BH206" s="167">
        <f>IF(N206="sníž. přenesená",J206,0)</f>
        <v>0</v>
      </c>
      <c r="BI206" s="167">
        <f>IF(N206="nulová",J206,0)</f>
        <v>0</v>
      </c>
      <c r="BJ206" s="18" t="s">
        <v>15</v>
      </c>
      <c r="BK206" s="167">
        <f>ROUND(I206*H206,2)</f>
        <v>0</v>
      </c>
      <c r="BL206" s="18" t="s">
        <v>223</v>
      </c>
      <c r="BM206" s="166" t="s">
        <v>843</v>
      </c>
    </row>
    <row r="207" spans="1:65" s="2" customFormat="1" ht="21.6" customHeight="1" x14ac:dyDescent="0.2">
      <c r="A207" s="33"/>
      <c r="B207" s="154"/>
      <c r="C207" s="155" t="s">
        <v>427</v>
      </c>
      <c r="D207" s="345" t="s">
        <v>141</v>
      </c>
      <c r="E207" s="156" t="s">
        <v>428</v>
      </c>
      <c r="F207" s="157" t="s">
        <v>429</v>
      </c>
      <c r="G207" s="158" t="s">
        <v>144</v>
      </c>
      <c r="H207" s="159">
        <v>40.049999999999997</v>
      </c>
      <c r="I207" s="160"/>
      <c r="J207" s="161">
        <f>ROUND(I207*H207,2)</f>
        <v>0</v>
      </c>
      <c r="K207" s="157" t="s">
        <v>145</v>
      </c>
      <c r="L207" s="34"/>
      <c r="M207" s="162" t="s">
        <v>3</v>
      </c>
      <c r="N207" s="163" t="s">
        <v>42</v>
      </c>
      <c r="O207" s="54"/>
      <c r="P207" s="164">
        <f>O207*H207</f>
        <v>0</v>
      </c>
      <c r="Q207" s="164">
        <v>0</v>
      </c>
      <c r="R207" s="164">
        <f>Q207*H207</f>
        <v>0</v>
      </c>
      <c r="S207" s="164">
        <v>3.0000000000000001E-3</v>
      </c>
      <c r="T207" s="165">
        <f>S207*H207</f>
        <v>0.12014999999999999</v>
      </c>
      <c r="U207" s="33"/>
      <c r="V207" s="33"/>
      <c r="W207" s="33"/>
      <c r="X207" s="33"/>
      <c r="Y207" s="33"/>
      <c r="Z207" s="33"/>
      <c r="AA207" s="33"/>
      <c r="AB207" s="33"/>
      <c r="AC207" s="33"/>
      <c r="AD207" s="33"/>
      <c r="AE207" s="33"/>
      <c r="AR207" s="166" t="s">
        <v>223</v>
      </c>
      <c r="AT207" s="166" t="s">
        <v>141</v>
      </c>
      <c r="AU207" s="166" t="s">
        <v>79</v>
      </c>
      <c r="AY207" s="18" t="s">
        <v>137</v>
      </c>
      <c r="BE207" s="167">
        <f>IF(N207="základní",J207,0)</f>
        <v>0</v>
      </c>
      <c r="BF207" s="167">
        <f>IF(N207="snížená",J207,0)</f>
        <v>0</v>
      </c>
      <c r="BG207" s="167">
        <f>IF(N207="zákl. přenesená",J207,0)</f>
        <v>0</v>
      </c>
      <c r="BH207" s="167">
        <f>IF(N207="sníž. přenesená",J207,0)</f>
        <v>0</v>
      </c>
      <c r="BI207" s="167">
        <f>IF(N207="nulová",J207,0)</f>
        <v>0</v>
      </c>
      <c r="BJ207" s="18" t="s">
        <v>15</v>
      </c>
      <c r="BK207" s="167">
        <f>ROUND(I207*H207,2)</f>
        <v>0</v>
      </c>
      <c r="BL207" s="18" t="s">
        <v>223</v>
      </c>
      <c r="BM207" s="166" t="s">
        <v>844</v>
      </c>
    </row>
    <row r="208" spans="1:65" s="13" customFormat="1" x14ac:dyDescent="0.2">
      <c r="B208" s="168"/>
      <c r="D208" s="346" t="s">
        <v>147</v>
      </c>
      <c r="E208" s="169" t="s">
        <v>3</v>
      </c>
      <c r="F208" s="170" t="s">
        <v>777</v>
      </c>
      <c r="H208" s="171">
        <v>40.049999999999997</v>
      </c>
      <c r="I208" s="172"/>
      <c r="L208" s="168"/>
      <c r="M208" s="173"/>
      <c r="N208" s="174"/>
      <c r="O208" s="174"/>
      <c r="P208" s="174"/>
      <c r="Q208" s="174"/>
      <c r="R208" s="174"/>
      <c r="S208" s="174"/>
      <c r="T208" s="175"/>
      <c r="AT208" s="169" t="s">
        <v>147</v>
      </c>
      <c r="AU208" s="169" t="s">
        <v>79</v>
      </c>
      <c r="AV208" s="13" t="s">
        <v>79</v>
      </c>
      <c r="AW208" s="13" t="s">
        <v>33</v>
      </c>
      <c r="AX208" s="13" t="s">
        <v>15</v>
      </c>
      <c r="AY208" s="169" t="s">
        <v>137</v>
      </c>
    </row>
    <row r="209" spans="1:65" s="2" customFormat="1" ht="21.6" customHeight="1" x14ac:dyDescent="0.2">
      <c r="A209" s="33"/>
      <c r="B209" s="154"/>
      <c r="C209" s="155" t="s">
        <v>139</v>
      </c>
      <c r="D209" s="345" t="s">
        <v>141</v>
      </c>
      <c r="E209" s="156" t="s">
        <v>431</v>
      </c>
      <c r="F209" s="157" t="s">
        <v>432</v>
      </c>
      <c r="G209" s="158" t="s">
        <v>186</v>
      </c>
      <c r="H209" s="159">
        <v>40.200000000000003</v>
      </c>
      <c r="I209" s="160"/>
      <c r="J209" s="161">
        <f>ROUND(I209*H209,2)</f>
        <v>0</v>
      </c>
      <c r="K209" s="157" t="s">
        <v>145</v>
      </c>
      <c r="L209" s="34"/>
      <c r="M209" s="162" t="s">
        <v>3</v>
      </c>
      <c r="N209" s="163" t="s">
        <v>42</v>
      </c>
      <c r="O209" s="54"/>
      <c r="P209" s="164">
        <f>O209*H209</f>
        <v>0</v>
      </c>
      <c r="Q209" s="164">
        <v>0</v>
      </c>
      <c r="R209" s="164">
        <f>Q209*H209</f>
        <v>0</v>
      </c>
      <c r="S209" s="164">
        <v>2.9999999999999997E-4</v>
      </c>
      <c r="T209" s="165">
        <f>S209*H209</f>
        <v>1.206E-2</v>
      </c>
      <c r="U209" s="33"/>
      <c r="V209" s="33"/>
      <c r="W209" s="33"/>
      <c r="X209" s="33"/>
      <c r="Y209" s="33"/>
      <c r="Z209" s="33"/>
      <c r="AA209" s="33"/>
      <c r="AB209" s="33"/>
      <c r="AC209" s="33"/>
      <c r="AD209" s="33"/>
      <c r="AE209" s="33"/>
      <c r="AR209" s="166" t="s">
        <v>223</v>
      </c>
      <c r="AT209" s="166" t="s">
        <v>141</v>
      </c>
      <c r="AU209" s="166" t="s">
        <v>79</v>
      </c>
      <c r="AY209" s="18" t="s">
        <v>137</v>
      </c>
      <c r="BE209" s="167">
        <f>IF(N209="základní",J209,0)</f>
        <v>0</v>
      </c>
      <c r="BF209" s="167">
        <f>IF(N209="snížená",J209,0)</f>
        <v>0</v>
      </c>
      <c r="BG209" s="167">
        <f>IF(N209="zákl. přenesená",J209,0)</f>
        <v>0</v>
      </c>
      <c r="BH209" s="167">
        <f>IF(N209="sníž. přenesená",J209,0)</f>
        <v>0</v>
      </c>
      <c r="BI209" s="167">
        <f>IF(N209="nulová",J209,0)</f>
        <v>0</v>
      </c>
      <c r="BJ209" s="18" t="s">
        <v>15</v>
      </c>
      <c r="BK209" s="167">
        <f>ROUND(I209*H209,2)</f>
        <v>0</v>
      </c>
      <c r="BL209" s="18" t="s">
        <v>223</v>
      </c>
      <c r="BM209" s="166" t="s">
        <v>845</v>
      </c>
    </row>
    <row r="210" spans="1:65" s="14" customFormat="1" x14ac:dyDescent="0.2">
      <c r="B210" s="176"/>
      <c r="D210" s="346" t="s">
        <v>147</v>
      </c>
      <c r="E210" s="177" t="s">
        <v>3</v>
      </c>
      <c r="F210" s="178" t="s">
        <v>379</v>
      </c>
      <c r="H210" s="177" t="s">
        <v>3</v>
      </c>
      <c r="I210" s="179"/>
      <c r="L210" s="176"/>
      <c r="M210" s="180"/>
      <c r="N210" s="181"/>
      <c r="O210" s="181"/>
      <c r="P210" s="181"/>
      <c r="Q210" s="181"/>
      <c r="R210" s="181"/>
      <c r="S210" s="181"/>
      <c r="T210" s="182"/>
      <c r="AT210" s="177" t="s">
        <v>147</v>
      </c>
      <c r="AU210" s="177" t="s">
        <v>79</v>
      </c>
      <c r="AV210" s="14" t="s">
        <v>15</v>
      </c>
      <c r="AW210" s="14" t="s">
        <v>33</v>
      </c>
      <c r="AX210" s="14" t="s">
        <v>71</v>
      </c>
      <c r="AY210" s="177" t="s">
        <v>137</v>
      </c>
    </row>
    <row r="211" spans="1:65" s="13" customFormat="1" x14ac:dyDescent="0.2">
      <c r="B211" s="168"/>
      <c r="D211" s="346" t="s">
        <v>147</v>
      </c>
      <c r="E211" s="169" t="s">
        <v>3</v>
      </c>
      <c r="F211" s="170" t="s">
        <v>380</v>
      </c>
      <c r="H211" s="171">
        <v>30.2</v>
      </c>
      <c r="I211" s="172"/>
      <c r="L211" s="168"/>
      <c r="M211" s="173"/>
      <c r="N211" s="174"/>
      <c r="O211" s="174"/>
      <c r="P211" s="174"/>
      <c r="Q211" s="174"/>
      <c r="R211" s="174"/>
      <c r="S211" s="174"/>
      <c r="T211" s="175"/>
      <c r="AT211" s="169" t="s">
        <v>147</v>
      </c>
      <c r="AU211" s="169" t="s">
        <v>79</v>
      </c>
      <c r="AV211" s="13" t="s">
        <v>79</v>
      </c>
      <c r="AW211" s="13" t="s">
        <v>33</v>
      </c>
      <c r="AX211" s="13" t="s">
        <v>71</v>
      </c>
      <c r="AY211" s="169" t="s">
        <v>137</v>
      </c>
    </row>
    <row r="212" spans="1:65" s="13" customFormat="1" x14ac:dyDescent="0.2">
      <c r="B212" s="168"/>
      <c r="D212" s="346" t="s">
        <v>147</v>
      </c>
      <c r="E212" s="169" t="s">
        <v>3</v>
      </c>
      <c r="F212" s="170" t="s">
        <v>381</v>
      </c>
      <c r="H212" s="171">
        <v>-3.2</v>
      </c>
      <c r="I212" s="172"/>
      <c r="L212" s="168"/>
      <c r="M212" s="173"/>
      <c r="N212" s="174"/>
      <c r="O212" s="174"/>
      <c r="P212" s="174"/>
      <c r="Q212" s="174"/>
      <c r="R212" s="174"/>
      <c r="S212" s="174"/>
      <c r="T212" s="175"/>
      <c r="AT212" s="169" t="s">
        <v>147</v>
      </c>
      <c r="AU212" s="169" t="s">
        <v>79</v>
      </c>
      <c r="AV212" s="13" t="s">
        <v>79</v>
      </c>
      <c r="AW212" s="13" t="s">
        <v>33</v>
      </c>
      <c r="AX212" s="13" t="s">
        <v>71</v>
      </c>
      <c r="AY212" s="169" t="s">
        <v>137</v>
      </c>
    </row>
    <row r="213" spans="1:65" s="14" customFormat="1" x14ac:dyDescent="0.2">
      <c r="B213" s="176"/>
      <c r="D213" s="346" t="s">
        <v>147</v>
      </c>
      <c r="E213" s="177" t="s">
        <v>3</v>
      </c>
      <c r="F213" s="178" t="s">
        <v>168</v>
      </c>
      <c r="H213" s="177" t="s">
        <v>3</v>
      </c>
      <c r="I213" s="179"/>
      <c r="L213" s="176"/>
      <c r="M213" s="180"/>
      <c r="N213" s="181"/>
      <c r="O213" s="181"/>
      <c r="P213" s="181"/>
      <c r="Q213" s="181"/>
      <c r="R213" s="181"/>
      <c r="S213" s="181"/>
      <c r="T213" s="182"/>
      <c r="AT213" s="177" t="s">
        <v>147</v>
      </c>
      <c r="AU213" s="177" t="s">
        <v>79</v>
      </c>
      <c r="AV213" s="14" t="s">
        <v>15</v>
      </c>
      <c r="AW213" s="14" t="s">
        <v>33</v>
      </c>
      <c r="AX213" s="14" t="s">
        <v>71</v>
      </c>
      <c r="AY213" s="177" t="s">
        <v>137</v>
      </c>
    </row>
    <row r="214" spans="1:65" s="13" customFormat="1" x14ac:dyDescent="0.2">
      <c r="B214" s="168"/>
      <c r="D214" s="346" t="s">
        <v>147</v>
      </c>
      <c r="E214" s="169" t="s">
        <v>3</v>
      </c>
      <c r="F214" s="170" t="s">
        <v>824</v>
      </c>
      <c r="H214" s="171">
        <v>13.2</v>
      </c>
      <c r="I214" s="172"/>
      <c r="L214" s="168"/>
      <c r="M214" s="173"/>
      <c r="N214" s="174"/>
      <c r="O214" s="174"/>
      <c r="P214" s="174"/>
      <c r="Q214" s="174"/>
      <c r="R214" s="174"/>
      <c r="S214" s="174"/>
      <c r="T214" s="175"/>
      <c r="AT214" s="169" t="s">
        <v>147</v>
      </c>
      <c r="AU214" s="169" t="s">
        <v>79</v>
      </c>
      <c r="AV214" s="13" t="s">
        <v>79</v>
      </c>
      <c r="AW214" s="13" t="s">
        <v>33</v>
      </c>
      <c r="AX214" s="13" t="s">
        <v>71</v>
      </c>
      <c r="AY214" s="169" t="s">
        <v>137</v>
      </c>
    </row>
    <row r="215" spans="1:65" s="15" customFormat="1" x14ac:dyDescent="0.2">
      <c r="B215" s="194"/>
      <c r="D215" s="346" t="s">
        <v>147</v>
      </c>
      <c r="E215" s="195" t="s">
        <v>3</v>
      </c>
      <c r="F215" s="196" t="s">
        <v>347</v>
      </c>
      <c r="H215" s="197">
        <v>40.200000000000003</v>
      </c>
      <c r="I215" s="198"/>
      <c r="L215" s="194"/>
      <c r="M215" s="199"/>
      <c r="N215" s="200"/>
      <c r="O215" s="200"/>
      <c r="P215" s="200"/>
      <c r="Q215" s="200"/>
      <c r="R215" s="200"/>
      <c r="S215" s="200"/>
      <c r="T215" s="201"/>
      <c r="AT215" s="195" t="s">
        <v>147</v>
      </c>
      <c r="AU215" s="195" t="s">
        <v>79</v>
      </c>
      <c r="AV215" s="15" t="s">
        <v>85</v>
      </c>
      <c r="AW215" s="15" t="s">
        <v>33</v>
      </c>
      <c r="AX215" s="15" t="s">
        <v>15</v>
      </c>
      <c r="AY215" s="195" t="s">
        <v>137</v>
      </c>
    </row>
    <row r="216" spans="1:65" s="2" customFormat="1" ht="43.15" customHeight="1" x14ac:dyDescent="0.2">
      <c r="A216" s="33"/>
      <c r="B216" s="154"/>
      <c r="C216" s="155" t="s">
        <v>434</v>
      </c>
      <c r="D216" s="345" t="s">
        <v>141</v>
      </c>
      <c r="E216" s="156" t="s">
        <v>435</v>
      </c>
      <c r="F216" s="157" t="s">
        <v>436</v>
      </c>
      <c r="G216" s="158" t="s">
        <v>238</v>
      </c>
      <c r="H216" s="193"/>
      <c r="I216" s="160"/>
      <c r="J216" s="161">
        <f>ROUND(I216*H216,2)</f>
        <v>0</v>
      </c>
      <c r="K216" s="157" t="s">
        <v>145</v>
      </c>
      <c r="L216" s="34"/>
      <c r="M216" s="162" t="s">
        <v>3</v>
      </c>
      <c r="N216" s="163" t="s">
        <v>42</v>
      </c>
      <c r="O216" s="54"/>
      <c r="P216" s="164">
        <f>O216*H216</f>
        <v>0</v>
      </c>
      <c r="Q216" s="164">
        <v>0</v>
      </c>
      <c r="R216" s="164">
        <f>Q216*H216</f>
        <v>0</v>
      </c>
      <c r="S216" s="164">
        <v>0</v>
      </c>
      <c r="T216" s="165">
        <f>S216*H216</f>
        <v>0</v>
      </c>
      <c r="U216" s="33"/>
      <c r="V216" s="33"/>
      <c r="W216" s="33"/>
      <c r="X216" s="33"/>
      <c r="Y216" s="33"/>
      <c r="Z216" s="33"/>
      <c r="AA216" s="33"/>
      <c r="AB216" s="33"/>
      <c r="AC216" s="33"/>
      <c r="AD216" s="33"/>
      <c r="AE216" s="33"/>
      <c r="AR216" s="166" t="s">
        <v>223</v>
      </c>
      <c r="AT216" s="166" t="s">
        <v>141</v>
      </c>
      <c r="AU216" s="166" t="s">
        <v>79</v>
      </c>
      <c r="AY216" s="18" t="s">
        <v>137</v>
      </c>
      <c r="BE216" s="167">
        <f>IF(N216="základní",J216,0)</f>
        <v>0</v>
      </c>
      <c r="BF216" s="167">
        <f>IF(N216="snížená",J216,0)</f>
        <v>0</v>
      </c>
      <c r="BG216" s="167">
        <f>IF(N216="zákl. přenesená",J216,0)</f>
        <v>0</v>
      </c>
      <c r="BH216" s="167">
        <f>IF(N216="sníž. přenesená",J216,0)</f>
        <v>0</v>
      </c>
      <c r="BI216" s="167">
        <f>IF(N216="nulová",J216,0)</f>
        <v>0</v>
      </c>
      <c r="BJ216" s="18" t="s">
        <v>15</v>
      </c>
      <c r="BK216" s="167">
        <f>ROUND(I216*H216,2)</f>
        <v>0</v>
      </c>
      <c r="BL216" s="18" t="s">
        <v>223</v>
      </c>
      <c r="BM216" s="166" t="s">
        <v>846</v>
      </c>
    </row>
    <row r="217" spans="1:65" s="12" customFormat="1" ht="22.9" customHeight="1" x14ac:dyDescent="0.2">
      <c r="B217" s="141"/>
      <c r="D217" s="347" t="s">
        <v>70</v>
      </c>
      <c r="E217" s="152" t="s">
        <v>438</v>
      </c>
      <c r="F217" s="152" t="s">
        <v>439</v>
      </c>
      <c r="I217" s="144"/>
      <c r="J217" s="153">
        <f>BK217</f>
        <v>0</v>
      </c>
      <c r="L217" s="141"/>
      <c r="M217" s="146"/>
      <c r="N217" s="147"/>
      <c r="O217" s="147"/>
      <c r="P217" s="148">
        <f>SUM(P218:P221)</f>
        <v>0</v>
      </c>
      <c r="Q217" s="147"/>
      <c r="R217" s="148">
        <f>SUM(R218:R221)</f>
        <v>0</v>
      </c>
      <c r="S217" s="147"/>
      <c r="T217" s="149">
        <f>SUM(T218:T221)</f>
        <v>0</v>
      </c>
      <c r="AR217" s="142" t="s">
        <v>79</v>
      </c>
      <c r="AT217" s="150" t="s">
        <v>70</v>
      </c>
      <c r="AU217" s="150" t="s">
        <v>15</v>
      </c>
      <c r="AY217" s="142" t="s">
        <v>137</v>
      </c>
      <c r="BK217" s="151">
        <f>SUM(BK218:BK221)</f>
        <v>0</v>
      </c>
    </row>
    <row r="218" spans="1:65" s="2" customFormat="1" ht="14.45" customHeight="1" x14ac:dyDescent="0.2">
      <c r="A218" s="33"/>
      <c r="B218" s="154"/>
      <c r="C218" s="155" t="s">
        <v>162</v>
      </c>
      <c r="D218" s="345" t="s">
        <v>141</v>
      </c>
      <c r="E218" s="156" t="s">
        <v>440</v>
      </c>
      <c r="F218" s="157" t="s">
        <v>441</v>
      </c>
      <c r="G218" s="158" t="s">
        <v>245</v>
      </c>
      <c r="H218" s="159">
        <v>5</v>
      </c>
      <c r="I218" s="160"/>
      <c r="J218" s="161">
        <f>ROUND(I218*H218,2)</f>
        <v>0</v>
      </c>
      <c r="K218" s="157" t="s">
        <v>3</v>
      </c>
      <c r="L218" s="34"/>
      <c r="M218" s="162" t="s">
        <v>3</v>
      </c>
      <c r="N218" s="163" t="s">
        <v>42</v>
      </c>
      <c r="O218" s="54"/>
      <c r="P218" s="164">
        <f>O218*H218</f>
        <v>0</v>
      </c>
      <c r="Q218" s="164">
        <v>0</v>
      </c>
      <c r="R218" s="164">
        <f>Q218*H218</f>
        <v>0</v>
      </c>
      <c r="S218" s="164">
        <v>0</v>
      </c>
      <c r="T218" s="165">
        <f>S218*H218</f>
        <v>0</v>
      </c>
      <c r="U218" s="33"/>
      <c r="V218" s="33"/>
      <c r="W218" s="33"/>
      <c r="X218" s="33"/>
      <c r="Y218" s="33"/>
      <c r="Z218" s="33"/>
      <c r="AA218" s="33"/>
      <c r="AB218" s="33"/>
      <c r="AC218" s="33"/>
      <c r="AD218" s="33"/>
      <c r="AE218" s="33"/>
      <c r="AR218" s="166" t="s">
        <v>223</v>
      </c>
      <c r="AT218" s="166" t="s">
        <v>141</v>
      </c>
      <c r="AU218" s="166" t="s">
        <v>79</v>
      </c>
      <c r="AY218" s="18" t="s">
        <v>137</v>
      </c>
      <c r="BE218" s="167">
        <f>IF(N218="základní",J218,0)</f>
        <v>0</v>
      </c>
      <c r="BF218" s="167">
        <f>IF(N218="snížená",J218,0)</f>
        <v>0</v>
      </c>
      <c r="BG218" s="167">
        <f>IF(N218="zákl. přenesená",J218,0)</f>
        <v>0</v>
      </c>
      <c r="BH218" s="167">
        <f>IF(N218="sníž. přenesená",J218,0)</f>
        <v>0</v>
      </c>
      <c r="BI218" s="167">
        <f>IF(N218="nulová",J218,0)</f>
        <v>0</v>
      </c>
      <c r="BJ218" s="18" t="s">
        <v>15</v>
      </c>
      <c r="BK218" s="167">
        <f>ROUND(I218*H218,2)</f>
        <v>0</v>
      </c>
      <c r="BL218" s="18" t="s">
        <v>223</v>
      </c>
      <c r="BM218" s="166" t="s">
        <v>847</v>
      </c>
    </row>
    <row r="219" spans="1:65" s="2" customFormat="1" ht="14.45" customHeight="1" x14ac:dyDescent="0.2">
      <c r="A219" s="33"/>
      <c r="B219" s="154"/>
      <c r="C219" s="155" t="s">
        <v>443</v>
      </c>
      <c r="D219" s="345" t="s">
        <v>141</v>
      </c>
      <c r="E219" s="156" t="s">
        <v>444</v>
      </c>
      <c r="F219" s="157" t="s">
        <v>445</v>
      </c>
      <c r="G219" s="158" t="s">
        <v>245</v>
      </c>
      <c r="H219" s="159">
        <v>5</v>
      </c>
      <c r="I219" s="160"/>
      <c r="J219" s="161">
        <f>ROUND(I219*H219,2)</f>
        <v>0</v>
      </c>
      <c r="K219" s="157" t="s">
        <v>3</v>
      </c>
      <c r="L219" s="34"/>
      <c r="M219" s="162" t="s">
        <v>3</v>
      </c>
      <c r="N219" s="163" t="s">
        <v>42</v>
      </c>
      <c r="O219" s="54"/>
      <c r="P219" s="164">
        <f>O219*H219</f>
        <v>0</v>
      </c>
      <c r="Q219" s="164">
        <v>0</v>
      </c>
      <c r="R219" s="164">
        <f>Q219*H219</f>
        <v>0</v>
      </c>
      <c r="S219" s="164">
        <v>0</v>
      </c>
      <c r="T219" s="165">
        <f>S219*H219</f>
        <v>0</v>
      </c>
      <c r="U219" s="33"/>
      <c r="V219" s="33"/>
      <c r="W219" s="33"/>
      <c r="X219" s="33"/>
      <c r="Y219" s="33"/>
      <c r="Z219" s="33"/>
      <c r="AA219" s="33"/>
      <c r="AB219" s="33"/>
      <c r="AC219" s="33"/>
      <c r="AD219" s="33"/>
      <c r="AE219" s="33"/>
      <c r="AR219" s="166" t="s">
        <v>223</v>
      </c>
      <c r="AT219" s="166" t="s">
        <v>141</v>
      </c>
      <c r="AU219" s="166" t="s">
        <v>79</v>
      </c>
      <c r="AY219" s="18" t="s">
        <v>137</v>
      </c>
      <c r="BE219" s="167">
        <f>IF(N219="základní",J219,0)</f>
        <v>0</v>
      </c>
      <c r="BF219" s="167">
        <f>IF(N219="snížená",J219,0)</f>
        <v>0</v>
      </c>
      <c r="BG219" s="167">
        <f>IF(N219="zákl. přenesená",J219,0)</f>
        <v>0</v>
      </c>
      <c r="BH219" s="167">
        <f>IF(N219="sníž. přenesená",J219,0)</f>
        <v>0</v>
      </c>
      <c r="BI219" s="167">
        <f>IF(N219="nulová",J219,0)</f>
        <v>0</v>
      </c>
      <c r="BJ219" s="18" t="s">
        <v>15</v>
      </c>
      <c r="BK219" s="167">
        <f>ROUND(I219*H219,2)</f>
        <v>0</v>
      </c>
      <c r="BL219" s="18" t="s">
        <v>223</v>
      </c>
      <c r="BM219" s="166" t="s">
        <v>848</v>
      </c>
    </row>
    <row r="220" spans="1:65" s="2" customFormat="1" ht="14.45" customHeight="1" x14ac:dyDescent="0.2">
      <c r="A220" s="33"/>
      <c r="B220" s="154"/>
      <c r="C220" s="155" t="s">
        <v>447</v>
      </c>
      <c r="D220" s="345" t="s">
        <v>141</v>
      </c>
      <c r="E220" s="156" t="s">
        <v>448</v>
      </c>
      <c r="F220" s="157" t="s">
        <v>449</v>
      </c>
      <c r="G220" s="158" t="s">
        <v>326</v>
      </c>
      <c r="H220" s="159">
        <v>2</v>
      </c>
      <c r="I220" s="160"/>
      <c r="J220" s="161">
        <f>ROUND(I220*H220,2)</f>
        <v>0</v>
      </c>
      <c r="K220" s="157" t="s">
        <v>3</v>
      </c>
      <c r="L220" s="34"/>
      <c r="M220" s="162" t="s">
        <v>3</v>
      </c>
      <c r="N220" s="163" t="s">
        <v>42</v>
      </c>
      <c r="O220" s="54"/>
      <c r="P220" s="164">
        <f>O220*H220</f>
        <v>0</v>
      </c>
      <c r="Q220" s="164">
        <v>0</v>
      </c>
      <c r="R220" s="164">
        <f>Q220*H220</f>
        <v>0</v>
      </c>
      <c r="S220" s="164">
        <v>0</v>
      </c>
      <c r="T220" s="165">
        <f>S220*H220</f>
        <v>0</v>
      </c>
      <c r="U220" s="33"/>
      <c r="V220" s="33"/>
      <c r="W220" s="33"/>
      <c r="X220" s="33"/>
      <c r="Y220" s="33"/>
      <c r="Z220" s="33"/>
      <c r="AA220" s="33"/>
      <c r="AB220" s="33"/>
      <c r="AC220" s="33"/>
      <c r="AD220" s="33"/>
      <c r="AE220" s="33"/>
      <c r="AR220" s="166" t="s">
        <v>223</v>
      </c>
      <c r="AT220" s="166" t="s">
        <v>141</v>
      </c>
      <c r="AU220" s="166" t="s">
        <v>79</v>
      </c>
      <c r="AY220" s="18" t="s">
        <v>137</v>
      </c>
      <c r="BE220" s="167">
        <f>IF(N220="základní",J220,0)</f>
        <v>0</v>
      </c>
      <c r="BF220" s="167">
        <f>IF(N220="snížená",J220,0)</f>
        <v>0</v>
      </c>
      <c r="BG220" s="167">
        <f>IF(N220="zákl. přenesená",J220,0)</f>
        <v>0</v>
      </c>
      <c r="BH220" s="167">
        <f>IF(N220="sníž. přenesená",J220,0)</f>
        <v>0</v>
      </c>
      <c r="BI220" s="167">
        <f>IF(N220="nulová",J220,0)</f>
        <v>0</v>
      </c>
      <c r="BJ220" s="18" t="s">
        <v>15</v>
      </c>
      <c r="BK220" s="167">
        <f>ROUND(I220*H220,2)</f>
        <v>0</v>
      </c>
      <c r="BL220" s="18" t="s">
        <v>223</v>
      </c>
      <c r="BM220" s="166" t="s">
        <v>849</v>
      </c>
    </row>
    <row r="221" spans="1:65" s="2" customFormat="1" ht="14.45" customHeight="1" x14ac:dyDescent="0.2">
      <c r="A221" s="33"/>
      <c r="B221" s="154"/>
      <c r="C221" s="155" t="s">
        <v>451</v>
      </c>
      <c r="D221" s="345" t="s">
        <v>141</v>
      </c>
      <c r="E221" s="156" t="s">
        <v>452</v>
      </c>
      <c r="F221" s="157" t="s">
        <v>453</v>
      </c>
      <c r="G221" s="158" t="s">
        <v>326</v>
      </c>
      <c r="H221" s="159">
        <v>2</v>
      </c>
      <c r="I221" s="160"/>
      <c r="J221" s="161">
        <f>ROUND(I221*H221,2)</f>
        <v>0</v>
      </c>
      <c r="K221" s="157" t="s">
        <v>3</v>
      </c>
      <c r="L221" s="34"/>
      <c r="M221" s="162" t="s">
        <v>3</v>
      </c>
      <c r="N221" s="163" t="s">
        <v>42</v>
      </c>
      <c r="O221" s="54"/>
      <c r="P221" s="164">
        <f>O221*H221</f>
        <v>0</v>
      </c>
      <c r="Q221" s="164">
        <v>0</v>
      </c>
      <c r="R221" s="164">
        <f>Q221*H221</f>
        <v>0</v>
      </c>
      <c r="S221" s="164">
        <v>0</v>
      </c>
      <c r="T221" s="165">
        <f>S221*H221</f>
        <v>0</v>
      </c>
      <c r="U221" s="33"/>
      <c r="V221" s="33"/>
      <c r="W221" s="33"/>
      <c r="X221" s="33"/>
      <c r="Y221" s="33"/>
      <c r="Z221" s="33"/>
      <c r="AA221" s="33"/>
      <c r="AB221" s="33"/>
      <c r="AC221" s="33"/>
      <c r="AD221" s="33"/>
      <c r="AE221" s="33"/>
      <c r="AR221" s="166" t="s">
        <v>223</v>
      </c>
      <c r="AT221" s="166" t="s">
        <v>141</v>
      </c>
      <c r="AU221" s="166" t="s">
        <v>79</v>
      </c>
      <c r="AY221" s="18" t="s">
        <v>137</v>
      </c>
      <c r="BE221" s="167">
        <f>IF(N221="základní",J221,0)</f>
        <v>0</v>
      </c>
      <c r="BF221" s="167">
        <f>IF(N221="snížená",J221,0)</f>
        <v>0</v>
      </c>
      <c r="BG221" s="167">
        <f>IF(N221="zákl. přenesená",J221,0)</f>
        <v>0</v>
      </c>
      <c r="BH221" s="167">
        <f>IF(N221="sníž. přenesená",J221,0)</f>
        <v>0</v>
      </c>
      <c r="BI221" s="167">
        <f>IF(N221="nulová",J221,0)</f>
        <v>0</v>
      </c>
      <c r="BJ221" s="18" t="s">
        <v>15</v>
      </c>
      <c r="BK221" s="167">
        <f>ROUND(I221*H221,2)</f>
        <v>0</v>
      </c>
      <c r="BL221" s="18" t="s">
        <v>223</v>
      </c>
      <c r="BM221" s="166" t="s">
        <v>850</v>
      </c>
    </row>
    <row r="222" spans="1:65" s="12" customFormat="1" ht="22.9" customHeight="1" x14ac:dyDescent="0.2">
      <c r="B222" s="141"/>
      <c r="D222" s="347" t="s">
        <v>70</v>
      </c>
      <c r="E222" s="152" t="s">
        <v>455</v>
      </c>
      <c r="F222" s="152" t="s">
        <v>456</v>
      </c>
      <c r="I222" s="144"/>
      <c r="J222" s="153">
        <f>BK222</f>
        <v>0</v>
      </c>
      <c r="L222" s="141"/>
      <c r="M222" s="146"/>
      <c r="N222" s="147"/>
      <c r="O222" s="147"/>
      <c r="P222" s="148">
        <f>SUM(P223:P237)</f>
        <v>0</v>
      </c>
      <c r="Q222" s="147"/>
      <c r="R222" s="148">
        <f>SUM(R223:R237)</f>
        <v>0.13743030000000001</v>
      </c>
      <c r="S222" s="147"/>
      <c r="T222" s="149">
        <f>SUM(T223:T237)</f>
        <v>5.0326899999999994E-2</v>
      </c>
      <c r="AR222" s="142" t="s">
        <v>79</v>
      </c>
      <c r="AT222" s="150" t="s">
        <v>70</v>
      </c>
      <c r="AU222" s="150" t="s">
        <v>15</v>
      </c>
      <c r="AY222" s="142" t="s">
        <v>137</v>
      </c>
      <c r="BK222" s="151">
        <f>SUM(BK223:BK237)</f>
        <v>0</v>
      </c>
    </row>
    <row r="223" spans="1:65" s="2" customFormat="1" ht="21.6" customHeight="1" x14ac:dyDescent="0.2">
      <c r="A223" s="33"/>
      <c r="B223" s="154"/>
      <c r="C223" s="155" t="s">
        <v>457</v>
      </c>
      <c r="D223" s="345" t="s">
        <v>141</v>
      </c>
      <c r="E223" s="156" t="s">
        <v>458</v>
      </c>
      <c r="F223" s="157" t="s">
        <v>459</v>
      </c>
      <c r="G223" s="158" t="s">
        <v>144</v>
      </c>
      <c r="H223" s="159">
        <v>142.30000000000001</v>
      </c>
      <c r="I223" s="160"/>
      <c r="J223" s="161">
        <f>ROUND(I223*H223,2)</f>
        <v>0</v>
      </c>
      <c r="K223" s="157" t="s">
        <v>145</v>
      </c>
      <c r="L223" s="34"/>
      <c r="M223" s="162" t="s">
        <v>3</v>
      </c>
      <c r="N223" s="163" t="s">
        <v>42</v>
      </c>
      <c r="O223" s="54"/>
      <c r="P223" s="164">
        <f>O223*H223</f>
        <v>0</v>
      </c>
      <c r="Q223" s="164">
        <v>0</v>
      </c>
      <c r="R223" s="164">
        <f>Q223*H223</f>
        <v>0</v>
      </c>
      <c r="S223" s="164">
        <v>1.4999999999999999E-4</v>
      </c>
      <c r="T223" s="165">
        <f>S223*H223</f>
        <v>2.1344999999999999E-2</v>
      </c>
      <c r="U223" s="33"/>
      <c r="V223" s="33"/>
      <c r="W223" s="33"/>
      <c r="X223" s="33"/>
      <c r="Y223" s="33"/>
      <c r="Z223" s="33"/>
      <c r="AA223" s="33"/>
      <c r="AB223" s="33"/>
      <c r="AC223" s="33"/>
      <c r="AD223" s="33"/>
      <c r="AE223" s="33"/>
      <c r="AR223" s="166" t="s">
        <v>223</v>
      </c>
      <c r="AT223" s="166" t="s">
        <v>141</v>
      </c>
      <c r="AU223" s="166" t="s">
        <v>79</v>
      </c>
      <c r="AY223" s="18" t="s">
        <v>137</v>
      </c>
      <c r="BE223" s="167">
        <f>IF(N223="základní",J223,0)</f>
        <v>0</v>
      </c>
      <c r="BF223" s="167">
        <f>IF(N223="snížená",J223,0)</f>
        <v>0</v>
      </c>
      <c r="BG223" s="167">
        <f>IF(N223="zákl. přenesená",J223,0)</f>
        <v>0</v>
      </c>
      <c r="BH223" s="167">
        <f>IF(N223="sníž. přenesená",J223,0)</f>
        <v>0</v>
      </c>
      <c r="BI223" s="167">
        <f>IF(N223="nulová",J223,0)</f>
        <v>0</v>
      </c>
      <c r="BJ223" s="18" t="s">
        <v>15</v>
      </c>
      <c r="BK223" s="167">
        <f>ROUND(I223*H223,2)</f>
        <v>0</v>
      </c>
      <c r="BL223" s="18" t="s">
        <v>223</v>
      </c>
      <c r="BM223" s="166" t="s">
        <v>851</v>
      </c>
    </row>
    <row r="224" spans="1:65" s="14" customFormat="1" x14ac:dyDescent="0.2">
      <c r="B224" s="176"/>
      <c r="D224" s="346" t="s">
        <v>147</v>
      </c>
      <c r="E224" s="177" t="s">
        <v>3</v>
      </c>
      <c r="F224" s="178" t="s">
        <v>379</v>
      </c>
      <c r="H224" s="177" t="s">
        <v>3</v>
      </c>
      <c r="I224" s="179"/>
      <c r="L224" s="176"/>
      <c r="M224" s="180"/>
      <c r="N224" s="181"/>
      <c r="O224" s="181"/>
      <c r="P224" s="181"/>
      <c r="Q224" s="181"/>
      <c r="R224" s="181"/>
      <c r="S224" s="181"/>
      <c r="T224" s="182"/>
      <c r="AT224" s="177" t="s">
        <v>147</v>
      </c>
      <c r="AU224" s="177" t="s">
        <v>79</v>
      </c>
      <c r="AV224" s="14" t="s">
        <v>15</v>
      </c>
      <c r="AW224" s="14" t="s">
        <v>33</v>
      </c>
      <c r="AX224" s="14" t="s">
        <v>71</v>
      </c>
      <c r="AY224" s="177" t="s">
        <v>137</v>
      </c>
    </row>
    <row r="225" spans="1:65" s="13" customFormat="1" x14ac:dyDescent="0.2">
      <c r="B225" s="168"/>
      <c r="D225" s="346" t="s">
        <v>147</v>
      </c>
      <c r="E225" s="169" t="s">
        <v>3</v>
      </c>
      <c r="F225" s="170" t="s">
        <v>461</v>
      </c>
      <c r="H225" s="171">
        <v>103.89</v>
      </c>
      <c r="I225" s="172"/>
      <c r="L225" s="168"/>
      <c r="M225" s="173"/>
      <c r="N225" s="174"/>
      <c r="O225" s="174"/>
      <c r="P225" s="174"/>
      <c r="Q225" s="174"/>
      <c r="R225" s="174"/>
      <c r="S225" s="174"/>
      <c r="T225" s="175"/>
      <c r="AT225" s="169" t="s">
        <v>147</v>
      </c>
      <c r="AU225" s="169" t="s">
        <v>79</v>
      </c>
      <c r="AV225" s="13" t="s">
        <v>79</v>
      </c>
      <c r="AW225" s="13" t="s">
        <v>33</v>
      </c>
      <c r="AX225" s="13" t="s">
        <v>71</v>
      </c>
      <c r="AY225" s="169" t="s">
        <v>137</v>
      </c>
    </row>
    <row r="226" spans="1:65" s="13" customFormat="1" x14ac:dyDescent="0.2">
      <c r="B226" s="168"/>
      <c r="D226" s="346" t="s">
        <v>147</v>
      </c>
      <c r="E226" s="169" t="s">
        <v>3</v>
      </c>
      <c r="F226" s="170" t="s">
        <v>462</v>
      </c>
      <c r="H226" s="171">
        <v>-10.4</v>
      </c>
      <c r="I226" s="172"/>
      <c r="L226" s="168"/>
      <c r="M226" s="173"/>
      <c r="N226" s="174"/>
      <c r="O226" s="174"/>
      <c r="P226" s="174"/>
      <c r="Q226" s="174"/>
      <c r="R226" s="174"/>
      <c r="S226" s="174"/>
      <c r="T226" s="175"/>
      <c r="AT226" s="169" t="s">
        <v>147</v>
      </c>
      <c r="AU226" s="169" t="s">
        <v>79</v>
      </c>
      <c r="AV226" s="13" t="s">
        <v>79</v>
      </c>
      <c r="AW226" s="13" t="s">
        <v>33</v>
      </c>
      <c r="AX226" s="13" t="s">
        <v>71</v>
      </c>
      <c r="AY226" s="169" t="s">
        <v>137</v>
      </c>
    </row>
    <row r="227" spans="1:65" s="14" customFormat="1" x14ac:dyDescent="0.2">
      <c r="B227" s="176"/>
      <c r="D227" s="346" t="s">
        <v>147</v>
      </c>
      <c r="E227" s="177" t="s">
        <v>3</v>
      </c>
      <c r="F227" s="178" t="s">
        <v>168</v>
      </c>
      <c r="H227" s="177" t="s">
        <v>3</v>
      </c>
      <c r="I227" s="179"/>
      <c r="L227" s="176"/>
      <c r="M227" s="180"/>
      <c r="N227" s="181"/>
      <c r="O227" s="181"/>
      <c r="P227" s="181"/>
      <c r="Q227" s="181"/>
      <c r="R227" s="181"/>
      <c r="S227" s="181"/>
      <c r="T227" s="182"/>
      <c r="AT227" s="177" t="s">
        <v>147</v>
      </c>
      <c r="AU227" s="177" t="s">
        <v>79</v>
      </c>
      <c r="AV227" s="14" t="s">
        <v>15</v>
      </c>
      <c r="AW227" s="14" t="s">
        <v>33</v>
      </c>
      <c r="AX227" s="14" t="s">
        <v>71</v>
      </c>
      <c r="AY227" s="177" t="s">
        <v>137</v>
      </c>
    </row>
    <row r="228" spans="1:65" s="13" customFormat="1" x14ac:dyDescent="0.2">
      <c r="B228" s="168"/>
      <c r="D228" s="346" t="s">
        <v>147</v>
      </c>
      <c r="E228" s="169" t="s">
        <v>3</v>
      </c>
      <c r="F228" s="170" t="s">
        <v>852</v>
      </c>
      <c r="H228" s="171">
        <v>56.01</v>
      </c>
      <c r="I228" s="172"/>
      <c r="L228" s="168"/>
      <c r="M228" s="173"/>
      <c r="N228" s="174"/>
      <c r="O228" s="174"/>
      <c r="P228" s="174"/>
      <c r="Q228" s="174"/>
      <c r="R228" s="174"/>
      <c r="S228" s="174"/>
      <c r="T228" s="175"/>
      <c r="AT228" s="169" t="s">
        <v>147</v>
      </c>
      <c r="AU228" s="169" t="s">
        <v>79</v>
      </c>
      <c r="AV228" s="13" t="s">
        <v>79</v>
      </c>
      <c r="AW228" s="13" t="s">
        <v>33</v>
      </c>
      <c r="AX228" s="13" t="s">
        <v>71</v>
      </c>
      <c r="AY228" s="169" t="s">
        <v>137</v>
      </c>
    </row>
    <row r="229" spans="1:65" s="13" customFormat="1" x14ac:dyDescent="0.2">
      <c r="B229" s="168"/>
      <c r="D229" s="346" t="s">
        <v>147</v>
      </c>
      <c r="E229" s="169" t="s">
        <v>3</v>
      </c>
      <c r="F229" s="170" t="s">
        <v>464</v>
      </c>
      <c r="H229" s="171">
        <v>-7.2</v>
      </c>
      <c r="I229" s="172"/>
      <c r="L229" s="168"/>
      <c r="M229" s="173"/>
      <c r="N229" s="174"/>
      <c r="O229" s="174"/>
      <c r="P229" s="174"/>
      <c r="Q229" s="174"/>
      <c r="R229" s="174"/>
      <c r="S229" s="174"/>
      <c r="T229" s="175"/>
      <c r="AT229" s="169" t="s">
        <v>147</v>
      </c>
      <c r="AU229" s="169" t="s">
        <v>79</v>
      </c>
      <c r="AV229" s="13" t="s">
        <v>79</v>
      </c>
      <c r="AW229" s="13" t="s">
        <v>33</v>
      </c>
      <c r="AX229" s="13" t="s">
        <v>71</v>
      </c>
      <c r="AY229" s="169" t="s">
        <v>137</v>
      </c>
    </row>
    <row r="230" spans="1:65" s="15" customFormat="1" x14ac:dyDescent="0.2">
      <c r="B230" s="194"/>
      <c r="D230" s="346" t="s">
        <v>147</v>
      </c>
      <c r="E230" s="195" t="s">
        <v>3</v>
      </c>
      <c r="F230" s="196" t="s">
        <v>347</v>
      </c>
      <c r="H230" s="197">
        <v>142.30000000000001</v>
      </c>
      <c r="I230" s="198"/>
      <c r="L230" s="194"/>
      <c r="M230" s="199"/>
      <c r="N230" s="200"/>
      <c r="O230" s="200"/>
      <c r="P230" s="200"/>
      <c r="Q230" s="200"/>
      <c r="R230" s="200"/>
      <c r="S230" s="200"/>
      <c r="T230" s="201"/>
      <c r="AT230" s="195" t="s">
        <v>147</v>
      </c>
      <c r="AU230" s="195" t="s">
        <v>79</v>
      </c>
      <c r="AV230" s="15" t="s">
        <v>85</v>
      </c>
      <c r="AW230" s="15" t="s">
        <v>33</v>
      </c>
      <c r="AX230" s="15" t="s">
        <v>15</v>
      </c>
      <c r="AY230" s="195" t="s">
        <v>137</v>
      </c>
    </row>
    <row r="231" spans="1:65" s="2" customFormat="1" ht="21.6" customHeight="1" x14ac:dyDescent="0.2">
      <c r="A231" s="33"/>
      <c r="B231" s="154"/>
      <c r="C231" s="155" t="s">
        <v>465</v>
      </c>
      <c r="D231" s="345" t="s">
        <v>141</v>
      </c>
      <c r="E231" s="156" t="s">
        <v>466</v>
      </c>
      <c r="F231" s="157" t="s">
        <v>467</v>
      </c>
      <c r="G231" s="158" t="s">
        <v>144</v>
      </c>
      <c r="H231" s="159">
        <v>93.49</v>
      </c>
      <c r="I231" s="160"/>
      <c r="J231" s="161">
        <f>ROUND(I231*H231,2)</f>
        <v>0</v>
      </c>
      <c r="K231" s="157" t="s">
        <v>145</v>
      </c>
      <c r="L231" s="34"/>
      <c r="M231" s="162" t="s">
        <v>3</v>
      </c>
      <c r="N231" s="163" t="s">
        <v>42</v>
      </c>
      <c r="O231" s="54"/>
      <c r="P231" s="164">
        <f>O231*H231</f>
        <v>0</v>
      </c>
      <c r="Q231" s="164">
        <v>1E-3</v>
      </c>
      <c r="R231" s="164">
        <f>Q231*H231</f>
        <v>9.3490000000000004E-2</v>
      </c>
      <c r="S231" s="164">
        <v>3.1E-4</v>
      </c>
      <c r="T231" s="165">
        <f>S231*H231</f>
        <v>2.8981899999999998E-2</v>
      </c>
      <c r="U231" s="33"/>
      <c r="V231" s="33"/>
      <c r="W231" s="33"/>
      <c r="X231" s="33"/>
      <c r="Y231" s="33"/>
      <c r="Z231" s="33"/>
      <c r="AA231" s="33"/>
      <c r="AB231" s="33"/>
      <c r="AC231" s="33"/>
      <c r="AD231" s="33"/>
      <c r="AE231" s="33"/>
      <c r="AR231" s="166" t="s">
        <v>223</v>
      </c>
      <c r="AT231" s="166" t="s">
        <v>141</v>
      </c>
      <c r="AU231" s="166" t="s">
        <v>79</v>
      </c>
      <c r="AY231" s="18" t="s">
        <v>137</v>
      </c>
      <c r="BE231" s="167">
        <f>IF(N231="základní",J231,0)</f>
        <v>0</v>
      </c>
      <c r="BF231" s="167">
        <f>IF(N231="snížená",J231,0)</f>
        <v>0</v>
      </c>
      <c r="BG231" s="167">
        <f>IF(N231="zákl. přenesená",J231,0)</f>
        <v>0</v>
      </c>
      <c r="BH231" s="167">
        <f>IF(N231="sníž. přenesená",J231,0)</f>
        <v>0</v>
      </c>
      <c r="BI231" s="167">
        <f>IF(N231="nulová",J231,0)</f>
        <v>0</v>
      </c>
      <c r="BJ231" s="18" t="s">
        <v>15</v>
      </c>
      <c r="BK231" s="167">
        <f>ROUND(I231*H231,2)</f>
        <v>0</v>
      </c>
      <c r="BL231" s="18" t="s">
        <v>223</v>
      </c>
      <c r="BM231" s="166" t="s">
        <v>853</v>
      </c>
    </row>
    <row r="232" spans="1:65" s="14" customFormat="1" x14ac:dyDescent="0.2">
      <c r="B232" s="176"/>
      <c r="D232" s="346" t="s">
        <v>147</v>
      </c>
      <c r="E232" s="177" t="s">
        <v>3</v>
      </c>
      <c r="F232" s="178" t="s">
        <v>379</v>
      </c>
      <c r="H232" s="177" t="s">
        <v>3</v>
      </c>
      <c r="I232" s="179"/>
      <c r="L232" s="176"/>
      <c r="M232" s="180"/>
      <c r="N232" s="181"/>
      <c r="O232" s="181"/>
      <c r="P232" s="181"/>
      <c r="Q232" s="181"/>
      <c r="R232" s="181"/>
      <c r="S232" s="181"/>
      <c r="T232" s="182"/>
      <c r="AT232" s="177" t="s">
        <v>147</v>
      </c>
      <c r="AU232" s="177" t="s">
        <v>79</v>
      </c>
      <c r="AV232" s="14" t="s">
        <v>15</v>
      </c>
      <c r="AW232" s="14" t="s">
        <v>33</v>
      </c>
      <c r="AX232" s="14" t="s">
        <v>71</v>
      </c>
      <c r="AY232" s="177" t="s">
        <v>137</v>
      </c>
    </row>
    <row r="233" spans="1:65" s="13" customFormat="1" x14ac:dyDescent="0.2">
      <c r="B233" s="168"/>
      <c r="D233" s="346" t="s">
        <v>147</v>
      </c>
      <c r="E233" s="169" t="s">
        <v>3</v>
      </c>
      <c r="F233" s="170" t="s">
        <v>461</v>
      </c>
      <c r="H233" s="171">
        <v>103.89</v>
      </c>
      <c r="I233" s="172"/>
      <c r="L233" s="168"/>
      <c r="M233" s="173"/>
      <c r="N233" s="174"/>
      <c r="O233" s="174"/>
      <c r="P233" s="174"/>
      <c r="Q233" s="174"/>
      <c r="R233" s="174"/>
      <c r="S233" s="174"/>
      <c r="T233" s="175"/>
      <c r="AT233" s="169" t="s">
        <v>147</v>
      </c>
      <c r="AU233" s="169" t="s">
        <v>79</v>
      </c>
      <c r="AV233" s="13" t="s">
        <v>79</v>
      </c>
      <c r="AW233" s="13" t="s">
        <v>33</v>
      </c>
      <c r="AX233" s="13" t="s">
        <v>71</v>
      </c>
      <c r="AY233" s="169" t="s">
        <v>137</v>
      </c>
    </row>
    <row r="234" spans="1:65" s="13" customFormat="1" x14ac:dyDescent="0.2">
      <c r="B234" s="168"/>
      <c r="D234" s="346" t="s">
        <v>147</v>
      </c>
      <c r="E234" s="169" t="s">
        <v>3</v>
      </c>
      <c r="F234" s="170" t="s">
        <v>462</v>
      </c>
      <c r="H234" s="171">
        <v>-10.4</v>
      </c>
      <c r="I234" s="172"/>
      <c r="L234" s="168"/>
      <c r="M234" s="173"/>
      <c r="N234" s="174"/>
      <c r="O234" s="174"/>
      <c r="P234" s="174"/>
      <c r="Q234" s="174"/>
      <c r="R234" s="174"/>
      <c r="S234" s="174"/>
      <c r="T234" s="175"/>
      <c r="AT234" s="169" t="s">
        <v>147</v>
      </c>
      <c r="AU234" s="169" t="s">
        <v>79</v>
      </c>
      <c r="AV234" s="13" t="s">
        <v>79</v>
      </c>
      <c r="AW234" s="13" t="s">
        <v>33</v>
      </c>
      <c r="AX234" s="13" t="s">
        <v>71</v>
      </c>
      <c r="AY234" s="169" t="s">
        <v>137</v>
      </c>
    </row>
    <row r="235" spans="1:65" s="15" customFormat="1" x14ac:dyDescent="0.2">
      <c r="B235" s="194"/>
      <c r="D235" s="346" t="s">
        <v>147</v>
      </c>
      <c r="E235" s="195" t="s">
        <v>3</v>
      </c>
      <c r="F235" s="196" t="s">
        <v>347</v>
      </c>
      <c r="H235" s="197">
        <v>93.49</v>
      </c>
      <c r="I235" s="198"/>
      <c r="L235" s="194"/>
      <c r="M235" s="199"/>
      <c r="N235" s="200"/>
      <c r="O235" s="200"/>
      <c r="P235" s="200"/>
      <c r="Q235" s="200"/>
      <c r="R235" s="200"/>
      <c r="S235" s="200"/>
      <c r="T235" s="201"/>
      <c r="AT235" s="195" t="s">
        <v>147</v>
      </c>
      <c r="AU235" s="195" t="s">
        <v>79</v>
      </c>
      <c r="AV235" s="15" t="s">
        <v>85</v>
      </c>
      <c r="AW235" s="15" t="s">
        <v>33</v>
      </c>
      <c r="AX235" s="15" t="s">
        <v>15</v>
      </c>
      <c r="AY235" s="195" t="s">
        <v>137</v>
      </c>
    </row>
    <row r="236" spans="1:65" s="2" customFormat="1" ht="21.6" customHeight="1" x14ac:dyDescent="0.2">
      <c r="A236" s="33"/>
      <c r="B236" s="154"/>
      <c r="C236" s="155" t="s">
        <v>469</v>
      </c>
      <c r="D236" s="345" t="s">
        <v>141</v>
      </c>
      <c r="E236" s="156" t="s">
        <v>470</v>
      </c>
      <c r="F236" s="157" t="s">
        <v>471</v>
      </c>
      <c r="G236" s="158" t="s">
        <v>144</v>
      </c>
      <c r="H236" s="159">
        <v>93.49</v>
      </c>
      <c r="I236" s="160"/>
      <c r="J236" s="161">
        <f>ROUND(I236*H236,2)</f>
        <v>0</v>
      </c>
      <c r="K236" s="157" t="s">
        <v>145</v>
      </c>
      <c r="L236" s="34"/>
      <c r="M236" s="162" t="s">
        <v>3</v>
      </c>
      <c r="N236" s="163" t="s">
        <v>42</v>
      </c>
      <c r="O236" s="54"/>
      <c r="P236" s="164">
        <f>O236*H236</f>
        <v>0</v>
      </c>
      <c r="Q236" s="164">
        <v>2.1000000000000001E-4</v>
      </c>
      <c r="R236" s="164">
        <f>Q236*H236</f>
        <v>1.9632899999999998E-2</v>
      </c>
      <c r="S236" s="164">
        <v>0</v>
      </c>
      <c r="T236" s="165">
        <f>S236*H236</f>
        <v>0</v>
      </c>
      <c r="U236" s="33"/>
      <c r="V236" s="33"/>
      <c r="W236" s="33"/>
      <c r="X236" s="33"/>
      <c r="Y236" s="33"/>
      <c r="Z236" s="33"/>
      <c r="AA236" s="33"/>
      <c r="AB236" s="33"/>
      <c r="AC236" s="33"/>
      <c r="AD236" s="33"/>
      <c r="AE236" s="33"/>
      <c r="AR236" s="166" t="s">
        <v>223</v>
      </c>
      <c r="AT236" s="166" t="s">
        <v>141</v>
      </c>
      <c r="AU236" s="166" t="s">
        <v>79</v>
      </c>
      <c r="AY236" s="18" t="s">
        <v>137</v>
      </c>
      <c r="BE236" s="167">
        <f>IF(N236="základní",J236,0)</f>
        <v>0</v>
      </c>
      <c r="BF236" s="167">
        <f>IF(N236="snížená",J236,0)</f>
        <v>0</v>
      </c>
      <c r="BG236" s="167">
        <f>IF(N236="zákl. přenesená",J236,0)</f>
        <v>0</v>
      </c>
      <c r="BH236" s="167">
        <f>IF(N236="sníž. přenesená",J236,0)</f>
        <v>0</v>
      </c>
      <c r="BI236" s="167">
        <f>IF(N236="nulová",J236,0)</f>
        <v>0</v>
      </c>
      <c r="BJ236" s="18" t="s">
        <v>15</v>
      </c>
      <c r="BK236" s="167">
        <f>ROUND(I236*H236,2)</f>
        <v>0</v>
      </c>
      <c r="BL236" s="18" t="s">
        <v>223</v>
      </c>
      <c r="BM236" s="166" t="s">
        <v>854</v>
      </c>
    </row>
    <row r="237" spans="1:65" s="2" customFormat="1" ht="43.15" customHeight="1" x14ac:dyDescent="0.2">
      <c r="A237" s="33"/>
      <c r="B237" s="154"/>
      <c r="C237" s="155" t="s">
        <v>473</v>
      </c>
      <c r="D237" s="345" t="s">
        <v>141</v>
      </c>
      <c r="E237" s="156" t="s">
        <v>474</v>
      </c>
      <c r="F237" s="157" t="s">
        <v>475</v>
      </c>
      <c r="G237" s="158" t="s">
        <v>144</v>
      </c>
      <c r="H237" s="159">
        <v>93.49</v>
      </c>
      <c r="I237" s="160"/>
      <c r="J237" s="161">
        <f>ROUND(I237*H237,2)</f>
        <v>0</v>
      </c>
      <c r="K237" s="157" t="s">
        <v>145</v>
      </c>
      <c r="L237" s="34"/>
      <c r="M237" s="202" t="s">
        <v>3</v>
      </c>
      <c r="N237" s="203" t="s">
        <v>42</v>
      </c>
      <c r="O237" s="204"/>
      <c r="P237" s="205">
        <f>O237*H237</f>
        <v>0</v>
      </c>
      <c r="Q237" s="205">
        <v>2.5999999999999998E-4</v>
      </c>
      <c r="R237" s="205">
        <f>Q237*H237</f>
        <v>2.4307399999999996E-2</v>
      </c>
      <c r="S237" s="205">
        <v>0</v>
      </c>
      <c r="T237" s="206">
        <f>S237*H237</f>
        <v>0</v>
      </c>
      <c r="U237" s="33"/>
      <c r="V237" s="33"/>
      <c r="W237" s="33"/>
      <c r="X237" s="33"/>
      <c r="Y237" s="33"/>
      <c r="Z237" s="33"/>
      <c r="AA237" s="33"/>
      <c r="AB237" s="33"/>
      <c r="AC237" s="33"/>
      <c r="AD237" s="33"/>
      <c r="AE237" s="33"/>
      <c r="AR237" s="166" t="s">
        <v>223</v>
      </c>
      <c r="AT237" s="166" t="s">
        <v>141</v>
      </c>
      <c r="AU237" s="166" t="s">
        <v>79</v>
      </c>
      <c r="AY237" s="18" t="s">
        <v>137</v>
      </c>
      <c r="BE237" s="167">
        <f>IF(N237="základní",J237,0)</f>
        <v>0</v>
      </c>
      <c r="BF237" s="167">
        <f>IF(N237="snížená",J237,0)</f>
        <v>0</v>
      </c>
      <c r="BG237" s="167">
        <f>IF(N237="zákl. přenesená",J237,0)</f>
        <v>0</v>
      </c>
      <c r="BH237" s="167">
        <f>IF(N237="sníž. přenesená",J237,0)</f>
        <v>0</v>
      </c>
      <c r="BI237" s="167">
        <f>IF(N237="nulová",J237,0)</f>
        <v>0</v>
      </c>
      <c r="BJ237" s="18" t="s">
        <v>15</v>
      </c>
      <c r="BK237" s="167">
        <f>ROUND(I237*H237,2)</f>
        <v>0</v>
      </c>
      <c r="BL237" s="18" t="s">
        <v>223</v>
      </c>
      <c r="BM237" s="166" t="s">
        <v>855</v>
      </c>
    </row>
    <row r="238" spans="1:65" s="2" customFormat="1" ht="6.95" customHeight="1" x14ac:dyDescent="0.2">
      <c r="A238" s="33"/>
      <c r="B238" s="43"/>
      <c r="C238" s="44"/>
      <c r="D238" s="44"/>
      <c r="E238" s="44"/>
      <c r="F238" s="44"/>
      <c r="G238" s="44"/>
      <c r="H238" s="44"/>
      <c r="I238" s="114"/>
      <c r="J238" s="44"/>
      <c r="K238" s="44"/>
      <c r="L238" s="34"/>
      <c r="M238" s="33"/>
      <c r="O238" s="33"/>
      <c r="P238" s="33"/>
      <c r="Q238" s="33"/>
      <c r="R238" s="33"/>
      <c r="S238" s="33"/>
      <c r="T238" s="33"/>
      <c r="U238" s="33"/>
      <c r="V238" s="33"/>
      <c r="W238" s="33"/>
      <c r="X238" s="33"/>
      <c r="Y238" s="33"/>
      <c r="Z238" s="33"/>
      <c r="AA238" s="33"/>
      <c r="AB238" s="33"/>
      <c r="AC238" s="33"/>
      <c r="AD238" s="33"/>
      <c r="AE238" s="33"/>
    </row>
  </sheetData>
  <autoFilter ref="C96:K237"/>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5"/>
  <sheetViews>
    <sheetView showGridLines="0" tabSelected="1" topLeftCell="A80" workbookViewId="0">
      <selection activeCell="D82" sqref="D82:D84"/>
    </sheetView>
  </sheetViews>
  <sheetFormatPr defaultRowHeight="11.25" x14ac:dyDescent="0.2"/>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91"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x14ac:dyDescent="0.2">
      <c r="I2" s="91"/>
      <c r="L2" s="301" t="s">
        <v>6</v>
      </c>
      <c r="M2" s="302"/>
      <c r="N2" s="302"/>
      <c r="O2" s="302"/>
      <c r="P2" s="302"/>
      <c r="Q2" s="302"/>
      <c r="R2" s="302"/>
      <c r="S2" s="302"/>
      <c r="T2" s="302"/>
      <c r="U2" s="302"/>
      <c r="V2" s="302"/>
      <c r="AT2" s="18" t="s">
        <v>96</v>
      </c>
    </row>
    <row r="3" spans="1:46" s="1" customFormat="1" ht="6.95" customHeight="1" x14ac:dyDescent="0.2">
      <c r="B3" s="19"/>
      <c r="C3" s="20"/>
      <c r="D3" s="20"/>
      <c r="E3" s="20"/>
      <c r="F3" s="20"/>
      <c r="G3" s="20"/>
      <c r="H3" s="20"/>
      <c r="I3" s="92"/>
      <c r="J3" s="20"/>
      <c r="K3" s="20"/>
      <c r="L3" s="21"/>
      <c r="AT3" s="18" t="s">
        <v>79</v>
      </c>
    </row>
    <row r="4" spans="1:46" s="1" customFormat="1" ht="24.95" customHeight="1" x14ac:dyDescent="0.2">
      <c r="B4" s="21"/>
      <c r="D4" s="22" t="s">
        <v>97</v>
      </c>
      <c r="I4" s="91"/>
      <c r="L4" s="21"/>
      <c r="M4" s="93" t="s">
        <v>11</v>
      </c>
      <c r="AT4" s="18" t="s">
        <v>4</v>
      </c>
    </row>
    <row r="5" spans="1:46" s="1" customFormat="1" ht="6.95" customHeight="1" x14ac:dyDescent="0.2">
      <c r="B5" s="21"/>
      <c r="I5" s="91"/>
      <c r="L5" s="21"/>
    </row>
    <row r="6" spans="1:46" s="1" customFormat="1" ht="12" customHeight="1" x14ac:dyDescent="0.2">
      <c r="B6" s="21"/>
      <c r="D6" s="28" t="s">
        <v>17</v>
      </c>
      <c r="I6" s="91"/>
      <c r="L6" s="21"/>
    </row>
    <row r="7" spans="1:46" s="1" customFormat="1" ht="14.45" customHeight="1" x14ac:dyDescent="0.2">
      <c r="B7" s="21"/>
      <c r="E7" s="331" t="str">
        <f>'Rekapitulace stavby'!K6</f>
        <v>Blok G- rekonstrukce pokojů</v>
      </c>
      <c r="F7" s="332"/>
      <c r="G7" s="332"/>
      <c r="H7" s="332"/>
      <c r="I7" s="91"/>
      <c r="L7" s="21"/>
    </row>
    <row r="8" spans="1:46" s="2" customFormat="1" ht="12" customHeight="1" x14ac:dyDescent="0.2">
      <c r="A8" s="33"/>
      <c r="B8" s="34"/>
      <c r="C8" s="33"/>
      <c r="D8" s="28" t="s">
        <v>98</v>
      </c>
      <c r="E8" s="33"/>
      <c r="F8" s="33"/>
      <c r="G8" s="33"/>
      <c r="H8" s="33"/>
      <c r="I8" s="94"/>
      <c r="J8" s="33"/>
      <c r="K8" s="33"/>
      <c r="L8" s="95"/>
      <c r="S8" s="33"/>
      <c r="T8" s="33"/>
      <c r="U8" s="33"/>
      <c r="V8" s="33"/>
      <c r="W8" s="33"/>
      <c r="X8" s="33"/>
      <c r="Y8" s="33"/>
      <c r="Z8" s="33"/>
      <c r="AA8" s="33"/>
      <c r="AB8" s="33"/>
      <c r="AC8" s="33"/>
      <c r="AD8" s="33"/>
      <c r="AE8" s="33"/>
    </row>
    <row r="9" spans="1:46" s="2" customFormat="1" ht="14.45" customHeight="1" x14ac:dyDescent="0.2">
      <c r="A9" s="33"/>
      <c r="B9" s="34"/>
      <c r="C9" s="33"/>
      <c r="D9" s="33"/>
      <c r="E9" s="314" t="s">
        <v>856</v>
      </c>
      <c r="F9" s="330"/>
      <c r="G9" s="330"/>
      <c r="H9" s="330"/>
      <c r="I9" s="94"/>
      <c r="J9" s="33"/>
      <c r="K9" s="33"/>
      <c r="L9" s="95"/>
      <c r="S9" s="33"/>
      <c r="T9" s="33"/>
      <c r="U9" s="33"/>
      <c r="V9" s="33"/>
      <c r="W9" s="33"/>
      <c r="X9" s="33"/>
      <c r="Y9" s="33"/>
      <c r="Z9" s="33"/>
      <c r="AA9" s="33"/>
      <c r="AB9" s="33"/>
      <c r="AC9" s="33"/>
      <c r="AD9" s="33"/>
      <c r="AE9" s="33"/>
    </row>
    <row r="10" spans="1:46" s="2" customFormat="1" x14ac:dyDescent="0.2">
      <c r="A10" s="33"/>
      <c r="B10" s="34"/>
      <c r="C10" s="33"/>
      <c r="D10" s="33"/>
      <c r="E10" s="33"/>
      <c r="F10" s="33"/>
      <c r="G10" s="33"/>
      <c r="H10" s="33"/>
      <c r="I10" s="94"/>
      <c r="J10" s="33"/>
      <c r="K10" s="33"/>
      <c r="L10" s="95"/>
      <c r="S10" s="33"/>
      <c r="T10" s="33"/>
      <c r="U10" s="33"/>
      <c r="V10" s="33"/>
      <c r="W10" s="33"/>
      <c r="X10" s="33"/>
      <c r="Y10" s="33"/>
      <c r="Z10" s="33"/>
      <c r="AA10" s="33"/>
      <c r="AB10" s="33"/>
      <c r="AC10" s="33"/>
      <c r="AD10" s="33"/>
      <c r="AE10" s="33"/>
    </row>
    <row r="11" spans="1:46" s="2" customFormat="1" ht="12" customHeight="1" x14ac:dyDescent="0.2">
      <c r="A11" s="33"/>
      <c r="B11" s="34"/>
      <c r="C11" s="33"/>
      <c r="D11" s="28" t="s">
        <v>19</v>
      </c>
      <c r="E11" s="33"/>
      <c r="F11" s="26" t="s">
        <v>3</v>
      </c>
      <c r="G11" s="33"/>
      <c r="H11" s="33"/>
      <c r="I11" s="96" t="s">
        <v>20</v>
      </c>
      <c r="J11" s="26" t="s">
        <v>3</v>
      </c>
      <c r="K11" s="33"/>
      <c r="L11" s="95"/>
      <c r="S11" s="33"/>
      <c r="T11" s="33"/>
      <c r="U11" s="33"/>
      <c r="V11" s="33"/>
      <c r="W11" s="33"/>
      <c r="X11" s="33"/>
      <c r="Y11" s="33"/>
      <c r="Z11" s="33"/>
      <c r="AA11" s="33"/>
      <c r="AB11" s="33"/>
      <c r="AC11" s="33"/>
      <c r="AD11" s="33"/>
      <c r="AE11" s="33"/>
    </row>
    <row r="12" spans="1:46" s="2" customFormat="1" ht="12" customHeight="1" x14ac:dyDescent="0.2">
      <c r="A12" s="33"/>
      <c r="B12" s="34"/>
      <c r="C12" s="33"/>
      <c r="D12" s="28" t="s">
        <v>21</v>
      </c>
      <c r="E12" s="33"/>
      <c r="F12" s="26" t="s">
        <v>22</v>
      </c>
      <c r="G12" s="33"/>
      <c r="H12" s="33"/>
      <c r="I12" s="96" t="s">
        <v>23</v>
      </c>
      <c r="J12" s="51" t="str">
        <f>'Rekapitulace stavby'!AU8</f>
        <v>19. 2. 2019</v>
      </c>
      <c r="K12" s="33"/>
      <c r="L12" s="95"/>
      <c r="S12" s="33"/>
      <c r="T12" s="33"/>
      <c r="U12" s="33"/>
      <c r="V12" s="33"/>
      <c r="W12" s="33"/>
      <c r="X12" s="33"/>
      <c r="Y12" s="33"/>
      <c r="Z12" s="33"/>
      <c r="AA12" s="33"/>
      <c r="AB12" s="33"/>
      <c r="AC12" s="33"/>
      <c r="AD12" s="33"/>
      <c r="AE12" s="33"/>
    </row>
    <row r="13" spans="1:46" s="2" customFormat="1" ht="10.9" customHeight="1" x14ac:dyDescent="0.2">
      <c r="A13" s="33"/>
      <c r="B13" s="34"/>
      <c r="C13" s="33"/>
      <c r="D13" s="33"/>
      <c r="E13" s="33"/>
      <c r="F13" s="33"/>
      <c r="G13" s="33"/>
      <c r="H13" s="33"/>
      <c r="I13" s="94"/>
      <c r="J13" s="33"/>
      <c r="K13" s="33"/>
      <c r="L13" s="95"/>
      <c r="S13" s="33"/>
      <c r="T13" s="33"/>
      <c r="U13" s="33"/>
      <c r="V13" s="33"/>
      <c r="W13" s="33"/>
      <c r="X13" s="33"/>
      <c r="Y13" s="33"/>
      <c r="Z13" s="33"/>
      <c r="AA13" s="33"/>
      <c r="AB13" s="33"/>
      <c r="AC13" s="33"/>
      <c r="AD13" s="33"/>
      <c r="AE13" s="33"/>
    </row>
    <row r="14" spans="1:46" s="2" customFormat="1" ht="12" customHeight="1" x14ac:dyDescent="0.2">
      <c r="A14" s="33"/>
      <c r="B14" s="34"/>
      <c r="C14" s="33"/>
      <c r="D14" s="28" t="s">
        <v>25</v>
      </c>
      <c r="E14" s="33"/>
      <c r="F14" s="33"/>
      <c r="G14" s="33"/>
      <c r="H14" s="33"/>
      <c r="I14" s="96" t="s">
        <v>26</v>
      </c>
      <c r="J14" s="26" t="s">
        <v>3</v>
      </c>
      <c r="K14" s="33"/>
      <c r="L14" s="95"/>
      <c r="S14" s="33"/>
      <c r="T14" s="33"/>
      <c r="U14" s="33"/>
      <c r="V14" s="33"/>
      <c r="W14" s="33"/>
      <c r="X14" s="33"/>
      <c r="Y14" s="33"/>
      <c r="Z14" s="33"/>
      <c r="AA14" s="33"/>
      <c r="AB14" s="33"/>
      <c r="AC14" s="33"/>
      <c r="AD14" s="33"/>
      <c r="AE14" s="33"/>
    </row>
    <row r="15" spans="1:46" s="2" customFormat="1" ht="18" customHeight="1" x14ac:dyDescent="0.2">
      <c r="A15" s="33"/>
      <c r="B15" s="34"/>
      <c r="C15" s="33"/>
      <c r="D15" s="33"/>
      <c r="E15" s="26" t="s">
        <v>27</v>
      </c>
      <c r="F15" s="33"/>
      <c r="G15" s="33"/>
      <c r="H15" s="33"/>
      <c r="I15" s="96" t="s">
        <v>28</v>
      </c>
      <c r="J15" s="26" t="s">
        <v>3</v>
      </c>
      <c r="K15" s="33"/>
      <c r="L15" s="95"/>
      <c r="S15" s="33"/>
      <c r="T15" s="33"/>
      <c r="U15" s="33"/>
      <c r="V15" s="33"/>
      <c r="W15" s="33"/>
      <c r="X15" s="33"/>
      <c r="Y15" s="33"/>
      <c r="Z15" s="33"/>
      <c r="AA15" s="33"/>
      <c r="AB15" s="33"/>
      <c r="AC15" s="33"/>
      <c r="AD15" s="33"/>
      <c r="AE15" s="33"/>
    </row>
    <row r="16" spans="1:46" s="2" customFormat="1" ht="6.95" customHeight="1" x14ac:dyDescent="0.2">
      <c r="A16" s="33"/>
      <c r="B16" s="34"/>
      <c r="C16" s="33"/>
      <c r="D16" s="33"/>
      <c r="E16" s="33"/>
      <c r="F16" s="33"/>
      <c r="G16" s="33"/>
      <c r="H16" s="33"/>
      <c r="I16" s="94"/>
      <c r="J16" s="33"/>
      <c r="K16" s="33"/>
      <c r="L16" s="95"/>
      <c r="S16" s="33"/>
      <c r="T16" s="33"/>
      <c r="U16" s="33"/>
      <c r="V16" s="33"/>
      <c r="W16" s="33"/>
      <c r="X16" s="33"/>
      <c r="Y16" s="33"/>
      <c r="Z16" s="33"/>
      <c r="AA16" s="33"/>
      <c r="AB16" s="33"/>
      <c r="AC16" s="33"/>
      <c r="AD16" s="33"/>
      <c r="AE16" s="33"/>
    </row>
    <row r="17" spans="1:31" s="2" customFormat="1" ht="12" customHeight="1" x14ac:dyDescent="0.2">
      <c r="A17" s="33"/>
      <c r="B17" s="34"/>
      <c r="C17" s="33"/>
      <c r="D17" s="28" t="s">
        <v>29</v>
      </c>
      <c r="E17" s="33"/>
      <c r="F17" s="33"/>
      <c r="G17" s="33"/>
      <c r="H17" s="33"/>
      <c r="I17" s="96" t="s">
        <v>26</v>
      </c>
      <c r="J17" s="29" t="str">
        <f>'Rekapitulace stavby'!AU13</f>
        <v>Vyplň údaj</v>
      </c>
      <c r="K17" s="33"/>
      <c r="L17" s="95"/>
      <c r="S17" s="33"/>
      <c r="T17" s="33"/>
      <c r="U17" s="33"/>
      <c r="V17" s="33"/>
      <c r="W17" s="33"/>
      <c r="X17" s="33"/>
      <c r="Y17" s="33"/>
      <c r="Z17" s="33"/>
      <c r="AA17" s="33"/>
      <c r="AB17" s="33"/>
      <c r="AC17" s="33"/>
      <c r="AD17" s="33"/>
      <c r="AE17" s="33"/>
    </row>
    <row r="18" spans="1:31" s="2" customFormat="1" ht="18" customHeight="1" x14ac:dyDescent="0.2">
      <c r="A18" s="33"/>
      <c r="B18" s="34"/>
      <c r="C18" s="33"/>
      <c r="D18" s="33"/>
      <c r="E18" s="333" t="str">
        <f>'Rekapitulace stavby'!E14</f>
        <v>Vyplň údaj</v>
      </c>
      <c r="F18" s="303"/>
      <c r="G18" s="303"/>
      <c r="H18" s="303"/>
      <c r="I18" s="96" t="s">
        <v>28</v>
      </c>
      <c r="J18" s="29" t="str">
        <f>'Rekapitulace stavby'!AU14</f>
        <v>Vyplň údaj</v>
      </c>
      <c r="K18" s="33"/>
      <c r="L18" s="95"/>
      <c r="S18" s="33"/>
      <c r="T18" s="33"/>
      <c r="U18" s="33"/>
      <c r="V18" s="33"/>
      <c r="W18" s="33"/>
      <c r="X18" s="33"/>
      <c r="Y18" s="33"/>
      <c r="Z18" s="33"/>
      <c r="AA18" s="33"/>
      <c r="AB18" s="33"/>
      <c r="AC18" s="33"/>
      <c r="AD18" s="33"/>
      <c r="AE18" s="33"/>
    </row>
    <row r="19" spans="1:31" s="2" customFormat="1" ht="6.95" customHeight="1" x14ac:dyDescent="0.2">
      <c r="A19" s="33"/>
      <c r="B19" s="34"/>
      <c r="C19" s="33"/>
      <c r="D19" s="33"/>
      <c r="E19" s="33"/>
      <c r="F19" s="33"/>
      <c r="G19" s="33"/>
      <c r="H19" s="33"/>
      <c r="I19" s="94"/>
      <c r="J19" s="33"/>
      <c r="K19" s="33"/>
      <c r="L19" s="95"/>
      <c r="S19" s="33"/>
      <c r="T19" s="33"/>
      <c r="U19" s="33"/>
      <c r="V19" s="33"/>
      <c r="W19" s="33"/>
      <c r="X19" s="33"/>
      <c r="Y19" s="33"/>
      <c r="Z19" s="33"/>
      <c r="AA19" s="33"/>
      <c r="AB19" s="33"/>
      <c r="AC19" s="33"/>
      <c r="AD19" s="33"/>
      <c r="AE19" s="33"/>
    </row>
    <row r="20" spans="1:31" s="2" customFormat="1" ht="12" customHeight="1" x14ac:dyDescent="0.2">
      <c r="A20" s="33"/>
      <c r="B20" s="34"/>
      <c r="C20" s="33"/>
      <c r="D20" s="28" t="s">
        <v>31</v>
      </c>
      <c r="E20" s="33"/>
      <c r="F20" s="33"/>
      <c r="G20" s="33"/>
      <c r="H20" s="33"/>
      <c r="I20" s="96" t="s">
        <v>26</v>
      </c>
      <c r="J20" s="26" t="s">
        <v>3</v>
      </c>
      <c r="K20" s="33"/>
      <c r="L20" s="95"/>
      <c r="S20" s="33"/>
      <c r="T20" s="33"/>
      <c r="U20" s="33"/>
      <c r="V20" s="33"/>
      <c r="W20" s="33"/>
      <c r="X20" s="33"/>
      <c r="Y20" s="33"/>
      <c r="Z20" s="33"/>
      <c r="AA20" s="33"/>
      <c r="AB20" s="33"/>
      <c r="AC20" s="33"/>
      <c r="AD20" s="33"/>
      <c r="AE20" s="33"/>
    </row>
    <row r="21" spans="1:31" s="2" customFormat="1" ht="18" customHeight="1" x14ac:dyDescent="0.2">
      <c r="A21" s="33"/>
      <c r="B21" s="34"/>
      <c r="C21" s="33"/>
      <c r="D21" s="33"/>
      <c r="E21" s="26" t="s">
        <v>32</v>
      </c>
      <c r="F21" s="33"/>
      <c r="G21" s="33"/>
      <c r="H21" s="33"/>
      <c r="I21" s="96" t="s">
        <v>28</v>
      </c>
      <c r="J21" s="26" t="s">
        <v>3</v>
      </c>
      <c r="K21" s="33"/>
      <c r="L21" s="95"/>
      <c r="S21" s="33"/>
      <c r="T21" s="33"/>
      <c r="U21" s="33"/>
      <c r="V21" s="33"/>
      <c r="W21" s="33"/>
      <c r="X21" s="33"/>
      <c r="Y21" s="33"/>
      <c r="Z21" s="33"/>
      <c r="AA21" s="33"/>
      <c r="AB21" s="33"/>
      <c r="AC21" s="33"/>
      <c r="AD21" s="33"/>
      <c r="AE21" s="33"/>
    </row>
    <row r="22" spans="1:31" s="2" customFormat="1" ht="6.95" customHeight="1" x14ac:dyDescent="0.2">
      <c r="A22" s="33"/>
      <c r="B22" s="34"/>
      <c r="C22" s="33"/>
      <c r="D22" s="33"/>
      <c r="E22" s="33"/>
      <c r="F22" s="33"/>
      <c r="G22" s="33"/>
      <c r="H22" s="33"/>
      <c r="I22" s="94"/>
      <c r="J22" s="33"/>
      <c r="K22" s="33"/>
      <c r="L22" s="95"/>
      <c r="S22" s="33"/>
      <c r="T22" s="33"/>
      <c r="U22" s="33"/>
      <c r="V22" s="33"/>
      <c r="W22" s="33"/>
      <c r="X22" s="33"/>
      <c r="Y22" s="33"/>
      <c r="Z22" s="33"/>
      <c r="AA22" s="33"/>
      <c r="AB22" s="33"/>
      <c r="AC22" s="33"/>
      <c r="AD22" s="33"/>
      <c r="AE22" s="33"/>
    </row>
    <row r="23" spans="1:31" s="2" customFormat="1" ht="12" customHeight="1" x14ac:dyDescent="0.2">
      <c r="A23" s="33"/>
      <c r="B23" s="34"/>
      <c r="C23" s="33"/>
      <c r="D23" s="28" t="s">
        <v>34</v>
      </c>
      <c r="E23" s="33"/>
      <c r="F23" s="33"/>
      <c r="G23" s="33"/>
      <c r="H23" s="33"/>
      <c r="I23" s="96" t="s">
        <v>26</v>
      </c>
      <c r="J23" s="26" t="str">
        <f>IF('Rekapitulace stavby'!AU19="","",'Rekapitulace stavby'!AU19)</f>
        <v/>
      </c>
      <c r="K23" s="33"/>
      <c r="L23" s="95"/>
      <c r="S23" s="33"/>
      <c r="T23" s="33"/>
      <c r="U23" s="33"/>
      <c r="V23" s="33"/>
      <c r="W23" s="33"/>
      <c r="X23" s="33"/>
      <c r="Y23" s="33"/>
      <c r="Z23" s="33"/>
      <c r="AA23" s="33"/>
      <c r="AB23" s="33"/>
      <c r="AC23" s="33"/>
      <c r="AD23" s="33"/>
      <c r="AE23" s="33"/>
    </row>
    <row r="24" spans="1:31" s="2" customFormat="1" ht="18" customHeight="1" x14ac:dyDescent="0.2">
      <c r="A24" s="33"/>
      <c r="B24" s="34"/>
      <c r="C24" s="33"/>
      <c r="D24" s="33"/>
      <c r="E24" s="26" t="str">
        <f>IF('Rekapitulace stavby'!E20="","",'Rekapitulace stavby'!E20)</f>
        <v xml:space="preserve"> </v>
      </c>
      <c r="F24" s="33"/>
      <c r="G24" s="33"/>
      <c r="H24" s="33"/>
      <c r="I24" s="96" t="s">
        <v>28</v>
      </c>
      <c r="J24" s="26" t="str">
        <f>IF('Rekapitulace stavby'!AU20="","",'Rekapitulace stavby'!AU20)</f>
        <v/>
      </c>
      <c r="K24" s="33"/>
      <c r="L24" s="95"/>
      <c r="S24" s="33"/>
      <c r="T24" s="33"/>
      <c r="U24" s="33"/>
      <c r="V24" s="33"/>
      <c r="W24" s="33"/>
      <c r="X24" s="33"/>
      <c r="Y24" s="33"/>
      <c r="Z24" s="33"/>
      <c r="AA24" s="33"/>
      <c r="AB24" s="33"/>
      <c r="AC24" s="33"/>
      <c r="AD24" s="33"/>
      <c r="AE24" s="33"/>
    </row>
    <row r="25" spans="1:31" s="2" customFormat="1" ht="6.95" customHeight="1" x14ac:dyDescent="0.2">
      <c r="A25" s="33"/>
      <c r="B25" s="34"/>
      <c r="C25" s="33"/>
      <c r="D25" s="33"/>
      <c r="E25" s="33"/>
      <c r="F25" s="33"/>
      <c r="G25" s="33"/>
      <c r="H25" s="33"/>
      <c r="I25" s="94"/>
      <c r="J25" s="33"/>
      <c r="K25" s="33"/>
      <c r="L25" s="95"/>
      <c r="S25" s="33"/>
      <c r="T25" s="33"/>
      <c r="U25" s="33"/>
      <c r="V25" s="33"/>
      <c r="W25" s="33"/>
      <c r="X25" s="33"/>
      <c r="Y25" s="33"/>
      <c r="Z25" s="33"/>
      <c r="AA25" s="33"/>
      <c r="AB25" s="33"/>
      <c r="AC25" s="33"/>
      <c r="AD25" s="33"/>
      <c r="AE25" s="33"/>
    </row>
    <row r="26" spans="1:31" s="2" customFormat="1" ht="12" customHeight="1" x14ac:dyDescent="0.2">
      <c r="A26" s="33"/>
      <c r="B26" s="34"/>
      <c r="C26" s="33"/>
      <c r="D26" s="28" t="s">
        <v>35</v>
      </c>
      <c r="E26" s="33"/>
      <c r="F26" s="33"/>
      <c r="G26" s="33"/>
      <c r="H26" s="33"/>
      <c r="I26" s="94"/>
      <c r="J26" s="33"/>
      <c r="K26" s="33"/>
      <c r="L26" s="95"/>
      <c r="S26" s="33"/>
      <c r="T26" s="33"/>
      <c r="U26" s="33"/>
      <c r="V26" s="33"/>
      <c r="W26" s="33"/>
      <c r="X26" s="33"/>
      <c r="Y26" s="33"/>
      <c r="Z26" s="33"/>
      <c r="AA26" s="33"/>
      <c r="AB26" s="33"/>
      <c r="AC26" s="33"/>
      <c r="AD26" s="33"/>
      <c r="AE26" s="33"/>
    </row>
    <row r="27" spans="1:31" s="8" customFormat="1" ht="14.45" customHeight="1" x14ac:dyDescent="0.2">
      <c r="A27" s="97"/>
      <c r="B27" s="98"/>
      <c r="C27" s="97"/>
      <c r="D27" s="97"/>
      <c r="E27" s="307" t="s">
        <v>3</v>
      </c>
      <c r="F27" s="307"/>
      <c r="G27" s="307"/>
      <c r="H27" s="307"/>
      <c r="I27" s="99"/>
      <c r="J27" s="97"/>
      <c r="K27" s="97"/>
      <c r="L27" s="100"/>
      <c r="S27" s="97"/>
      <c r="T27" s="97"/>
      <c r="U27" s="97"/>
      <c r="V27" s="97"/>
      <c r="W27" s="97"/>
      <c r="X27" s="97"/>
      <c r="Y27" s="97"/>
      <c r="Z27" s="97"/>
      <c r="AA27" s="97"/>
      <c r="AB27" s="97"/>
      <c r="AC27" s="97"/>
      <c r="AD27" s="97"/>
      <c r="AE27" s="97"/>
    </row>
    <row r="28" spans="1:31" s="2" customFormat="1" ht="6.95" customHeight="1" x14ac:dyDescent="0.2">
      <c r="A28" s="33"/>
      <c r="B28" s="34"/>
      <c r="C28" s="33"/>
      <c r="D28" s="33"/>
      <c r="E28" s="33"/>
      <c r="F28" s="33"/>
      <c r="G28" s="33"/>
      <c r="H28" s="33"/>
      <c r="I28" s="94"/>
      <c r="J28" s="33"/>
      <c r="K28" s="33"/>
      <c r="L28" s="95"/>
      <c r="S28" s="33"/>
      <c r="T28" s="33"/>
      <c r="U28" s="33"/>
      <c r="V28" s="33"/>
      <c r="W28" s="33"/>
      <c r="X28" s="33"/>
      <c r="Y28" s="33"/>
      <c r="Z28" s="33"/>
      <c r="AA28" s="33"/>
      <c r="AB28" s="33"/>
      <c r="AC28" s="33"/>
      <c r="AD28" s="33"/>
      <c r="AE28" s="33"/>
    </row>
    <row r="29" spans="1:31" s="2" customFormat="1" ht="6.95" customHeight="1" x14ac:dyDescent="0.2">
      <c r="A29" s="33"/>
      <c r="B29" s="34"/>
      <c r="C29" s="33"/>
      <c r="D29" s="63"/>
      <c r="E29" s="63"/>
      <c r="F29" s="63"/>
      <c r="G29" s="63"/>
      <c r="H29" s="63"/>
      <c r="I29" s="101"/>
      <c r="J29" s="63"/>
      <c r="K29" s="63"/>
      <c r="L29" s="95"/>
      <c r="S29" s="33"/>
      <c r="T29" s="33"/>
      <c r="U29" s="33"/>
      <c r="V29" s="33"/>
      <c r="W29" s="33"/>
      <c r="X29" s="33"/>
      <c r="Y29" s="33"/>
      <c r="Z29" s="33"/>
      <c r="AA29" s="33"/>
      <c r="AB29" s="33"/>
      <c r="AC29" s="33"/>
      <c r="AD29" s="33"/>
      <c r="AE29" s="33"/>
    </row>
    <row r="30" spans="1:31" s="2" customFormat="1" ht="25.35" customHeight="1" x14ac:dyDescent="0.2">
      <c r="A30" s="33"/>
      <c r="B30" s="34"/>
      <c r="C30" s="33"/>
      <c r="D30" s="102" t="s">
        <v>37</v>
      </c>
      <c r="E30" s="33"/>
      <c r="F30" s="33"/>
      <c r="G30" s="33"/>
      <c r="H30" s="33"/>
      <c r="I30" s="94"/>
      <c r="J30" s="68">
        <f>J59</f>
        <v>0</v>
      </c>
      <c r="K30" s="33"/>
      <c r="L30" s="95"/>
      <c r="S30" s="33"/>
      <c r="T30" s="33"/>
      <c r="U30" s="33"/>
      <c r="V30" s="33"/>
      <c r="W30" s="33"/>
      <c r="X30" s="33"/>
      <c r="Y30" s="33"/>
      <c r="Z30" s="33"/>
      <c r="AA30" s="33"/>
      <c r="AB30" s="33"/>
      <c r="AC30" s="33"/>
      <c r="AD30" s="33"/>
      <c r="AE30" s="33"/>
    </row>
    <row r="31" spans="1:31" s="2" customFormat="1" ht="6.95" customHeight="1" x14ac:dyDescent="0.2">
      <c r="A31" s="33"/>
      <c r="B31" s="34"/>
      <c r="C31" s="33"/>
      <c r="D31" s="63"/>
      <c r="E31" s="63"/>
      <c r="F31" s="63"/>
      <c r="G31" s="63"/>
      <c r="H31" s="63"/>
      <c r="I31" s="101"/>
      <c r="J31" s="63"/>
      <c r="K31" s="63"/>
      <c r="L31" s="95"/>
      <c r="S31" s="33"/>
      <c r="T31" s="33"/>
      <c r="U31" s="33"/>
      <c r="V31" s="33"/>
      <c r="W31" s="33"/>
      <c r="X31" s="33"/>
      <c r="Y31" s="33"/>
      <c r="Z31" s="33"/>
      <c r="AA31" s="33"/>
      <c r="AB31" s="33"/>
      <c r="AC31" s="33"/>
      <c r="AD31" s="33"/>
      <c r="AE31" s="33"/>
    </row>
    <row r="32" spans="1:31" s="2" customFormat="1" ht="14.45" customHeight="1" x14ac:dyDescent="0.2">
      <c r="A32" s="33"/>
      <c r="B32" s="34"/>
      <c r="C32" s="33"/>
      <c r="D32" s="33"/>
      <c r="E32" s="33"/>
      <c r="F32" s="37" t="s">
        <v>39</v>
      </c>
      <c r="G32" s="33"/>
      <c r="H32" s="33"/>
      <c r="I32" s="103" t="s">
        <v>38</v>
      </c>
      <c r="J32" s="37" t="s">
        <v>40</v>
      </c>
      <c r="K32" s="33"/>
      <c r="L32" s="95"/>
      <c r="S32" s="33"/>
      <c r="T32" s="33"/>
      <c r="U32" s="33"/>
      <c r="V32" s="33"/>
      <c r="W32" s="33"/>
      <c r="X32" s="33"/>
      <c r="Y32" s="33"/>
      <c r="Z32" s="33"/>
      <c r="AA32" s="33"/>
      <c r="AB32" s="33"/>
      <c r="AC32" s="33"/>
      <c r="AD32" s="33"/>
      <c r="AE32" s="33"/>
    </row>
    <row r="33" spans="1:31" s="2" customFormat="1" ht="14.45" customHeight="1" x14ac:dyDescent="0.2">
      <c r="A33" s="33"/>
      <c r="B33" s="34"/>
      <c r="C33" s="33"/>
      <c r="D33" s="104" t="s">
        <v>41</v>
      </c>
      <c r="E33" s="28" t="s">
        <v>42</v>
      </c>
      <c r="F33" s="105">
        <f>J59</f>
        <v>0</v>
      </c>
      <c r="G33" s="33"/>
      <c r="H33" s="33"/>
      <c r="I33" s="106">
        <v>0.21</v>
      </c>
      <c r="J33" s="105">
        <f>F33*0.21</f>
        <v>0</v>
      </c>
      <c r="K33" s="33"/>
      <c r="L33" s="95"/>
      <c r="S33" s="33"/>
      <c r="T33" s="33"/>
      <c r="U33" s="33"/>
      <c r="V33" s="33"/>
      <c r="W33" s="33"/>
      <c r="X33" s="33"/>
      <c r="Y33" s="33"/>
      <c r="Z33" s="33"/>
      <c r="AA33" s="33"/>
      <c r="AB33" s="33"/>
      <c r="AC33" s="33"/>
      <c r="AD33" s="33"/>
      <c r="AE33" s="33"/>
    </row>
    <row r="34" spans="1:31" s="2" customFormat="1" ht="14.45" customHeight="1" x14ac:dyDescent="0.2">
      <c r="A34" s="33"/>
      <c r="B34" s="34"/>
      <c r="C34" s="33"/>
      <c r="D34" s="33"/>
      <c r="E34" s="28" t="s">
        <v>43</v>
      </c>
      <c r="F34" s="105">
        <v>0</v>
      </c>
      <c r="G34" s="33"/>
      <c r="H34" s="33"/>
      <c r="I34" s="106">
        <v>0.15</v>
      </c>
      <c r="J34" s="105">
        <v>0</v>
      </c>
      <c r="K34" s="33"/>
      <c r="L34" s="95"/>
      <c r="S34" s="33"/>
      <c r="T34" s="33"/>
      <c r="U34" s="33"/>
      <c r="V34" s="33"/>
      <c r="W34" s="33"/>
      <c r="X34" s="33"/>
      <c r="Y34" s="33"/>
      <c r="Z34" s="33"/>
      <c r="AA34" s="33"/>
      <c r="AB34" s="33"/>
      <c r="AC34" s="33"/>
      <c r="AD34" s="33"/>
      <c r="AE34" s="33"/>
    </row>
    <row r="35" spans="1:31" s="2" customFormat="1" ht="14.45" hidden="1" customHeight="1" x14ac:dyDescent="0.2">
      <c r="A35" s="33"/>
      <c r="B35" s="34"/>
      <c r="C35" s="33"/>
      <c r="D35" s="33"/>
      <c r="E35" s="28" t="s">
        <v>44</v>
      </c>
      <c r="F35" s="105">
        <f>ROUND((SUM(BG80:BG84)),  2)</f>
        <v>0</v>
      </c>
      <c r="G35" s="33"/>
      <c r="H35" s="33"/>
      <c r="I35" s="106">
        <v>0.21</v>
      </c>
      <c r="J35" s="105">
        <f>0</f>
        <v>0</v>
      </c>
      <c r="K35" s="33"/>
      <c r="L35" s="95"/>
      <c r="S35" s="33"/>
      <c r="T35" s="33"/>
      <c r="U35" s="33"/>
      <c r="V35" s="33"/>
      <c r="W35" s="33"/>
      <c r="X35" s="33"/>
      <c r="Y35" s="33"/>
      <c r="Z35" s="33"/>
      <c r="AA35" s="33"/>
      <c r="AB35" s="33"/>
      <c r="AC35" s="33"/>
      <c r="AD35" s="33"/>
      <c r="AE35" s="33"/>
    </row>
    <row r="36" spans="1:31" s="2" customFormat="1" ht="14.45" hidden="1" customHeight="1" x14ac:dyDescent="0.2">
      <c r="A36" s="33"/>
      <c r="B36" s="34"/>
      <c r="C36" s="33"/>
      <c r="D36" s="33"/>
      <c r="E36" s="28" t="s">
        <v>45</v>
      </c>
      <c r="F36" s="105">
        <f>ROUND((SUM(BH80:BH84)),  2)</f>
        <v>0</v>
      </c>
      <c r="G36" s="33"/>
      <c r="H36" s="33"/>
      <c r="I36" s="106">
        <v>0.15</v>
      </c>
      <c r="J36" s="105">
        <f>0</f>
        <v>0</v>
      </c>
      <c r="K36" s="33"/>
      <c r="L36" s="95"/>
      <c r="S36" s="33"/>
      <c r="T36" s="33"/>
      <c r="U36" s="33"/>
      <c r="V36" s="33"/>
      <c r="W36" s="33"/>
      <c r="X36" s="33"/>
      <c r="Y36" s="33"/>
      <c r="Z36" s="33"/>
      <c r="AA36" s="33"/>
      <c r="AB36" s="33"/>
      <c r="AC36" s="33"/>
      <c r="AD36" s="33"/>
      <c r="AE36" s="33"/>
    </row>
    <row r="37" spans="1:31" s="2" customFormat="1" ht="14.45" hidden="1" customHeight="1" x14ac:dyDescent="0.2">
      <c r="A37" s="33"/>
      <c r="B37" s="34"/>
      <c r="C37" s="33"/>
      <c r="D37" s="33"/>
      <c r="E37" s="28" t="s">
        <v>46</v>
      </c>
      <c r="F37" s="105">
        <f>ROUND((SUM(BI80:BI84)),  2)</f>
        <v>0</v>
      </c>
      <c r="G37" s="33"/>
      <c r="H37" s="33"/>
      <c r="I37" s="106">
        <v>0</v>
      </c>
      <c r="J37" s="105">
        <f>0</f>
        <v>0</v>
      </c>
      <c r="K37" s="33"/>
      <c r="L37" s="95"/>
      <c r="S37" s="33"/>
      <c r="T37" s="33"/>
      <c r="U37" s="33"/>
      <c r="V37" s="33"/>
      <c r="W37" s="33"/>
      <c r="X37" s="33"/>
      <c r="Y37" s="33"/>
      <c r="Z37" s="33"/>
      <c r="AA37" s="33"/>
      <c r="AB37" s="33"/>
      <c r="AC37" s="33"/>
      <c r="AD37" s="33"/>
      <c r="AE37" s="33"/>
    </row>
    <row r="38" spans="1:31" s="2" customFormat="1" ht="6.95" customHeight="1" x14ac:dyDescent="0.2">
      <c r="A38" s="33"/>
      <c r="B38" s="34"/>
      <c r="C38" s="33"/>
      <c r="D38" s="33"/>
      <c r="E38" s="33"/>
      <c r="F38" s="33"/>
      <c r="G38" s="33"/>
      <c r="H38" s="33"/>
      <c r="I38" s="94"/>
      <c r="J38" s="33"/>
      <c r="K38" s="33"/>
      <c r="L38" s="95"/>
      <c r="S38" s="33"/>
      <c r="T38" s="33"/>
      <c r="U38" s="33"/>
      <c r="V38" s="33"/>
      <c r="W38" s="33"/>
      <c r="X38" s="33"/>
      <c r="Y38" s="33"/>
      <c r="Z38" s="33"/>
      <c r="AA38" s="33"/>
      <c r="AB38" s="33"/>
      <c r="AC38" s="33"/>
      <c r="AD38" s="33"/>
      <c r="AE38" s="33"/>
    </row>
    <row r="39" spans="1:31" s="2" customFormat="1" ht="25.35" customHeight="1" x14ac:dyDescent="0.2">
      <c r="A39" s="33"/>
      <c r="B39" s="34"/>
      <c r="C39" s="107"/>
      <c r="D39" s="108" t="s">
        <v>47</v>
      </c>
      <c r="E39" s="57"/>
      <c r="F39" s="57"/>
      <c r="G39" s="109" t="s">
        <v>48</v>
      </c>
      <c r="H39" s="110" t="s">
        <v>49</v>
      </c>
      <c r="I39" s="111"/>
      <c r="J39" s="112">
        <f>SUM(J30:J37)</f>
        <v>0</v>
      </c>
      <c r="K39" s="113"/>
      <c r="L39" s="95"/>
      <c r="S39" s="33"/>
      <c r="T39" s="33"/>
      <c r="U39" s="33"/>
      <c r="V39" s="33"/>
      <c r="W39" s="33"/>
      <c r="X39" s="33"/>
      <c r="Y39" s="33"/>
      <c r="Z39" s="33"/>
      <c r="AA39" s="33"/>
      <c r="AB39" s="33"/>
      <c r="AC39" s="33"/>
      <c r="AD39" s="33"/>
      <c r="AE39" s="33"/>
    </row>
    <row r="40" spans="1:31" s="2" customFormat="1" ht="14.45" customHeight="1" x14ac:dyDescent="0.2">
      <c r="A40" s="33"/>
      <c r="B40" s="43"/>
      <c r="C40" s="44"/>
      <c r="D40" s="44"/>
      <c r="E40" s="44"/>
      <c r="F40" s="44"/>
      <c r="G40" s="44"/>
      <c r="H40" s="44"/>
      <c r="I40" s="114"/>
      <c r="J40" s="44"/>
      <c r="K40" s="44"/>
      <c r="L40" s="95"/>
      <c r="S40" s="33"/>
      <c r="T40" s="33"/>
      <c r="U40" s="33"/>
      <c r="V40" s="33"/>
      <c r="W40" s="33"/>
      <c r="X40" s="33"/>
      <c r="Y40" s="33"/>
      <c r="Z40" s="33"/>
      <c r="AA40" s="33"/>
      <c r="AB40" s="33"/>
      <c r="AC40" s="33"/>
      <c r="AD40" s="33"/>
      <c r="AE40" s="33"/>
    </row>
    <row r="44" spans="1:31" s="2" customFormat="1" ht="6.95" customHeight="1" x14ac:dyDescent="0.2">
      <c r="A44" s="33"/>
      <c r="B44" s="45"/>
      <c r="C44" s="46"/>
      <c r="D44" s="46"/>
      <c r="E44" s="46"/>
      <c r="F44" s="46"/>
      <c r="G44" s="46"/>
      <c r="H44" s="46"/>
      <c r="I44" s="115"/>
      <c r="J44" s="46"/>
      <c r="K44" s="46"/>
      <c r="L44" s="95"/>
      <c r="S44" s="33"/>
      <c r="T44" s="33"/>
      <c r="U44" s="33"/>
      <c r="V44" s="33"/>
      <c r="W44" s="33"/>
      <c r="X44" s="33"/>
      <c r="Y44" s="33"/>
      <c r="Z44" s="33"/>
      <c r="AA44" s="33"/>
      <c r="AB44" s="33"/>
      <c r="AC44" s="33"/>
      <c r="AD44" s="33"/>
      <c r="AE44" s="33"/>
    </row>
    <row r="45" spans="1:31" s="2" customFormat="1" ht="24.95" customHeight="1" x14ac:dyDescent="0.2">
      <c r="A45" s="33"/>
      <c r="B45" s="34"/>
      <c r="C45" s="22" t="s">
        <v>100</v>
      </c>
      <c r="D45" s="33"/>
      <c r="E45" s="33"/>
      <c r="F45" s="33"/>
      <c r="G45" s="33"/>
      <c r="H45" s="33"/>
      <c r="I45" s="94"/>
      <c r="J45" s="33"/>
      <c r="K45" s="33"/>
      <c r="L45" s="95"/>
      <c r="S45" s="33"/>
      <c r="T45" s="33"/>
      <c r="U45" s="33"/>
      <c r="V45" s="33"/>
      <c r="W45" s="33"/>
      <c r="X45" s="33"/>
      <c r="Y45" s="33"/>
      <c r="Z45" s="33"/>
      <c r="AA45" s="33"/>
      <c r="AB45" s="33"/>
      <c r="AC45" s="33"/>
      <c r="AD45" s="33"/>
      <c r="AE45" s="33"/>
    </row>
    <row r="46" spans="1:31" s="2" customFormat="1" ht="6.95" customHeight="1" x14ac:dyDescent="0.2">
      <c r="A46" s="33"/>
      <c r="B46" s="34"/>
      <c r="C46" s="33"/>
      <c r="D46" s="33"/>
      <c r="E46" s="33"/>
      <c r="F46" s="33"/>
      <c r="G46" s="33"/>
      <c r="H46" s="33"/>
      <c r="I46" s="94"/>
      <c r="J46" s="33"/>
      <c r="K46" s="33"/>
      <c r="L46" s="95"/>
      <c r="S46" s="33"/>
      <c r="T46" s="33"/>
      <c r="U46" s="33"/>
      <c r="V46" s="33"/>
      <c r="W46" s="33"/>
      <c r="X46" s="33"/>
      <c r="Y46" s="33"/>
      <c r="Z46" s="33"/>
      <c r="AA46" s="33"/>
      <c r="AB46" s="33"/>
      <c r="AC46" s="33"/>
      <c r="AD46" s="33"/>
      <c r="AE46" s="33"/>
    </row>
    <row r="47" spans="1:31" s="2" customFormat="1" ht="12" customHeight="1" x14ac:dyDescent="0.2">
      <c r="A47" s="33"/>
      <c r="B47" s="34"/>
      <c r="C47" s="28" t="s">
        <v>17</v>
      </c>
      <c r="D47" s="33"/>
      <c r="E47" s="33"/>
      <c r="F47" s="33"/>
      <c r="G47" s="33"/>
      <c r="H47" s="33"/>
      <c r="I47" s="94"/>
      <c r="J47" s="33"/>
      <c r="K47" s="33"/>
      <c r="L47" s="95"/>
      <c r="S47" s="33"/>
      <c r="T47" s="33"/>
      <c r="U47" s="33"/>
      <c r="V47" s="33"/>
      <c r="W47" s="33"/>
      <c r="X47" s="33"/>
      <c r="Y47" s="33"/>
      <c r="Z47" s="33"/>
      <c r="AA47" s="33"/>
      <c r="AB47" s="33"/>
      <c r="AC47" s="33"/>
      <c r="AD47" s="33"/>
      <c r="AE47" s="33"/>
    </row>
    <row r="48" spans="1:31" s="2" customFormat="1" ht="14.45" customHeight="1" x14ac:dyDescent="0.2">
      <c r="A48" s="33"/>
      <c r="B48" s="34"/>
      <c r="C48" s="33"/>
      <c r="D48" s="33"/>
      <c r="E48" s="331" t="str">
        <f>E7</f>
        <v>Blok G- rekonstrukce pokojů</v>
      </c>
      <c r="F48" s="332"/>
      <c r="G48" s="332"/>
      <c r="H48" s="332"/>
      <c r="I48" s="94"/>
      <c r="J48" s="33"/>
      <c r="K48" s="33"/>
      <c r="L48" s="95"/>
      <c r="S48" s="33"/>
      <c r="T48" s="33"/>
      <c r="U48" s="33"/>
      <c r="V48" s="33"/>
      <c r="W48" s="33"/>
      <c r="X48" s="33"/>
      <c r="Y48" s="33"/>
      <c r="Z48" s="33"/>
      <c r="AA48" s="33"/>
      <c r="AB48" s="33"/>
      <c r="AC48" s="33"/>
      <c r="AD48" s="33"/>
      <c r="AE48" s="33"/>
    </row>
    <row r="49" spans="1:47" s="2" customFormat="1" ht="12" customHeight="1" x14ac:dyDescent="0.2">
      <c r="A49" s="33"/>
      <c r="B49" s="34"/>
      <c r="C49" s="28" t="s">
        <v>98</v>
      </c>
      <c r="D49" s="33"/>
      <c r="E49" s="33"/>
      <c r="F49" s="33"/>
      <c r="G49" s="33"/>
      <c r="H49" s="33"/>
      <c r="I49" s="94"/>
      <c r="J49" s="33"/>
      <c r="K49" s="33"/>
      <c r="L49" s="95"/>
      <c r="S49" s="33"/>
      <c r="T49" s="33"/>
      <c r="U49" s="33"/>
      <c r="V49" s="33"/>
      <c r="W49" s="33"/>
      <c r="X49" s="33"/>
      <c r="Y49" s="33"/>
      <c r="Z49" s="33"/>
      <c r="AA49" s="33"/>
      <c r="AB49" s="33"/>
      <c r="AC49" s="33"/>
      <c r="AD49" s="33"/>
      <c r="AE49" s="33"/>
    </row>
    <row r="50" spans="1:47" s="2" customFormat="1" ht="14.45" customHeight="1" x14ac:dyDescent="0.2">
      <c r="A50" s="33"/>
      <c r="B50" s="34"/>
      <c r="C50" s="33"/>
      <c r="D50" s="33"/>
      <c r="E50" s="314" t="str">
        <f>E9</f>
        <v>VRN - Ostatní a vedlejší náklady</v>
      </c>
      <c r="F50" s="330"/>
      <c r="G50" s="330"/>
      <c r="H50" s="330"/>
      <c r="I50" s="94"/>
      <c r="J50" s="33"/>
      <c r="K50" s="33"/>
      <c r="L50" s="95"/>
      <c r="S50" s="33"/>
      <c r="T50" s="33"/>
      <c r="U50" s="33"/>
      <c r="V50" s="33"/>
      <c r="W50" s="33"/>
      <c r="X50" s="33"/>
      <c r="Y50" s="33"/>
      <c r="Z50" s="33"/>
      <c r="AA50" s="33"/>
      <c r="AB50" s="33"/>
      <c r="AC50" s="33"/>
      <c r="AD50" s="33"/>
      <c r="AE50" s="33"/>
    </row>
    <row r="51" spans="1:47" s="2" customFormat="1" ht="6.95" customHeight="1" x14ac:dyDescent="0.2">
      <c r="A51" s="33"/>
      <c r="B51" s="34"/>
      <c r="C51" s="33"/>
      <c r="D51" s="33"/>
      <c r="E51" s="33"/>
      <c r="F51" s="33"/>
      <c r="G51" s="33"/>
      <c r="H51" s="33"/>
      <c r="I51" s="94"/>
      <c r="J51" s="33"/>
      <c r="K51" s="33"/>
      <c r="L51" s="95"/>
      <c r="S51" s="33"/>
      <c r="T51" s="33"/>
      <c r="U51" s="33"/>
      <c r="V51" s="33"/>
      <c r="W51" s="33"/>
      <c r="X51" s="33"/>
      <c r="Y51" s="33"/>
      <c r="Z51" s="33"/>
      <c r="AA51" s="33"/>
      <c r="AB51" s="33"/>
      <c r="AC51" s="33"/>
      <c r="AD51" s="33"/>
      <c r="AE51" s="33"/>
    </row>
    <row r="52" spans="1:47" s="2" customFormat="1" ht="12" customHeight="1" x14ac:dyDescent="0.2">
      <c r="A52" s="33"/>
      <c r="B52" s="34"/>
      <c r="C52" s="28" t="s">
        <v>21</v>
      </c>
      <c r="D52" s="33"/>
      <c r="E52" s="33"/>
      <c r="F52" s="26" t="str">
        <f>F12</f>
        <v xml:space="preserve"> </v>
      </c>
      <c r="G52" s="33"/>
      <c r="H52" s="33"/>
      <c r="I52" s="96" t="s">
        <v>23</v>
      </c>
      <c r="J52" s="51" t="str">
        <f>IF(J12="","",J12)</f>
        <v>19. 2. 2019</v>
      </c>
      <c r="K52" s="33"/>
      <c r="L52" s="95"/>
      <c r="S52" s="33"/>
      <c r="T52" s="33"/>
      <c r="U52" s="33"/>
      <c r="V52" s="33"/>
      <c r="W52" s="33"/>
      <c r="X52" s="33"/>
      <c r="Y52" s="33"/>
      <c r="Z52" s="33"/>
      <c r="AA52" s="33"/>
      <c r="AB52" s="33"/>
      <c r="AC52" s="33"/>
      <c r="AD52" s="33"/>
      <c r="AE52" s="33"/>
    </row>
    <row r="53" spans="1:47" s="2" customFormat="1" ht="6.95" customHeight="1" x14ac:dyDescent="0.2">
      <c r="A53" s="33"/>
      <c r="B53" s="34"/>
      <c r="C53" s="33"/>
      <c r="D53" s="33"/>
      <c r="E53" s="33"/>
      <c r="F53" s="33"/>
      <c r="G53" s="33"/>
      <c r="H53" s="33"/>
      <c r="I53" s="94"/>
      <c r="J53" s="33"/>
      <c r="K53" s="33"/>
      <c r="L53" s="95"/>
      <c r="S53" s="33"/>
      <c r="T53" s="33"/>
      <c r="U53" s="33"/>
      <c r="V53" s="33"/>
      <c r="W53" s="33"/>
      <c r="X53" s="33"/>
      <c r="Y53" s="33"/>
      <c r="Z53" s="33"/>
      <c r="AA53" s="33"/>
      <c r="AB53" s="33"/>
      <c r="AC53" s="33"/>
      <c r="AD53" s="33"/>
      <c r="AE53" s="33"/>
    </row>
    <row r="54" spans="1:47" s="2" customFormat="1" ht="26.45" customHeight="1" x14ac:dyDescent="0.2">
      <c r="A54" s="33"/>
      <c r="B54" s="34"/>
      <c r="C54" s="28" t="s">
        <v>25</v>
      </c>
      <c r="D54" s="33"/>
      <c r="E54" s="33"/>
      <c r="F54" s="26" t="str">
        <f>E15</f>
        <v>Správa účelových zařízení VŠE</v>
      </c>
      <c r="G54" s="33"/>
      <c r="H54" s="33"/>
      <c r="I54" s="96" t="s">
        <v>31</v>
      </c>
      <c r="J54" s="31" t="str">
        <f>E21</f>
        <v>PROJECTICA s.r.o.</v>
      </c>
      <c r="K54" s="33"/>
      <c r="L54" s="95"/>
      <c r="S54" s="33"/>
      <c r="T54" s="33"/>
      <c r="U54" s="33"/>
      <c r="V54" s="33"/>
      <c r="W54" s="33"/>
      <c r="X54" s="33"/>
      <c r="Y54" s="33"/>
      <c r="Z54" s="33"/>
      <c r="AA54" s="33"/>
      <c r="AB54" s="33"/>
      <c r="AC54" s="33"/>
      <c r="AD54" s="33"/>
      <c r="AE54" s="33"/>
    </row>
    <row r="55" spans="1:47" s="2" customFormat="1" ht="15.6" customHeight="1" x14ac:dyDescent="0.2">
      <c r="A55" s="33"/>
      <c r="B55" s="34"/>
      <c r="C55" s="28" t="s">
        <v>29</v>
      </c>
      <c r="D55" s="33"/>
      <c r="E55" s="33"/>
      <c r="F55" s="26" t="str">
        <f>IF(E18="","",E18)</f>
        <v>Vyplň údaj</v>
      </c>
      <c r="G55" s="33"/>
      <c r="H55" s="33"/>
      <c r="I55" s="96" t="s">
        <v>34</v>
      </c>
      <c r="J55" s="31" t="str">
        <f>E24</f>
        <v xml:space="preserve"> </v>
      </c>
      <c r="K55" s="33"/>
      <c r="L55" s="95"/>
      <c r="S55" s="33"/>
      <c r="T55" s="33"/>
      <c r="U55" s="33"/>
      <c r="V55" s="33"/>
      <c r="W55" s="33"/>
      <c r="X55" s="33"/>
      <c r="Y55" s="33"/>
      <c r="Z55" s="33"/>
      <c r="AA55" s="33"/>
      <c r="AB55" s="33"/>
      <c r="AC55" s="33"/>
      <c r="AD55" s="33"/>
      <c r="AE55" s="33"/>
    </row>
    <row r="56" spans="1:47" s="2" customFormat="1" ht="10.35" customHeight="1" x14ac:dyDescent="0.2">
      <c r="A56" s="33"/>
      <c r="B56" s="34"/>
      <c r="C56" s="33"/>
      <c r="D56" s="33"/>
      <c r="E56" s="33"/>
      <c r="F56" s="33"/>
      <c r="G56" s="33"/>
      <c r="H56" s="33"/>
      <c r="I56" s="94"/>
      <c r="J56" s="33"/>
      <c r="K56" s="33"/>
      <c r="L56" s="95"/>
      <c r="S56" s="33"/>
      <c r="T56" s="33"/>
      <c r="U56" s="33"/>
      <c r="V56" s="33"/>
      <c r="W56" s="33"/>
      <c r="X56" s="33"/>
      <c r="Y56" s="33"/>
      <c r="Z56" s="33"/>
      <c r="AA56" s="33"/>
      <c r="AB56" s="33"/>
      <c r="AC56" s="33"/>
      <c r="AD56" s="33"/>
      <c r="AE56" s="33"/>
    </row>
    <row r="57" spans="1:47" s="2" customFormat="1" ht="29.25" customHeight="1" x14ac:dyDescent="0.2">
      <c r="A57" s="33"/>
      <c r="B57" s="34"/>
      <c r="C57" s="116" t="s">
        <v>101</v>
      </c>
      <c r="D57" s="107"/>
      <c r="E57" s="107"/>
      <c r="F57" s="107"/>
      <c r="G57" s="107"/>
      <c r="H57" s="107"/>
      <c r="I57" s="117"/>
      <c r="J57" s="118" t="s">
        <v>102</v>
      </c>
      <c r="K57" s="107"/>
      <c r="L57" s="95"/>
      <c r="S57" s="33"/>
      <c r="T57" s="33"/>
      <c r="U57" s="33"/>
      <c r="V57" s="33"/>
      <c r="W57" s="33"/>
      <c r="X57" s="33"/>
      <c r="Y57" s="33"/>
      <c r="Z57" s="33"/>
      <c r="AA57" s="33"/>
      <c r="AB57" s="33"/>
      <c r="AC57" s="33"/>
      <c r="AD57" s="33"/>
      <c r="AE57" s="33"/>
    </row>
    <row r="58" spans="1:47" s="2" customFormat="1" ht="10.35" customHeight="1" x14ac:dyDescent="0.2">
      <c r="A58" s="33"/>
      <c r="B58" s="34"/>
      <c r="C58" s="33"/>
      <c r="D58" s="33"/>
      <c r="E58" s="33"/>
      <c r="F58" s="33"/>
      <c r="G58" s="33"/>
      <c r="H58" s="33"/>
      <c r="I58" s="94"/>
      <c r="J58" s="33"/>
      <c r="K58" s="33"/>
      <c r="L58" s="95"/>
      <c r="S58" s="33"/>
      <c r="T58" s="33"/>
      <c r="U58" s="33"/>
      <c r="V58" s="33"/>
      <c r="W58" s="33"/>
      <c r="X58" s="33"/>
      <c r="Y58" s="33"/>
      <c r="Z58" s="33"/>
      <c r="AA58" s="33"/>
      <c r="AB58" s="33"/>
      <c r="AC58" s="33"/>
      <c r="AD58" s="33"/>
      <c r="AE58" s="33"/>
    </row>
    <row r="59" spans="1:47" s="2" customFormat="1" ht="22.9" customHeight="1" x14ac:dyDescent="0.2">
      <c r="A59" s="33"/>
      <c r="B59" s="34"/>
      <c r="C59" s="119" t="s">
        <v>69</v>
      </c>
      <c r="D59" s="33"/>
      <c r="E59" s="33"/>
      <c r="F59" s="33"/>
      <c r="G59" s="33"/>
      <c r="H59" s="33"/>
      <c r="I59" s="94"/>
      <c r="J59" s="68">
        <f>J80</f>
        <v>0</v>
      </c>
      <c r="K59" s="33"/>
      <c r="L59" s="95"/>
      <c r="S59" s="33"/>
      <c r="T59" s="33"/>
      <c r="U59" s="33"/>
      <c r="V59" s="33"/>
      <c r="W59" s="33"/>
      <c r="X59" s="33"/>
      <c r="Y59" s="33"/>
      <c r="Z59" s="33"/>
      <c r="AA59" s="33"/>
      <c r="AB59" s="33"/>
      <c r="AC59" s="33"/>
      <c r="AD59" s="33"/>
      <c r="AE59" s="33"/>
      <c r="AU59" s="18" t="s">
        <v>103</v>
      </c>
    </row>
    <row r="60" spans="1:47" s="9" customFormat="1" ht="24.95" customHeight="1" x14ac:dyDescent="0.2">
      <c r="B60" s="120"/>
      <c r="D60" s="121" t="s">
        <v>857</v>
      </c>
      <c r="E60" s="122"/>
      <c r="F60" s="122"/>
      <c r="G60" s="122"/>
      <c r="H60" s="122"/>
      <c r="I60" s="123"/>
      <c r="J60" s="124">
        <f>J81</f>
        <v>0</v>
      </c>
      <c r="L60" s="120"/>
    </row>
    <row r="61" spans="1:47" s="2" customFormat="1" ht="21.75" customHeight="1" x14ac:dyDescent="0.2">
      <c r="A61" s="33"/>
      <c r="B61" s="34"/>
      <c r="C61" s="33"/>
      <c r="D61" s="33"/>
      <c r="E61" s="33"/>
      <c r="F61" s="33"/>
      <c r="G61" s="33"/>
      <c r="H61" s="33"/>
      <c r="I61" s="94"/>
      <c r="J61" s="33"/>
      <c r="K61" s="33"/>
      <c r="L61" s="95"/>
      <c r="S61" s="33"/>
      <c r="T61" s="33"/>
      <c r="U61" s="33"/>
      <c r="V61" s="33"/>
      <c r="W61" s="33"/>
      <c r="X61" s="33"/>
      <c r="Y61" s="33"/>
      <c r="Z61" s="33"/>
      <c r="AA61" s="33"/>
      <c r="AB61" s="33"/>
      <c r="AC61" s="33"/>
      <c r="AD61" s="33"/>
      <c r="AE61" s="33"/>
    </row>
    <row r="62" spans="1:47" s="2" customFormat="1" ht="6.95" customHeight="1" x14ac:dyDescent="0.2">
      <c r="A62" s="33"/>
      <c r="B62" s="43"/>
      <c r="C62" s="44"/>
      <c r="D62" s="44"/>
      <c r="E62" s="44"/>
      <c r="F62" s="44"/>
      <c r="G62" s="44"/>
      <c r="H62" s="44"/>
      <c r="I62" s="114"/>
      <c r="J62" s="44"/>
      <c r="K62" s="44"/>
      <c r="L62" s="95"/>
      <c r="S62" s="33"/>
      <c r="T62" s="33"/>
      <c r="U62" s="33"/>
      <c r="V62" s="33"/>
      <c r="W62" s="33"/>
      <c r="X62" s="33"/>
      <c r="Y62" s="33"/>
      <c r="Z62" s="33"/>
      <c r="AA62" s="33"/>
      <c r="AB62" s="33"/>
      <c r="AC62" s="33"/>
      <c r="AD62" s="33"/>
      <c r="AE62" s="33"/>
    </row>
    <row r="66" spans="1:63" s="2" customFormat="1" ht="6.95" customHeight="1" x14ac:dyDescent="0.2">
      <c r="A66" s="33"/>
      <c r="B66" s="45"/>
      <c r="C66" s="46"/>
      <c r="D66" s="46"/>
      <c r="E66" s="46"/>
      <c r="F66" s="46"/>
      <c r="G66" s="46"/>
      <c r="H66" s="46"/>
      <c r="I66" s="115"/>
      <c r="J66" s="46"/>
      <c r="K66" s="46"/>
      <c r="L66" s="95"/>
      <c r="S66" s="33"/>
      <c r="T66" s="33"/>
      <c r="U66" s="33"/>
      <c r="V66" s="33"/>
      <c r="W66" s="33"/>
      <c r="X66" s="33"/>
      <c r="Y66" s="33"/>
      <c r="Z66" s="33"/>
      <c r="AA66" s="33"/>
      <c r="AB66" s="33"/>
      <c r="AC66" s="33"/>
      <c r="AD66" s="33"/>
      <c r="AE66" s="33"/>
    </row>
    <row r="67" spans="1:63" s="2" customFormat="1" ht="24.95" customHeight="1" x14ac:dyDescent="0.2">
      <c r="A67" s="33"/>
      <c r="B67" s="34"/>
      <c r="C67" s="22" t="s">
        <v>122</v>
      </c>
      <c r="D67" s="33"/>
      <c r="E67" s="33"/>
      <c r="F67" s="33"/>
      <c r="G67" s="33"/>
      <c r="H67" s="33"/>
      <c r="I67" s="94"/>
      <c r="J67" s="33"/>
      <c r="K67" s="33"/>
      <c r="L67" s="95"/>
      <c r="S67" s="33"/>
      <c r="T67" s="33"/>
      <c r="U67" s="33"/>
      <c r="V67" s="33"/>
      <c r="W67" s="33"/>
      <c r="X67" s="33"/>
      <c r="Y67" s="33"/>
      <c r="Z67" s="33"/>
      <c r="AA67" s="33"/>
      <c r="AB67" s="33"/>
      <c r="AC67" s="33"/>
      <c r="AD67" s="33"/>
      <c r="AE67" s="33"/>
    </row>
    <row r="68" spans="1:63" s="2" customFormat="1" ht="6.95" customHeight="1" x14ac:dyDescent="0.2">
      <c r="A68" s="33"/>
      <c r="B68" s="34"/>
      <c r="C68" s="33"/>
      <c r="D68" s="33"/>
      <c r="E68" s="33"/>
      <c r="F68" s="33"/>
      <c r="G68" s="33"/>
      <c r="H68" s="33"/>
      <c r="I68" s="94"/>
      <c r="J68" s="33"/>
      <c r="K68" s="33"/>
      <c r="L68" s="95"/>
      <c r="S68" s="33"/>
      <c r="T68" s="33"/>
      <c r="U68" s="33"/>
      <c r="V68" s="33"/>
      <c r="W68" s="33"/>
      <c r="X68" s="33"/>
      <c r="Y68" s="33"/>
      <c r="Z68" s="33"/>
      <c r="AA68" s="33"/>
      <c r="AB68" s="33"/>
      <c r="AC68" s="33"/>
      <c r="AD68" s="33"/>
      <c r="AE68" s="33"/>
    </row>
    <row r="69" spans="1:63" s="2" customFormat="1" ht="12" customHeight="1" x14ac:dyDescent="0.2">
      <c r="A69" s="33"/>
      <c r="B69" s="34"/>
      <c r="C69" s="28" t="s">
        <v>17</v>
      </c>
      <c r="D69" s="33"/>
      <c r="E69" s="33"/>
      <c r="F69" s="33"/>
      <c r="G69" s="33"/>
      <c r="H69" s="33"/>
      <c r="I69" s="94"/>
      <c r="J69" s="33"/>
      <c r="K69" s="33"/>
      <c r="L69" s="95"/>
      <c r="S69" s="33"/>
      <c r="T69" s="33"/>
      <c r="U69" s="33"/>
      <c r="V69" s="33"/>
      <c r="W69" s="33"/>
      <c r="X69" s="33"/>
      <c r="Y69" s="33"/>
      <c r="Z69" s="33"/>
      <c r="AA69" s="33"/>
      <c r="AB69" s="33"/>
      <c r="AC69" s="33"/>
      <c r="AD69" s="33"/>
      <c r="AE69" s="33"/>
    </row>
    <row r="70" spans="1:63" s="2" customFormat="1" ht="14.45" customHeight="1" x14ac:dyDescent="0.2">
      <c r="A70" s="33"/>
      <c r="B70" s="34"/>
      <c r="C70" s="33"/>
      <c r="D70" s="33"/>
      <c r="E70" s="331" t="str">
        <f>E7</f>
        <v>Blok G- rekonstrukce pokojů</v>
      </c>
      <c r="F70" s="332"/>
      <c r="G70" s="332"/>
      <c r="H70" s="332"/>
      <c r="I70" s="94"/>
      <c r="J70" s="33"/>
      <c r="K70" s="33"/>
      <c r="L70" s="95"/>
      <c r="S70" s="33"/>
      <c r="T70" s="33"/>
      <c r="U70" s="33"/>
      <c r="V70" s="33"/>
      <c r="W70" s="33"/>
      <c r="X70" s="33"/>
      <c r="Y70" s="33"/>
      <c r="Z70" s="33"/>
      <c r="AA70" s="33"/>
      <c r="AB70" s="33"/>
      <c r="AC70" s="33"/>
      <c r="AD70" s="33"/>
      <c r="AE70" s="33"/>
    </row>
    <row r="71" spans="1:63" s="2" customFormat="1" ht="12" customHeight="1" x14ac:dyDescent="0.2">
      <c r="A71" s="33"/>
      <c r="B71" s="34"/>
      <c r="C71" s="28" t="s">
        <v>98</v>
      </c>
      <c r="D71" s="33"/>
      <c r="E71" s="33"/>
      <c r="F71" s="33"/>
      <c r="G71" s="33"/>
      <c r="H71" s="33"/>
      <c r="I71" s="94"/>
      <c r="J71" s="33"/>
      <c r="K71" s="33"/>
      <c r="L71" s="95"/>
      <c r="S71" s="33"/>
      <c r="T71" s="33"/>
      <c r="U71" s="33"/>
      <c r="V71" s="33"/>
      <c r="W71" s="33"/>
      <c r="X71" s="33"/>
      <c r="Y71" s="33"/>
      <c r="Z71" s="33"/>
      <c r="AA71" s="33"/>
      <c r="AB71" s="33"/>
      <c r="AC71" s="33"/>
      <c r="AD71" s="33"/>
      <c r="AE71" s="33"/>
    </row>
    <row r="72" spans="1:63" s="2" customFormat="1" ht="14.45" customHeight="1" x14ac:dyDescent="0.2">
      <c r="A72" s="33"/>
      <c r="B72" s="34"/>
      <c r="C72" s="33"/>
      <c r="D72" s="33"/>
      <c r="E72" s="314" t="str">
        <f>E9</f>
        <v>VRN - Ostatní a vedlejší náklady</v>
      </c>
      <c r="F72" s="330"/>
      <c r="G72" s="330"/>
      <c r="H72" s="330"/>
      <c r="I72" s="94"/>
      <c r="J72" s="33"/>
      <c r="K72" s="33"/>
      <c r="L72" s="95"/>
      <c r="S72" s="33"/>
      <c r="T72" s="33"/>
      <c r="U72" s="33"/>
      <c r="V72" s="33"/>
      <c r="W72" s="33"/>
      <c r="X72" s="33"/>
      <c r="Y72" s="33"/>
      <c r="Z72" s="33"/>
      <c r="AA72" s="33"/>
      <c r="AB72" s="33"/>
      <c r="AC72" s="33"/>
      <c r="AD72" s="33"/>
      <c r="AE72" s="33"/>
    </row>
    <row r="73" spans="1:63" s="2" customFormat="1" ht="6.95" customHeight="1" x14ac:dyDescent="0.2">
      <c r="A73" s="33"/>
      <c r="B73" s="34"/>
      <c r="C73" s="33"/>
      <c r="D73" s="33"/>
      <c r="E73" s="33"/>
      <c r="F73" s="33"/>
      <c r="G73" s="33"/>
      <c r="H73" s="33"/>
      <c r="I73" s="94"/>
      <c r="J73" s="33"/>
      <c r="K73" s="33"/>
      <c r="L73" s="95"/>
      <c r="S73" s="33"/>
      <c r="T73" s="33"/>
      <c r="U73" s="33"/>
      <c r="V73" s="33"/>
      <c r="W73" s="33"/>
      <c r="X73" s="33"/>
      <c r="Y73" s="33"/>
      <c r="Z73" s="33"/>
      <c r="AA73" s="33"/>
      <c r="AB73" s="33"/>
      <c r="AC73" s="33"/>
      <c r="AD73" s="33"/>
      <c r="AE73" s="33"/>
    </row>
    <row r="74" spans="1:63" s="2" customFormat="1" ht="12" customHeight="1" x14ac:dyDescent="0.2">
      <c r="A74" s="33"/>
      <c r="B74" s="34"/>
      <c r="C74" s="28" t="s">
        <v>21</v>
      </c>
      <c r="D74" s="33"/>
      <c r="E74" s="33"/>
      <c r="F74" s="26" t="str">
        <f>F12</f>
        <v xml:space="preserve"> </v>
      </c>
      <c r="G74" s="33"/>
      <c r="H74" s="33"/>
      <c r="I74" s="96" t="s">
        <v>23</v>
      </c>
      <c r="J74" s="51" t="str">
        <f>IF(J12="","",J12)</f>
        <v>19. 2. 2019</v>
      </c>
      <c r="K74" s="33"/>
      <c r="L74" s="95"/>
      <c r="S74" s="33"/>
      <c r="T74" s="33"/>
      <c r="U74" s="33"/>
      <c r="V74" s="33"/>
      <c r="W74" s="33"/>
      <c r="X74" s="33"/>
      <c r="Y74" s="33"/>
      <c r="Z74" s="33"/>
      <c r="AA74" s="33"/>
      <c r="AB74" s="33"/>
      <c r="AC74" s="33"/>
      <c r="AD74" s="33"/>
      <c r="AE74" s="33"/>
    </row>
    <row r="75" spans="1:63" s="2" customFormat="1" ht="6.95" customHeight="1" x14ac:dyDescent="0.2">
      <c r="A75" s="33"/>
      <c r="B75" s="34"/>
      <c r="C75" s="33"/>
      <c r="D75" s="33"/>
      <c r="E75" s="33"/>
      <c r="F75" s="33"/>
      <c r="G75" s="33"/>
      <c r="H75" s="33"/>
      <c r="I75" s="94"/>
      <c r="J75" s="33"/>
      <c r="K75" s="33"/>
      <c r="L75" s="95"/>
      <c r="S75" s="33"/>
      <c r="T75" s="33"/>
      <c r="U75" s="33"/>
      <c r="V75" s="33"/>
      <c r="W75" s="33"/>
      <c r="X75" s="33"/>
      <c r="Y75" s="33"/>
      <c r="Z75" s="33"/>
      <c r="AA75" s="33"/>
      <c r="AB75" s="33"/>
      <c r="AC75" s="33"/>
      <c r="AD75" s="33"/>
      <c r="AE75" s="33"/>
    </row>
    <row r="76" spans="1:63" s="2" customFormat="1" ht="26.45" customHeight="1" x14ac:dyDescent="0.2">
      <c r="A76" s="33"/>
      <c r="B76" s="34"/>
      <c r="C76" s="28" t="s">
        <v>25</v>
      </c>
      <c r="D76" s="33"/>
      <c r="E76" s="33"/>
      <c r="F76" s="26" t="str">
        <f>E15</f>
        <v>Správa účelových zařízení VŠE</v>
      </c>
      <c r="G76" s="33"/>
      <c r="H76" s="33"/>
      <c r="I76" s="96" t="s">
        <v>31</v>
      </c>
      <c r="J76" s="31" t="str">
        <f>E21</f>
        <v>PROJECTICA s.r.o.</v>
      </c>
      <c r="K76" s="33"/>
      <c r="L76" s="95"/>
      <c r="S76" s="33"/>
      <c r="T76" s="33"/>
      <c r="U76" s="33"/>
      <c r="V76" s="33"/>
      <c r="W76" s="33"/>
      <c r="X76" s="33"/>
      <c r="Y76" s="33"/>
      <c r="Z76" s="33"/>
      <c r="AA76" s="33"/>
      <c r="AB76" s="33"/>
      <c r="AC76" s="33"/>
      <c r="AD76" s="33"/>
      <c r="AE76" s="33"/>
    </row>
    <row r="77" spans="1:63" s="2" customFormat="1" ht="15.6" customHeight="1" x14ac:dyDescent="0.2">
      <c r="A77" s="33"/>
      <c r="B77" s="34"/>
      <c r="C77" s="28" t="s">
        <v>29</v>
      </c>
      <c r="D77" s="33"/>
      <c r="E77" s="33"/>
      <c r="F77" s="26" t="str">
        <f>IF(E18="","",E18)</f>
        <v>Vyplň údaj</v>
      </c>
      <c r="G77" s="33"/>
      <c r="H77" s="33"/>
      <c r="I77" s="96" t="s">
        <v>34</v>
      </c>
      <c r="J77" s="31" t="str">
        <f>E24</f>
        <v xml:space="preserve"> </v>
      </c>
      <c r="K77" s="33"/>
      <c r="L77" s="95"/>
      <c r="S77" s="33"/>
      <c r="T77" s="33"/>
      <c r="U77" s="33"/>
      <c r="V77" s="33"/>
      <c r="W77" s="33"/>
      <c r="X77" s="33"/>
      <c r="Y77" s="33"/>
      <c r="Z77" s="33"/>
      <c r="AA77" s="33"/>
      <c r="AB77" s="33"/>
      <c r="AC77" s="33"/>
      <c r="AD77" s="33"/>
      <c r="AE77" s="33"/>
    </row>
    <row r="78" spans="1:63" s="2" customFormat="1" ht="10.35" customHeight="1" x14ac:dyDescent="0.2">
      <c r="A78" s="33"/>
      <c r="B78" s="34"/>
      <c r="C78" s="33"/>
      <c r="D78" s="33"/>
      <c r="E78" s="33"/>
      <c r="F78" s="33"/>
      <c r="G78" s="33"/>
      <c r="H78" s="33"/>
      <c r="I78" s="94"/>
      <c r="J78" s="33"/>
      <c r="K78" s="33"/>
      <c r="L78" s="95"/>
      <c r="S78" s="33"/>
      <c r="T78" s="33"/>
      <c r="U78" s="33"/>
      <c r="V78" s="33"/>
      <c r="W78" s="33"/>
      <c r="X78" s="33"/>
      <c r="Y78" s="33"/>
      <c r="Z78" s="33"/>
      <c r="AA78" s="33"/>
      <c r="AB78" s="33"/>
      <c r="AC78" s="33"/>
      <c r="AD78" s="33"/>
      <c r="AE78" s="33"/>
    </row>
    <row r="79" spans="1:63" s="11" customFormat="1" ht="29.25" customHeight="1" x14ac:dyDescent="0.2">
      <c r="A79" s="130"/>
      <c r="B79" s="131"/>
      <c r="C79" s="132" t="s">
        <v>123</v>
      </c>
      <c r="D79" s="133" t="s">
        <v>56</v>
      </c>
      <c r="E79" s="133" t="s">
        <v>52</v>
      </c>
      <c r="F79" s="133" t="s">
        <v>53</v>
      </c>
      <c r="G79" s="133" t="s">
        <v>124</v>
      </c>
      <c r="H79" s="133" t="s">
        <v>125</v>
      </c>
      <c r="I79" s="134" t="s">
        <v>126</v>
      </c>
      <c r="J79" s="133" t="s">
        <v>102</v>
      </c>
      <c r="K79" s="135" t="s">
        <v>127</v>
      </c>
      <c r="L79" s="136"/>
      <c r="M79" s="59" t="s">
        <v>3</v>
      </c>
      <c r="N79" s="60" t="s">
        <v>41</v>
      </c>
      <c r="O79" s="60" t="s">
        <v>128</v>
      </c>
      <c r="P79" s="60" t="s">
        <v>129</v>
      </c>
      <c r="Q79" s="60" t="s">
        <v>130</v>
      </c>
      <c r="R79" s="60" t="s">
        <v>131</v>
      </c>
      <c r="S79" s="60" t="s">
        <v>132</v>
      </c>
      <c r="T79" s="61" t="s">
        <v>133</v>
      </c>
      <c r="U79" s="130"/>
      <c r="V79" s="130"/>
      <c r="W79" s="130"/>
      <c r="X79" s="130"/>
      <c r="Y79" s="130"/>
      <c r="Z79" s="130"/>
      <c r="AA79" s="130"/>
      <c r="AB79" s="130"/>
      <c r="AC79" s="130"/>
      <c r="AD79" s="130"/>
      <c r="AE79" s="130"/>
    </row>
    <row r="80" spans="1:63" s="2" customFormat="1" ht="22.9" customHeight="1" x14ac:dyDescent="0.25">
      <c r="A80" s="33"/>
      <c r="B80" s="34"/>
      <c r="C80" s="66" t="s">
        <v>134</v>
      </c>
      <c r="D80" s="33"/>
      <c r="E80" s="33"/>
      <c r="F80" s="33"/>
      <c r="G80" s="33"/>
      <c r="H80" s="33"/>
      <c r="I80" s="94"/>
      <c r="J80" s="137">
        <f>J81</f>
        <v>0</v>
      </c>
      <c r="K80" s="33"/>
      <c r="L80" s="34"/>
      <c r="M80" s="62"/>
      <c r="N80" s="52"/>
      <c r="O80" s="63"/>
      <c r="P80" s="138">
        <f>P81</f>
        <v>0</v>
      </c>
      <c r="Q80" s="63"/>
      <c r="R80" s="138">
        <f>R81</f>
        <v>0</v>
      </c>
      <c r="S80" s="63"/>
      <c r="T80" s="139">
        <f>T81</f>
        <v>0</v>
      </c>
      <c r="U80" s="33"/>
      <c r="V80" s="33"/>
      <c r="W80" s="33"/>
      <c r="X80" s="33"/>
      <c r="Y80" s="33"/>
      <c r="Z80" s="33"/>
      <c r="AA80" s="33"/>
      <c r="AB80" s="33"/>
      <c r="AC80" s="33"/>
      <c r="AD80" s="33"/>
      <c r="AE80" s="33"/>
      <c r="AT80" s="18" t="s">
        <v>70</v>
      </c>
      <c r="AU80" s="18" t="s">
        <v>103</v>
      </c>
      <c r="BK80" s="140">
        <f>BK81</f>
        <v>0</v>
      </c>
    </row>
    <row r="81" spans="1:65" s="12" customFormat="1" ht="25.9" customHeight="1" x14ac:dyDescent="0.2">
      <c r="B81" s="141"/>
      <c r="D81" s="142" t="s">
        <v>70</v>
      </c>
      <c r="E81" s="143" t="s">
        <v>94</v>
      </c>
      <c r="F81" s="143" t="s">
        <v>858</v>
      </c>
      <c r="I81" s="144"/>
      <c r="J81" s="145">
        <f>SUM(J82:J84)</f>
        <v>0</v>
      </c>
      <c r="L81" s="141"/>
      <c r="M81" s="146"/>
      <c r="N81" s="147"/>
      <c r="O81" s="147"/>
      <c r="P81" s="148">
        <f>SUM(P82:P84)</f>
        <v>0</v>
      </c>
      <c r="Q81" s="147"/>
      <c r="R81" s="148">
        <f>SUM(R82:R84)</f>
        <v>0</v>
      </c>
      <c r="S81" s="147"/>
      <c r="T81" s="149">
        <f>SUM(T82:T84)</f>
        <v>0</v>
      </c>
      <c r="AR81" s="142" t="s">
        <v>88</v>
      </c>
      <c r="AT81" s="150" t="s">
        <v>70</v>
      </c>
      <c r="AU81" s="150" t="s">
        <v>71</v>
      </c>
      <c r="AY81" s="142" t="s">
        <v>137</v>
      </c>
      <c r="BK81" s="151">
        <f>SUM(BK82:BK84)</f>
        <v>0</v>
      </c>
    </row>
    <row r="82" spans="1:65" s="2" customFormat="1" ht="194.45" customHeight="1" x14ac:dyDescent="0.2">
      <c r="A82" s="33"/>
      <c r="B82" s="154"/>
      <c r="C82" s="155" t="s">
        <v>15</v>
      </c>
      <c r="D82" s="345" t="s">
        <v>141</v>
      </c>
      <c r="E82" s="156" t="s">
        <v>440</v>
      </c>
      <c r="F82" s="157" t="s">
        <v>859</v>
      </c>
      <c r="G82" s="158" t="s">
        <v>326</v>
      </c>
      <c r="H82" s="159">
        <v>1</v>
      </c>
      <c r="I82" s="160"/>
      <c r="J82" s="161">
        <f>ROUND(I82*H82,2)</f>
        <v>0</v>
      </c>
      <c r="K82" s="157" t="s">
        <v>3</v>
      </c>
      <c r="L82" s="34"/>
      <c r="M82" s="162" t="s">
        <v>3</v>
      </c>
      <c r="N82" s="163" t="s">
        <v>42</v>
      </c>
      <c r="O82" s="54"/>
      <c r="P82" s="164">
        <f>O82*H82</f>
        <v>0</v>
      </c>
      <c r="Q82" s="164">
        <v>0</v>
      </c>
      <c r="R82" s="164">
        <f>Q82*H82</f>
        <v>0</v>
      </c>
      <c r="S82" s="164">
        <v>0</v>
      </c>
      <c r="T82" s="165">
        <f>S82*H82</f>
        <v>0</v>
      </c>
      <c r="U82" s="33"/>
      <c r="V82" s="33"/>
      <c r="W82" s="33"/>
      <c r="X82" s="33"/>
      <c r="Y82" s="33"/>
      <c r="Z82" s="33"/>
      <c r="AA82" s="33"/>
      <c r="AB82" s="33"/>
      <c r="AC82" s="33"/>
      <c r="AD82" s="33"/>
      <c r="AE82" s="33"/>
      <c r="AR82" s="166" t="s">
        <v>85</v>
      </c>
      <c r="AT82" s="166" t="s">
        <v>141</v>
      </c>
      <c r="AU82" s="166" t="s">
        <v>15</v>
      </c>
      <c r="AY82" s="18" t="s">
        <v>137</v>
      </c>
      <c r="BE82" s="167">
        <f>IF(N82="základní",J82,0)</f>
        <v>0</v>
      </c>
      <c r="BF82" s="167">
        <f>IF(N82="snížená",J82,0)</f>
        <v>0</v>
      </c>
      <c r="BG82" s="167">
        <f>IF(N82="zákl. přenesená",J82,0)</f>
        <v>0</v>
      </c>
      <c r="BH82" s="167">
        <f>IF(N82="sníž. přenesená",J82,0)</f>
        <v>0</v>
      </c>
      <c r="BI82" s="167">
        <f>IF(N82="nulová",J82,0)</f>
        <v>0</v>
      </c>
      <c r="BJ82" s="18" t="s">
        <v>15</v>
      </c>
      <c r="BK82" s="167">
        <f>ROUND(I82*H82,2)</f>
        <v>0</v>
      </c>
      <c r="BL82" s="18" t="s">
        <v>85</v>
      </c>
      <c r="BM82" s="166" t="s">
        <v>860</v>
      </c>
    </row>
    <row r="83" spans="1:65" s="2" customFormat="1" ht="96" x14ac:dyDescent="0.2">
      <c r="A83" s="285"/>
      <c r="B83" s="154"/>
      <c r="C83" s="155">
        <v>2</v>
      </c>
      <c r="D83" s="345" t="s">
        <v>141</v>
      </c>
      <c r="E83" s="156"/>
      <c r="F83" s="157" t="s">
        <v>1051</v>
      </c>
      <c r="G83" s="158" t="s">
        <v>326</v>
      </c>
      <c r="H83" s="159">
        <v>1</v>
      </c>
      <c r="I83" s="160"/>
      <c r="J83" s="161">
        <f>ROUND(I83*H83,2)</f>
        <v>0</v>
      </c>
      <c r="K83" s="157"/>
      <c r="L83" s="34"/>
      <c r="M83" s="162"/>
      <c r="N83" s="289"/>
      <c r="O83" s="290"/>
      <c r="P83" s="291"/>
      <c r="Q83" s="291"/>
      <c r="R83" s="291"/>
      <c r="S83" s="291"/>
      <c r="T83" s="165"/>
      <c r="U83" s="285"/>
      <c r="V83" s="285"/>
      <c r="W83" s="285"/>
      <c r="X83" s="285"/>
      <c r="Y83" s="285"/>
      <c r="Z83" s="285"/>
      <c r="AA83" s="285"/>
      <c r="AB83" s="285"/>
      <c r="AC83" s="285"/>
      <c r="AD83" s="285"/>
      <c r="AE83" s="285"/>
      <c r="AR83" s="166"/>
      <c r="AT83" s="166"/>
      <c r="AU83" s="166"/>
      <c r="AY83" s="18"/>
      <c r="BE83" s="167"/>
      <c r="BF83" s="167"/>
      <c r="BG83" s="167"/>
      <c r="BH83" s="167"/>
      <c r="BI83" s="167"/>
      <c r="BJ83" s="18"/>
      <c r="BK83" s="167"/>
      <c r="BL83" s="18"/>
      <c r="BM83" s="166"/>
    </row>
    <row r="84" spans="1:65" s="2" customFormat="1" ht="216" customHeight="1" x14ac:dyDescent="0.2">
      <c r="A84" s="33"/>
      <c r="B84" s="154"/>
      <c r="C84" s="155">
        <v>3</v>
      </c>
      <c r="D84" s="345" t="s">
        <v>141</v>
      </c>
      <c r="E84" s="156" t="s">
        <v>444</v>
      </c>
      <c r="F84" s="157" t="s">
        <v>861</v>
      </c>
      <c r="G84" s="158" t="s">
        <v>326</v>
      </c>
      <c r="H84" s="159">
        <v>1</v>
      </c>
      <c r="I84" s="160"/>
      <c r="J84" s="161">
        <f>ROUND(I84*H84,2)</f>
        <v>0</v>
      </c>
      <c r="K84" s="157" t="s">
        <v>3</v>
      </c>
      <c r="L84" s="34"/>
      <c r="M84" s="202" t="s">
        <v>3</v>
      </c>
      <c r="N84" s="203" t="s">
        <v>42</v>
      </c>
      <c r="O84" s="204"/>
      <c r="P84" s="205">
        <f>O84*H84</f>
        <v>0</v>
      </c>
      <c r="Q84" s="205">
        <v>0</v>
      </c>
      <c r="R84" s="205">
        <f>Q84*H84</f>
        <v>0</v>
      </c>
      <c r="S84" s="205">
        <v>0</v>
      </c>
      <c r="T84" s="206">
        <f>S84*H84</f>
        <v>0</v>
      </c>
      <c r="U84" s="33"/>
      <c r="V84" s="33"/>
      <c r="W84" s="33"/>
      <c r="X84" s="33"/>
      <c r="Y84" s="33"/>
      <c r="Z84" s="33"/>
      <c r="AA84" s="33"/>
      <c r="AB84" s="33"/>
      <c r="AC84" s="33"/>
      <c r="AD84" s="33"/>
      <c r="AE84" s="33"/>
      <c r="AR84" s="166" t="s">
        <v>85</v>
      </c>
      <c r="AT84" s="166" t="s">
        <v>141</v>
      </c>
      <c r="AU84" s="166" t="s">
        <v>15</v>
      </c>
      <c r="AY84" s="18" t="s">
        <v>137</v>
      </c>
      <c r="BE84" s="167">
        <f>IF(N84="základní",J84,0)</f>
        <v>0</v>
      </c>
      <c r="BF84" s="167">
        <f>IF(N84="snížená",J84,0)</f>
        <v>0</v>
      </c>
      <c r="BG84" s="167">
        <f>IF(N84="zákl. přenesená",J84,0)</f>
        <v>0</v>
      </c>
      <c r="BH84" s="167">
        <f>IF(N84="sníž. přenesená",J84,0)</f>
        <v>0</v>
      </c>
      <c r="BI84" s="167">
        <f>IF(N84="nulová",J84,0)</f>
        <v>0</v>
      </c>
      <c r="BJ84" s="18" t="s">
        <v>15</v>
      </c>
      <c r="BK84" s="167">
        <f>ROUND(I84*H84,2)</f>
        <v>0</v>
      </c>
      <c r="BL84" s="18" t="s">
        <v>85</v>
      </c>
      <c r="BM84" s="166" t="s">
        <v>862</v>
      </c>
    </row>
    <row r="85" spans="1:65" s="2" customFormat="1" ht="6.95" customHeight="1" x14ac:dyDescent="0.2">
      <c r="A85" s="33"/>
      <c r="B85" s="43"/>
      <c r="C85" s="44"/>
      <c r="D85" s="44"/>
      <c r="E85" s="44"/>
      <c r="F85" s="44"/>
      <c r="G85" s="44"/>
      <c r="H85" s="44"/>
      <c r="I85" s="114"/>
      <c r="J85" s="44"/>
      <c r="K85" s="44"/>
      <c r="L85" s="34"/>
      <c r="M85" s="33"/>
      <c r="O85" s="33"/>
      <c r="P85" s="33"/>
      <c r="Q85" s="33"/>
      <c r="R85" s="33"/>
      <c r="S85" s="33"/>
      <c r="T85" s="33"/>
      <c r="U85" s="33"/>
      <c r="V85" s="33"/>
      <c r="W85" s="33"/>
      <c r="X85" s="33"/>
      <c r="Y85" s="33"/>
      <c r="Z85" s="33"/>
      <c r="AA85" s="33"/>
      <c r="AB85" s="33"/>
      <c r="AC85" s="33"/>
      <c r="AD85" s="33"/>
      <c r="AE85" s="33"/>
    </row>
  </sheetData>
  <autoFilter ref="C79:K84"/>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x14ac:dyDescent="0.2"/>
  <cols>
    <col min="1" max="1" width="8.33203125" style="207" customWidth="1"/>
    <col min="2" max="2" width="1.6640625" style="207" customWidth="1"/>
    <col min="3" max="4" width="5" style="207" customWidth="1"/>
    <col min="5" max="5" width="11.6640625" style="207" customWidth="1"/>
    <col min="6" max="6" width="9.1640625" style="207" customWidth="1"/>
    <col min="7" max="7" width="5" style="207" customWidth="1"/>
    <col min="8" max="8" width="77.83203125" style="207" customWidth="1"/>
    <col min="9" max="10" width="20" style="207" customWidth="1"/>
    <col min="11" max="11" width="1.6640625" style="207" customWidth="1"/>
  </cols>
  <sheetData>
    <row r="1" spans="2:11" s="1" customFormat="1" ht="37.5" customHeight="1" x14ac:dyDescent="0.2"/>
    <row r="2" spans="2:11" s="1" customFormat="1" ht="7.5" customHeight="1" x14ac:dyDescent="0.2">
      <c r="B2" s="208"/>
      <c r="C2" s="209"/>
      <c r="D2" s="209"/>
      <c r="E2" s="209"/>
      <c r="F2" s="209"/>
      <c r="G2" s="209"/>
      <c r="H2" s="209"/>
      <c r="I2" s="209"/>
      <c r="J2" s="209"/>
      <c r="K2" s="210"/>
    </row>
    <row r="3" spans="2:11" s="16" customFormat="1" ht="45" customHeight="1" x14ac:dyDescent="0.2">
      <c r="B3" s="211"/>
      <c r="C3" s="337" t="s">
        <v>863</v>
      </c>
      <c r="D3" s="337"/>
      <c r="E3" s="337"/>
      <c r="F3" s="337"/>
      <c r="G3" s="337"/>
      <c r="H3" s="337"/>
      <c r="I3" s="337"/>
      <c r="J3" s="337"/>
      <c r="K3" s="212"/>
    </row>
    <row r="4" spans="2:11" s="1" customFormat="1" ht="25.5" customHeight="1" x14ac:dyDescent="0.3">
      <c r="B4" s="213"/>
      <c r="C4" s="341" t="s">
        <v>864</v>
      </c>
      <c r="D4" s="341"/>
      <c r="E4" s="341"/>
      <c r="F4" s="341"/>
      <c r="G4" s="341"/>
      <c r="H4" s="341"/>
      <c r="I4" s="341"/>
      <c r="J4" s="341"/>
      <c r="K4" s="214"/>
    </row>
    <row r="5" spans="2:11" s="1" customFormat="1" ht="5.25" customHeight="1" x14ac:dyDescent="0.2">
      <c r="B5" s="213"/>
      <c r="C5" s="215"/>
      <c r="D5" s="215"/>
      <c r="E5" s="215"/>
      <c r="F5" s="215"/>
      <c r="G5" s="215"/>
      <c r="H5" s="215"/>
      <c r="I5" s="215"/>
      <c r="J5" s="215"/>
      <c r="K5" s="214"/>
    </row>
    <row r="6" spans="2:11" s="1" customFormat="1" ht="15" customHeight="1" x14ac:dyDescent="0.2">
      <c r="B6" s="213"/>
      <c r="C6" s="339" t="s">
        <v>865</v>
      </c>
      <c r="D6" s="339"/>
      <c r="E6" s="339"/>
      <c r="F6" s="339"/>
      <c r="G6" s="339"/>
      <c r="H6" s="339"/>
      <c r="I6" s="339"/>
      <c r="J6" s="339"/>
      <c r="K6" s="214"/>
    </row>
    <row r="7" spans="2:11" s="1" customFormat="1" ht="15" customHeight="1" x14ac:dyDescent="0.2">
      <c r="B7" s="217"/>
      <c r="C7" s="339" t="s">
        <v>866</v>
      </c>
      <c r="D7" s="339"/>
      <c r="E7" s="339"/>
      <c r="F7" s="339"/>
      <c r="G7" s="339"/>
      <c r="H7" s="339"/>
      <c r="I7" s="339"/>
      <c r="J7" s="339"/>
      <c r="K7" s="214"/>
    </row>
    <row r="8" spans="2:11" s="1" customFormat="1" ht="12.75" customHeight="1" x14ac:dyDescent="0.2">
      <c r="B8" s="217"/>
      <c r="C8" s="216"/>
      <c r="D8" s="216"/>
      <c r="E8" s="216"/>
      <c r="F8" s="216"/>
      <c r="G8" s="216"/>
      <c r="H8" s="216"/>
      <c r="I8" s="216"/>
      <c r="J8" s="216"/>
      <c r="K8" s="214"/>
    </row>
    <row r="9" spans="2:11" s="1" customFormat="1" ht="15" customHeight="1" x14ac:dyDescent="0.2">
      <c r="B9" s="217"/>
      <c r="C9" s="339" t="s">
        <v>867</v>
      </c>
      <c r="D9" s="339"/>
      <c r="E9" s="339"/>
      <c r="F9" s="339"/>
      <c r="G9" s="339"/>
      <c r="H9" s="339"/>
      <c r="I9" s="339"/>
      <c r="J9" s="339"/>
      <c r="K9" s="214"/>
    </row>
    <row r="10" spans="2:11" s="1" customFormat="1" ht="15" customHeight="1" x14ac:dyDescent="0.2">
      <c r="B10" s="217"/>
      <c r="C10" s="216"/>
      <c r="D10" s="339" t="s">
        <v>868</v>
      </c>
      <c r="E10" s="339"/>
      <c r="F10" s="339"/>
      <c r="G10" s="339"/>
      <c r="H10" s="339"/>
      <c r="I10" s="339"/>
      <c r="J10" s="339"/>
      <c r="K10" s="214"/>
    </row>
    <row r="11" spans="2:11" s="1" customFormat="1" ht="15" customHeight="1" x14ac:dyDescent="0.2">
      <c r="B11" s="217"/>
      <c r="C11" s="218"/>
      <c r="D11" s="339" t="s">
        <v>869</v>
      </c>
      <c r="E11" s="339"/>
      <c r="F11" s="339"/>
      <c r="G11" s="339"/>
      <c r="H11" s="339"/>
      <c r="I11" s="339"/>
      <c r="J11" s="339"/>
      <c r="K11" s="214"/>
    </row>
    <row r="12" spans="2:11" s="1" customFormat="1" ht="15" customHeight="1" x14ac:dyDescent="0.2">
      <c r="B12" s="217"/>
      <c r="C12" s="218"/>
      <c r="D12" s="216"/>
      <c r="E12" s="216"/>
      <c r="F12" s="216"/>
      <c r="G12" s="216"/>
      <c r="H12" s="216"/>
      <c r="I12" s="216"/>
      <c r="J12" s="216"/>
      <c r="K12" s="214"/>
    </row>
    <row r="13" spans="2:11" s="1" customFormat="1" ht="15" customHeight="1" x14ac:dyDescent="0.2">
      <c r="B13" s="217"/>
      <c r="C13" s="218"/>
      <c r="D13" s="219" t="s">
        <v>870</v>
      </c>
      <c r="E13" s="216"/>
      <c r="F13" s="216"/>
      <c r="G13" s="216"/>
      <c r="H13" s="216"/>
      <c r="I13" s="216"/>
      <c r="J13" s="216"/>
      <c r="K13" s="214"/>
    </row>
    <row r="14" spans="2:11" s="1" customFormat="1" ht="12.75" customHeight="1" x14ac:dyDescent="0.2">
      <c r="B14" s="217"/>
      <c r="C14" s="218"/>
      <c r="D14" s="218"/>
      <c r="E14" s="218"/>
      <c r="F14" s="218"/>
      <c r="G14" s="218"/>
      <c r="H14" s="218"/>
      <c r="I14" s="218"/>
      <c r="J14" s="218"/>
      <c r="K14" s="214"/>
    </row>
    <row r="15" spans="2:11" s="1" customFormat="1" ht="15" customHeight="1" x14ac:dyDescent="0.2">
      <c r="B15" s="217"/>
      <c r="C15" s="218"/>
      <c r="D15" s="339" t="s">
        <v>871</v>
      </c>
      <c r="E15" s="339"/>
      <c r="F15" s="339"/>
      <c r="G15" s="339"/>
      <c r="H15" s="339"/>
      <c r="I15" s="339"/>
      <c r="J15" s="339"/>
      <c r="K15" s="214"/>
    </row>
    <row r="16" spans="2:11" s="1" customFormat="1" ht="15" customHeight="1" x14ac:dyDescent="0.2">
      <c r="B16" s="217"/>
      <c r="C16" s="218"/>
      <c r="D16" s="339" t="s">
        <v>872</v>
      </c>
      <c r="E16" s="339"/>
      <c r="F16" s="339"/>
      <c r="G16" s="339"/>
      <c r="H16" s="339"/>
      <c r="I16" s="339"/>
      <c r="J16" s="339"/>
      <c r="K16" s="214"/>
    </row>
    <row r="17" spans="2:11" s="1" customFormat="1" ht="15" customHeight="1" x14ac:dyDescent="0.2">
      <c r="B17" s="217"/>
      <c r="C17" s="218"/>
      <c r="D17" s="339" t="s">
        <v>873</v>
      </c>
      <c r="E17" s="339"/>
      <c r="F17" s="339"/>
      <c r="G17" s="339"/>
      <c r="H17" s="339"/>
      <c r="I17" s="339"/>
      <c r="J17" s="339"/>
      <c r="K17" s="214"/>
    </row>
    <row r="18" spans="2:11" s="1" customFormat="1" ht="15" customHeight="1" x14ac:dyDescent="0.2">
      <c r="B18" s="217"/>
      <c r="C18" s="218"/>
      <c r="D18" s="218"/>
      <c r="E18" s="220" t="s">
        <v>77</v>
      </c>
      <c r="F18" s="339" t="s">
        <v>874</v>
      </c>
      <c r="G18" s="339"/>
      <c r="H18" s="339"/>
      <c r="I18" s="339"/>
      <c r="J18" s="339"/>
      <c r="K18" s="214"/>
    </row>
    <row r="19" spans="2:11" s="1" customFormat="1" ht="15" customHeight="1" x14ac:dyDescent="0.2">
      <c r="B19" s="217"/>
      <c r="C19" s="218"/>
      <c r="D19" s="218"/>
      <c r="E19" s="220" t="s">
        <v>875</v>
      </c>
      <c r="F19" s="339" t="s">
        <v>876</v>
      </c>
      <c r="G19" s="339"/>
      <c r="H19" s="339"/>
      <c r="I19" s="339"/>
      <c r="J19" s="339"/>
      <c r="K19" s="214"/>
    </row>
    <row r="20" spans="2:11" s="1" customFormat="1" ht="15" customHeight="1" x14ac:dyDescent="0.2">
      <c r="B20" s="217"/>
      <c r="C20" s="218"/>
      <c r="D20" s="218"/>
      <c r="E20" s="220" t="s">
        <v>877</v>
      </c>
      <c r="F20" s="339" t="s">
        <v>878</v>
      </c>
      <c r="G20" s="339"/>
      <c r="H20" s="339"/>
      <c r="I20" s="339"/>
      <c r="J20" s="339"/>
      <c r="K20" s="214"/>
    </row>
    <row r="21" spans="2:11" s="1" customFormat="1" ht="15" customHeight="1" x14ac:dyDescent="0.2">
      <c r="B21" s="217"/>
      <c r="C21" s="218"/>
      <c r="D21" s="218"/>
      <c r="E21" s="220" t="s">
        <v>879</v>
      </c>
      <c r="F21" s="339" t="s">
        <v>880</v>
      </c>
      <c r="G21" s="339"/>
      <c r="H21" s="339"/>
      <c r="I21" s="339"/>
      <c r="J21" s="339"/>
      <c r="K21" s="214"/>
    </row>
    <row r="22" spans="2:11" s="1" customFormat="1" ht="15" customHeight="1" x14ac:dyDescent="0.2">
      <c r="B22" s="217"/>
      <c r="C22" s="218"/>
      <c r="D22" s="218"/>
      <c r="E22" s="220" t="s">
        <v>881</v>
      </c>
      <c r="F22" s="339" t="s">
        <v>882</v>
      </c>
      <c r="G22" s="339"/>
      <c r="H22" s="339"/>
      <c r="I22" s="339"/>
      <c r="J22" s="339"/>
      <c r="K22" s="214"/>
    </row>
    <row r="23" spans="2:11" s="1" customFormat="1" ht="15" customHeight="1" x14ac:dyDescent="0.2">
      <c r="B23" s="217"/>
      <c r="C23" s="218"/>
      <c r="D23" s="218"/>
      <c r="E23" s="220" t="s">
        <v>883</v>
      </c>
      <c r="F23" s="339" t="s">
        <v>884</v>
      </c>
      <c r="G23" s="339"/>
      <c r="H23" s="339"/>
      <c r="I23" s="339"/>
      <c r="J23" s="339"/>
      <c r="K23" s="214"/>
    </row>
    <row r="24" spans="2:11" s="1" customFormat="1" ht="12.75" customHeight="1" x14ac:dyDescent="0.2">
      <c r="B24" s="217"/>
      <c r="C24" s="218"/>
      <c r="D24" s="218"/>
      <c r="E24" s="218"/>
      <c r="F24" s="218"/>
      <c r="G24" s="218"/>
      <c r="H24" s="218"/>
      <c r="I24" s="218"/>
      <c r="J24" s="218"/>
      <c r="K24" s="214"/>
    </row>
    <row r="25" spans="2:11" s="1" customFormat="1" ht="15" customHeight="1" x14ac:dyDescent="0.2">
      <c r="B25" s="217"/>
      <c r="C25" s="339" t="s">
        <v>885</v>
      </c>
      <c r="D25" s="339"/>
      <c r="E25" s="339"/>
      <c r="F25" s="339"/>
      <c r="G25" s="339"/>
      <c r="H25" s="339"/>
      <c r="I25" s="339"/>
      <c r="J25" s="339"/>
      <c r="K25" s="214"/>
    </row>
    <row r="26" spans="2:11" s="1" customFormat="1" ht="15" customHeight="1" x14ac:dyDescent="0.2">
      <c r="B26" s="217"/>
      <c r="C26" s="339" t="s">
        <v>886</v>
      </c>
      <c r="D26" s="339"/>
      <c r="E26" s="339"/>
      <c r="F26" s="339"/>
      <c r="G26" s="339"/>
      <c r="H26" s="339"/>
      <c r="I26" s="339"/>
      <c r="J26" s="339"/>
      <c r="K26" s="214"/>
    </row>
    <row r="27" spans="2:11" s="1" customFormat="1" ht="15" customHeight="1" x14ac:dyDescent="0.2">
      <c r="B27" s="217"/>
      <c r="C27" s="216"/>
      <c r="D27" s="339" t="s">
        <v>887</v>
      </c>
      <c r="E27" s="339"/>
      <c r="F27" s="339"/>
      <c r="G27" s="339"/>
      <c r="H27" s="339"/>
      <c r="I27" s="339"/>
      <c r="J27" s="339"/>
      <c r="K27" s="214"/>
    </row>
    <row r="28" spans="2:11" s="1" customFormat="1" ht="15" customHeight="1" x14ac:dyDescent="0.2">
      <c r="B28" s="217"/>
      <c r="C28" s="218"/>
      <c r="D28" s="339" t="s">
        <v>888</v>
      </c>
      <c r="E28" s="339"/>
      <c r="F28" s="339"/>
      <c r="G28" s="339"/>
      <c r="H28" s="339"/>
      <c r="I28" s="339"/>
      <c r="J28" s="339"/>
      <c r="K28" s="214"/>
    </row>
    <row r="29" spans="2:11" s="1" customFormat="1" ht="12.75" customHeight="1" x14ac:dyDescent="0.2">
      <c r="B29" s="217"/>
      <c r="C29" s="218"/>
      <c r="D29" s="218"/>
      <c r="E29" s="218"/>
      <c r="F29" s="218"/>
      <c r="G29" s="218"/>
      <c r="H29" s="218"/>
      <c r="I29" s="218"/>
      <c r="J29" s="218"/>
      <c r="K29" s="214"/>
    </row>
    <row r="30" spans="2:11" s="1" customFormat="1" ht="15" customHeight="1" x14ac:dyDescent="0.2">
      <c r="B30" s="217"/>
      <c r="C30" s="218"/>
      <c r="D30" s="339" t="s">
        <v>889</v>
      </c>
      <c r="E30" s="339"/>
      <c r="F30" s="339"/>
      <c r="G30" s="339"/>
      <c r="H30" s="339"/>
      <c r="I30" s="339"/>
      <c r="J30" s="339"/>
      <c r="K30" s="214"/>
    </row>
    <row r="31" spans="2:11" s="1" customFormat="1" ht="15" customHeight="1" x14ac:dyDescent="0.2">
      <c r="B31" s="217"/>
      <c r="C31" s="218"/>
      <c r="D31" s="339" t="s">
        <v>890</v>
      </c>
      <c r="E31" s="339"/>
      <c r="F31" s="339"/>
      <c r="G31" s="339"/>
      <c r="H31" s="339"/>
      <c r="I31" s="339"/>
      <c r="J31" s="339"/>
      <c r="K31" s="214"/>
    </row>
    <row r="32" spans="2:11" s="1" customFormat="1" ht="12.75" customHeight="1" x14ac:dyDescent="0.2">
      <c r="B32" s="217"/>
      <c r="C32" s="218"/>
      <c r="D32" s="218"/>
      <c r="E32" s="218"/>
      <c r="F32" s="218"/>
      <c r="G32" s="218"/>
      <c r="H32" s="218"/>
      <c r="I32" s="218"/>
      <c r="J32" s="218"/>
      <c r="K32" s="214"/>
    </row>
    <row r="33" spans="2:11" s="1" customFormat="1" ht="15" customHeight="1" x14ac:dyDescent="0.2">
      <c r="B33" s="217"/>
      <c r="C33" s="218"/>
      <c r="D33" s="339" t="s">
        <v>891</v>
      </c>
      <c r="E33" s="339"/>
      <c r="F33" s="339"/>
      <c r="G33" s="339"/>
      <c r="H33" s="339"/>
      <c r="I33" s="339"/>
      <c r="J33" s="339"/>
      <c r="K33" s="214"/>
    </row>
    <row r="34" spans="2:11" s="1" customFormat="1" ht="15" customHeight="1" x14ac:dyDescent="0.2">
      <c r="B34" s="217"/>
      <c r="C34" s="218"/>
      <c r="D34" s="339" t="s">
        <v>892</v>
      </c>
      <c r="E34" s="339"/>
      <c r="F34" s="339"/>
      <c r="G34" s="339"/>
      <c r="H34" s="339"/>
      <c r="I34" s="339"/>
      <c r="J34" s="339"/>
      <c r="K34" s="214"/>
    </row>
    <row r="35" spans="2:11" s="1" customFormat="1" ht="15" customHeight="1" x14ac:dyDescent="0.2">
      <c r="B35" s="217"/>
      <c r="C35" s="218"/>
      <c r="D35" s="339" t="s">
        <v>893</v>
      </c>
      <c r="E35" s="339"/>
      <c r="F35" s="339"/>
      <c r="G35" s="339"/>
      <c r="H35" s="339"/>
      <c r="I35" s="339"/>
      <c r="J35" s="339"/>
      <c r="K35" s="214"/>
    </row>
    <row r="36" spans="2:11" s="1" customFormat="1" ht="15" customHeight="1" x14ac:dyDescent="0.2">
      <c r="B36" s="217"/>
      <c r="C36" s="218"/>
      <c r="D36" s="216"/>
      <c r="E36" s="219" t="s">
        <v>123</v>
      </c>
      <c r="F36" s="216"/>
      <c r="G36" s="339" t="s">
        <v>894</v>
      </c>
      <c r="H36" s="339"/>
      <c r="I36" s="339"/>
      <c r="J36" s="339"/>
      <c r="K36" s="214"/>
    </row>
    <row r="37" spans="2:11" s="1" customFormat="1" ht="30.75" customHeight="1" x14ac:dyDescent="0.2">
      <c r="B37" s="217"/>
      <c r="C37" s="218"/>
      <c r="D37" s="216"/>
      <c r="E37" s="219" t="s">
        <v>895</v>
      </c>
      <c r="F37" s="216"/>
      <c r="G37" s="339" t="s">
        <v>896</v>
      </c>
      <c r="H37" s="339"/>
      <c r="I37" s="339"/>
      <c r="J37" s="339"/>
      <c r="K37" s="214"/>
    </row>
    <row r="38" spans="2:11" s="1" customFormat="1" ht="15" customHeight="1" x14ac:dyDescent="0.2">
      <c r="B38" s="217"/>
      <c r="C38" s="218"/>
      <c r="D38" s="216"/>
      <c r="E38" s="219" t="s">
        <v>52</v>
      </c>
      <c r="F38" s="216"/>
      <c r="G38" s="339" t="s">
        <v>897</v>
      </c>
      <c r="H38" s="339"/>
      <c r="I38" s="339"/>
      <c r="J38" s="339"/>
      <c r="K38" s="214"/>
    </row>
    <row r="39" spans="2:11" s="1" customFormat="1" ht="15" customHeight="1" x14ac:dyDescent="0.2">
      <c r="B39" s="217"/>
      <c r="C39" s="218"/>
      <c r="D39" s="216"/>
      <c r="E39" s="219" t="s">
        <v>53</v>
      </c>
      <c r="F39" s="216"/>
      <c r="G39" s="339" t="s">
        <v>898</v>
      </c>
      <c r="H39" s="339"/>
      <c r="I39" s="339"/>
      <c r="J39" s="339"/>
      <c r="K39" s="214"/>
    </row>
    <row r="40" spans="2:11" s="1" customFormat="1" ht="15" customHeight="1" x14ac:dyDescent="0.2">
      <c r="B40" s="217"/>
      <c r="C40" s="218"/>
      <c r="D40" s="216"/>
      <c r="E40" s="219" t="s">
        <v>124</v>
      </c>
      <c r="F40" s="216"/>
      <c r="G40" s="339" t="s">
        <v>899</v>
      </c>
      <c r="H40" s="339"/>
      <c r="I40" s="339"/>
      <c r="J40" s="339"/>
      <c r="K40" s="214"/>
    </row>
    <row r="41" spans="2:11" s="1" customFormat="1" ht="15" customHeight="1" x14ac:dyDescent="0.2">
      <c r="B41" s="217"/>
      <c r="C41" s="218"/>
      <c r="D41" s="216"/>
      <c r="E41" s="219" t="s">
        <v>125</v>
      </c>
      <c r="F41" s="216"/>
      <c r="G41" s="339" t="s">
        <v>900</v>
      </c>
      <c r="H41" s="339"/>
      <c r="I41" s="339"/>
      <c r="J41" s="339"/>
      <c r="K41" s="214"/>
    </row>
    <row r="42" spans="2:11" s="1" customFormat="1" ht="15" customHeight="1" x14ac:dyDescent="0.2">
      <c r="B42" s="217"/>
      <c r="C42" s="218"/>
      <c r="D42" s="216"/>
      <c r="E42" s="219" t="s">
        <v>901</v>
      </c>
      <c r="F42" s="216"/>
      <c r="G42" s="339" t="s">
        <v>902</v>
      </c>
      <c r="H42" s="339"/>
      <c r="I42" s="339"/>
      <c r="J42" s="339"/>
      <c r="K42" s="214"/>
    </row>
    <row r="43" spans="2:11" s="1" customFormat="1" ht="15" customHeight="1" x14ac:dyDescent="0.2">
      <c r="B43" s="217"/>
      <c r="C43" s="218"/>
      <c r="D43" s="216"/>
      <c r="E43" s="219"/>
      <c r="F43" s="216"/>
      <c r="G43" s="339" t="s">
        <v>903</v>
      </c>
      <c r="H43" s="339"/>
      <c r="I43" s="339"/>
      <c r="J43" s="339"/>
      <c r="K43" s="214"/>
    </row>
    <row r="44" spans="2:11" s="1" customFormat="1" ht="15" customHeight="1" x14ac:dyDescent="0.2">
      <c r="B44" s="217"/>
      <c r="C44" s="218"/>
      <c r="D44" s="216"/>
      <c r="E44" s="219" t="s">
        <v>904</v>
      </c>
      <c r="F44" s="216"/>
      <c r="G44" s="339" t="s">
        <v>905</v>
      </c>
      <c r="H44" s="339"/>
      <c r="I44" s="339"/>
      <c r="J44" s="339"/>
      <c r="K44" s="214"/>
    </row>
    <row r="45" spans="2:11" s="1" customFormat="1" ht="15" customHeight="1" x14ac:dyDescent="0.2">
      <c r="B45" s="217"/>
      <c r="C45" s="218"/>
      <c r="D45" s="216"/>
      <c r="E45" s="219" t="s">
        <v>127</v>
      </c>
      <c r="F45" s="216"/>
      <c r="G45" s="339" t="s">
        <v>906</v>
      </c>
      <c r="H45" s="339"/>
      <c r="I45" s="339"/>
      <c r="J45" s="339"/>
      <c r="K45" s="214"/>
    </row>
    <row r="46" spans="2:11" s="1" customFormat="1" ht="12.75" customHeight="1" x14ac:dyDescent="0.2">
      <c r="B46" s="217"/>
      <c r="C46" s="218"/>
      <c r="D46" s="216"/>
      <c r="E46" s="216"/>
      <c r="F46" s="216"/>
      <c r="G46" s="216"/>
      <c r="H46" s="216"/>
      <c r="I46" s="216"/>
      <c r="J46" s="216"/>
      <c r="K46" s="214"/>
    </row>
    <row r="47" spans="2:11" s="1" customFormat="1" ht="15" customHeight="1" x14ac:dyDescent="0.2">
      <c r="B47" s="217"/>
      <c r="C47" s="218"/>
      <c r="D47" s="339" t="s">
        <v>907</v>
      </c>
      <c r="E47" s="339"/>
      <c r="F47" s="339"/>
      <c r="G47" s="339"/>
      <c r="H47" s="339"/>
      <c r="I47" s="339"/>
      <c r="J47" s="339"/>
      <c r="K47" s="214"/>
    </row>
    <row r="48" spans="2:11" s="1" customFormat="1" ht="15" customHeight="1" x14ac:dyDescent="0.2">
      <c r="B48" s="217"/>
      <c r="C48" s="218"/>
      <c r="D48" s="218"/>
      <c r="E48" s="339" t="s">
        <v>908</v>
      </c>
      <c r="F48" s="339"/>
      <c r="G48" s="339"/>
      <c r="H48" s="339"/>
      <c r="I48" s="339"/>
      <c r="J48" s="339"/>
      <c r="K48" s="214"/>
    </row>
    <row r="49" spans="2:11" s="1" customFormat="1" ht="15" customHeight="1" x14ac:dyDescent="0.2">
      <c r="B49" s="217"/>
      <c r="C49" s="218"/>
      <c r="D49" s="218"/>
      <c r="E49" s="339" t="s">
        <v>909</v>
      </c>
      <c r="F49" s="339"/>
      <c r="G49" s="339"/>
      <c r="H49" s="339"/>
      <c r="I49" s="339"/>
      <c r="J49" s="339"/>
      <c r="K49" s="214"/>
    </row>
    <row r="50" spans="2:11" s="1" customFormat="1" ht="15" customHeight="1" x14ac:dyDescent="0.2">
      <c r="B50" s="217"/>
      <c r="C50" s="218"/>
      <c r="D50" s="218"/>
      <c r="E50" s="339" t="s">
        <v>910</v>
      </c>
      <c r="F50" s="339"/>
      <c r="G50" s="339"/>
      <c r="H50" s="339"/>
      <c r="I50" s="339"/>
      <c r="J50" s="339"/>
      <c r="K50" s="214"/>
    </row>
    <row r="51" spans="2:11" s="1" customFormat="1" ht="15" customHeight="1" x14ac:dyDescent="0.2">
      <c r="B51" s="217"/>
      <c r="C51" s="218"/>
      <c r="D51" s="339" t="s">
        <v>911</v>
      </c>
      <c r="E51" s="339"/>
      <c r="F51" s="339"/>
      <c r="G51" s="339"/>
      <c r="H51" s="339"/>
      <c r="I51" s="339"/>
      <c r="J51" s="339"/>
      <c r="K51" s="214"/>
    </row>
    <row r="52" spans="2:11" s="1" customFormat="1" ht="25.5" customHeight="1" x14ac:dyDescent="0.3">
      <c r="B52" s="213"/>
      <c r="C52" s="341" t="s">
        <v>912</v>
      </c>
      <c r="D52" s="341"/>
      <c r="E52" s="341"/>
      <c r="F52" s="341"/>
      <c r="G52" s="341"/>
      <c r="H52" s="341"/>
      <c r="I52" s="341"/>
      <c r="J52" s="341"/>
      <c r="K52" s="214"/>
    </row>
    <row r="53" spans="2:11" s="1" customFormat="1" ht="5.25" customHeight="1" x14ac:dyDescent="0.2">
      <c r="B53" s="213"/>
      <c r="C53" s="215"/>
      <c r="D53" s="215"/>
      <c r="E53" s="215"/>
      <c r="F53" s="215"/>
      <c r="G53" s="215"/>
      <c r="H53" s="215"/>
      <c r="I53" s="215"/>
      <c r="J53" s="215"/>
      <c r="K53" s="214"/>
    </row>
    <row r="54" spans="2:11" s="1" customFormat="1" ht="15" customHeight="1" x14ac:dyDescent="0.2">
      <c r="B54" s="213"/>
      <c r="C54" s="339" t="s">
        <v>913</v>
      </c>
      <c r="D54" s="339"/>
      <c r="E54" s="339"/>
      <c r="F54" s="339"/>
      <c r="G54" s="339"/>
      <c r="H54" s="339"/>
      <c r="I54" s="339"/>
      <c r="J54" s="339"/>
      <c r="K54" s="214"/>
    </row>
    <row r="55" spans="2:11" s="1" customFormat="1" ht="15" customHeight="1" x14ac:dyDescent="0.2">
      <c r="B55" s="213"/>
      <c r="C55" s="339" t="s">
        <v>914</v>
      </c>
      <c r="D55" s="339"/>
      <c r="E55" s="339"/>
      <c r="F55" s="339"/>
      <c r="G55" s="339"/>
      <c r="H55" s="339"/>
      <c r="I55" s="339"/>
      <c r="J55" s="339"/>
      <c r="K55" s="214"/>
    </row>
    <row r="56" spans="2:11" s="1" customFormat="1" ht="12.75" customHeight="1" x14ac:dyDescent="0.2">
      <c r="B56" s="213"/>
      <c r="C56" s="216"/>
      <c r="D56" s="216"/>
      <c r="E56" s="216"/>
      <c r="F56" s="216"/>
      <c r="G56" s="216"/>
      <c r="H56" s="216"/>
      <c r="I56" s="216"/>
      <c r="J56" s="216"/>
      <c r="K56" s="214"/>
    </row>
    <row r="57" spans="2:11" s="1" customFormat="1" ht="15" customHeight="1" x14ac:dyDescent="0.2">
      <c r="B57" s="213"/>
      <c r="C57" s="339" t="s">
        <v>915</v>
      </c>
      <c r="D57" s="339"/>
      <c r="E57" s="339"/>
      <c r="F57" s="339"/>
      <c r="G57" s="339"/>
      <c r="H57" s="339"/>
      <c r="I57" s="339"/>
      <c r="J57" s="339"/>
      <c r="K57" s="214"/>
    </row>
    <row r="58" spans="2:11" s="1" customFormat="1" ht="15" customHeight="1" x14ac:dyDescent="0.2">
      <c r="B58" s="213"/>
      <c r="C58" s="218"/>
      <c r="D58" s="339" t="s">
        <v>916</v>
      </c>
      <c r="E58" s="339"/>
      <c r="F58" s="339"/>
      <c r="G58" s="339"/>
      <c r="H58" s="339"/>
      <c r="I58" s="339"/>
      <c r="J58" s="339"/>
      <c r="K58" s="214"/>
    </row>
    <row r="59" spans="2:11" s="1" customFormat="1" ht="15" customHeight="1" x14ac:dyDescent="0.2">
      <c r="B59" s="213"/>
      <c r="C59" s="218"/>
      <c r="D59" s="339" t="s">
        <v>917</v>
      </c>
      <c r="E59" s="339"/>
      <c r="F59" s="339"/>
      <c r="G59" s="339"/>
      <c r="H59" s="339"/>
      <c r="I59" s="339"/>
      <c r="J59" s="339"/>
      <c r="K59" s="214"/>
    </row>
    <row r="60" spans="2:11" s="1" customFormat="1" ht="15" customHeight="1" x14ac:dyDescent="0.2">
      <c r="B60" s="213"/>
      <c r="C60" s="218"/>
      <c r="D60" s="339" t="s">
        <v>918</v>
      </c>
      <c r="E60" s="339"/>
      <c r="F60" s="339"/>
      <c r="G60" s="339"/>
      <c r="H60" s="339"/>
      <c r="I60" s="339"/>
      <c r="J60" s="339"/>
      <c r="K60" s="214"/>
    </row>
    <row r="61" spans="2:11" s="1" customFormat="1" ht="15" customHeight="1" x14ac:dyDescent="0.2">
      <c r="B61" s="213"/>
      <c r="C61" s="218"/>
      <c r="D61" s="339" t="s">
        <v>919</v>
      </c>
      <c r="E61" s="339"/>
      <c r="F61" s="339"/>
      <c r="G61" s="339"/>
      <c r="H61" s="339"/>
      <c r="I61" s="339"/>
      <c r="J61" s="339"/>
      <c r="K61" s="214"/>
    </row>
    <row r="62" spans="2:11" s="1" customFormat="1" ht="15" customHeight="1" x14ac:dyDescent="0.2">
      <c r="B62" s="213"/>
      <c r="C62" s="218"/>
      <c r="D62" s="340" t="s">
        <v>920</v>
      </c>
      <c r="E62" s="340"/>
      <c r="F62" s="340"/>
      <c r="G62" s="340"/>
      <c r="H62" s="340"/>
      <c r="I62" s="340"/>
      <c r="J62" s="340"/>
      <c r="K62" s="214"/>
    </row>
    <row r="63" spans="2:11" s="1" customFormat="1" ht="15" customHeight="1" x14ac:dyDescent="0.2">
      <c r="B63" s="213"/>
      <c r="C63" s="218"/>
      <c r="D63" s="339" t="s">
        <v>921</v>
      </c>
      <c r="E63" s="339"/>
      <c r="F63" s="339"/>
      <c r="G63" s="339"/>
      <c r="H63" s="339"/>
      <c r="I63" s="339"/>
      <c r="J63" s="339"/>
      <c r="K63" s="214"/>
    </row>
    <row r="64" spans="2:11" s="1" customFormat="1" ht="12.75" customHeight="1" x14ac:dyDescent="0.2">
      <c r="B64" s="213"/>
      <c r="C64" s="218"/>
      <c r="D64" s="218"/>
      <c r="E64" s="221"/>
      <c r="F64" s="218"/>
      <c r="G64" s="218"/>
      <c r="H64" s="218"/>
      <c r="I64" s="218"/>
      <c r="J64" s="218"/>
      <c r="K64" s="214"/>
    </row>
    <row r="65" spans="2:11" s="1" customFormat="1" ht="15" customHeight="1" x14ac:dyDescent="0.2">
      <c r="B65" s="213"/>
      <c r="C65" s="218"/>
      <c r="D65" s="339" t="s">
        <v>922</v>
      </c>
      <c r="E65" s="339"/>
      <c r="F65" s="339"/>
      <c r="G65" s="339"/>
      <c r="H65" s="339"/>
      <c r="I65" s="339"/>
      <c r="J65" s="339"/>
      <c r="K65" s="214"/>
    </row>
    <row r="66" spans="2:11" s="1" customFormat="1" ht="15" customHeight="1" x14ac:dyDescent="0.2">
      <c r="B66" s="213"/>
      <c r="C66" s="218"/>
      <c r="D66" s="340" t="s">
        <v>923</v>
      </c>
      <c r="E66" s="340"/>
      <c r="F66" s="340"/>
      <c r="G66" s="340"/>
      <c r="H66" s="340"/>
      <c r="I66" s="340"/>
      <c r="J66" s="340"/>
      <c r="K66" s="214"/>
    </row>
    <row r="67" spans="2:11" s="1" customFormat="1" ht="15" customHeight="1" x14ac:dyDescent="0.2">
      <c r="B67" s="213"/>
      <c r="C67" s="218"/>
      <c r="D67" s="339" t="s">
        <v>924</v>
      </c>
      <c r="E67" s="339"/>
      <c r="F67" s="339"/>
      <c r="G67" s="339"/>
      <c r="H67" s="339"/>
      <c r="I67" s="339"/>
      <c r="J67" s="339"/>
      <c r="K67" s="214"/>
    </row>
    <row r="68" spans="2:11" s="1" customFormat="1" ht="15" customHeight="1" x14ac:dyDescent="0.2">
      <c r="B68" s="213"/>
      <c r="C68" s="218"/>
      <c r="D68" s="339" t="s">
        <v>925</v>
      </c>
      <c r="E68" s="339"/>
      <c r="F68" s="339"/>
      <c r="G68" s="339"/>
      <c r="H68" s="339"/>
      <c r="I68" s="339"/>
      <c r="J68" s="339"/>
      <c r="K68" s="214"/>
    </row>
    <row r="69" spans="2:11" s="1" customFormat="1" ht="15" customHeight="1" x14ac:dyDescent="0.2">
      <c r="B69" s="213"/>
      <c r="C69" s="218"/>
      <c r="D69" s="339" t="s">
        <v>926</v>
      </c>
      <c r="E69" s="339"/>
      <c r="F69" s="339"/>
      <c r="G69" s="339"/>
      <c r="H69" s="339"/>
      <c r="I69" s="339"/>
      <c r="J69" s="339"/>
      <c r="K69" s="214"/>
    </row>
    <row r="70" spans="2:11" s="1" customFormat="1" ht="15" customHeight="1" x14ac:dyDescent="0.2">
      <c r="B70" s="213"/>
      <c r="C70" s="218"/>
      <c r="D70" s="339" t="s">
        <v>927</v>
      </c>
      <c r="E70" s="339"/>
      <c r="F70" s="339"/>
      <c r="G70" s="339"/>
      <c r="H70" s="339"/>
      <c r="I70" s="339"/>
      <c r="J70" s="339"/>
      <c r="K70" s="214"/>
    </row>
    <row r="71" spans="2:11" s="1" customFormat="1" ht="12.75" customHeight="1" x14ac:dyDescent="0.2">
      <c r="B71" s="222"/>
      <c r="C71" s="223"/>
      <c r="D71" s="223"/>
      <c r="E71" s="223"/>
      <c r="F71" s="223"/>
      <c r="G71" s="223"/>
      <c r="H71" s="223"/>
      <c r="I71" s="223"/>
      <c r="J71" s="223"/>
      <c r="K71" s="224"/>
    </row>
    <row r="72" spans="2:11" s="1" customFormat="1" ht="18.75" customHeight="1" x14ac:dyDescent="0.2">
      <c r="B72" s="225"/>
      <c r="C72" s="225"/>
      <c r="D72" s="225"/>
      <c r="E72" s="225"/>
      <c r="F72" s="225"/>
      <c r="G72" s="225"/>
      <c r="H72" s="225"/>
      <c r="I72" s="225"/>
      <c r="J72" s="225"/>
      <c r="K72" s="226"/>
    </row>
    <row r="73" spans="2:11" s="1" customFormat="1" ht="18.75" customHeight="1" x14ac:dyDescent="0.2">
      <c r="B73" s="226"/>
      <c r="C73" s="226"/>
      <c r="D73" s="226"/>
      <c r="E73" s="226"/>
      <c r="F73" s="226"/>
      <c r="G73" s="226"/>
      <c r="H73" s="226"/>
      <c r="I73" s="226"/>
      <c r="J73" s="226"/>
      <c r="K73" s="226"/>
    </row>
    <row r="74" spans="2:11" s="1" customFormat="1" ht="7.5" customHeight="1" x14ac:dyDescent="0.2">
      <c r="B74" s="227"/>
      <c r="C74" s="228"/>
      <c r="D74" s="228"/>
      <c r="E74" s="228"/>
      <c r="F74" s="228"/>
      <c r="G74" s="228"/>
      <c r="H74" s="228"/>
      <c r="I74" s="228"/>
      <c r="J74" s="228"/>
      <c r="K74" s="229"/>
    </row>
    <row r="75" spans="2:11" s="1" customFormat="1" ht="45" customHeight="1" x14ac:dyDescent="0.2">
      <c r="B75" s="230"/>
      <c r="C75" s="338" t="s">
        <v>928</v>
      </c>
      <c r="D75" s="338"/>
      <c r="E75" s="338"/>
      <c r="F75" s="338"/>
      <c r="G75" s="338"/>
      <c r="H75" s="338"/>
      <c r="I75" s="338"/>
      <c r="J75" s="338"/>
      <c r="K75" s="231"/>
    </row>
    <row r="76" spans="2:11" s="1" customFormat="1" ht="17.25" customHeight="1" x14ac:dyDescent="0.2">
      <c r="B76" s="230"/>
      <c r="C76" s="232" t="s">
        <v>929</v>
      </c>
      <c r="D76" s="232"/>
      <c r="E76" s="232"/>
      <c r="F76" s="232" t="s">
        <v>930</v>
      </c>
      <c r="G76" s="233"/>
      <c r="H76" s="232" t="s">
        <v>53</v>
      </c>
      <c r="I76" s="232" t="s">
        <v>56</v>
      </c>
      <c r="J76" s="232" t="s">
        <v>931</v>
      </c>
      <c r="K76" s="231"/>
    </row>
    <row r="77" spans="2:11" s="1" customFormat="1" ht="17.25" customHeight="1" x14ac:dyDescent="0.2">
      <c r="B77" s="230"/>
      <c r="C77" s="234" t="s">
        <v>932</v>
      </c>
      <c r="D77" s="234"/>
      <c r="E77" s="234"/>
      <c r="F77" s="235" t="s">
        <v>933</v>
      </c>
      <c r="G77" s="236"/>
      <c r="H77" s="234"/>
      <c r="I77" s="234"/>
      <c r="J77" s="234" t="s">
        <v>934</v>
      </c>
      <c r="K77" s="231"/>
    </row>
    <row r="78" spans="2:11" s="1" customFormat="1" ht="5.25" customHeight="1" x14ac:dyDescent="0.2">
      <c r="B78" s="230"/>
      <c r="C78" s="237"/>
      <c r="D78" s="237"/>
      <c r="E78" s="237"/>
      <c r="F78" s="237"/>
      <c r="G78" s="238"/>
      <c r="H78" s="237"/>
      <c r="I78" s="237"/>
      <c r="J78" s="237"/>
      <c r="K78" s="231"/>
    </row>
    <row r="79" spans="2:11" s="1" customFormat="1" ht="15" customHeight="1" x14ac:dyDescent="0.2">
      <c r="B79" s="230"/>
      <c r="C79" s="219" t="s">
        <v>52</v>
      </c>
      <c r="D79" s="237"/>
      <c r="E79" s="237"/>
      <c r="F79" s="239" t="s">
        <v>935</v>
      </c>
      <c r="G79" s="238"/>
      <c r="H79" s="219" t="s">
        <v>936</v>
      </c>
      <c r="I79" s="219" t="s">
        <v>937</v>
      </c>
      <c r="J79" s="219">
        <v>20</v>
      </c>
      <c r="K79" s="231"/>
    </row>
    <row r="80" spans="2:11" s="1" customFormat="1" ht="15" customHeight="1" x14ac:dyDescent="0.2">
      <c r="B80" s="230"/>
      <c r="C80" s="219" t="s">
        <v>938</v>
      </c>
      <c r="D80" s="219"/>
      <c r="E80" s="219"/>
      <c r="F80" s="239" t="s">
        <v>935</v>
      </c>
      <c r="G80" s="238"/>
      <c r="H80" s="219" t="s">
        <v>939</v>
      </c>
      <c r="I80" s="219" t="s">
        <v>937</v>
      </c>
      <c r="J80" s="219">
        <v>120</v>
      </c>
      <c r="K80" s="231"/>
    </row>
    <row r="81" spans="2:11" s="1" customFormat="1" ht="15" customHeight="1" x14ac:dyDescent="0.2">
      <c r="B81" s="240"/>
      <c r="C81" s="219" t="s">
        <v>940</v>
      </c>
      <c r="D81" s="219"/>
      <c r="E81" s="219"/>
      <c r="F81" s="239" t="s">
        <v>941</v>
      </c>
      <c r="G81" s="238"/>
      <c r="H81" s="219" t="s">
        <v>942</v>
      </c>
      <c r="I81" s="219" t="s">
        <v>937</v>
      </c>
      <c r="J81" s="219">
        <v>50</v>
      </c>
      <c r="K81" s="231"/>
    </row>
    <row r="82" spans="2:11" s="1" customFormat="1" ht="15" customHeight="1" x14ac:dyDescent="0.2">
      <c r="B82" s="240"/>
      <c r="C82" s="219" t="s">
        <v>943</v>
      </c>
      <c r="D82" s="219"/>
      <c r="E82" s="219"/>
      <c r="F82" s="239" t="s">
        <v>935</v>
      </c>
      <c r="G82" s="238"/>
      <c r="H82" s="219" t="s">
        <v>944</v>
      </c>
      <c r="I82" s="219" t="s">
        <v>945</v>
      </c>
      <c r="J82" s="219"/>
      <c r="K82" s="231"/>
    </row>
    <row r="83" spans="2:11" s="1" customFormat="1" ht="15" customHeight="1" x14ac:dyDescent="0.2">
      <c r="B83" s="240"/>
      <c r="C83" s="241" t="s">
        <v>946</v>
      </c>
      <c r="D83" s="241"/>
      <c r="E83" s="241"/>
      <c r="F83" s="242" t="s">
        <v>941</v>
      </c>
      <c r="G83" s="241"/>
      <c r="H83" s="241" t="s">
        <v>947</v>
      </c>
      <c r="I83" s="241" t="s">
        <v>937</v>
      </c>
      <c r="J83" s="241">
        <v>15</v>
      </c>
      <c r="K83" s="231"/>
    </row>
    <row r="84" spans="2:11" s="1" customFormat="1" ht="15" customHeight="1" x14ac:dyDescent="0.2">
      <c r="B84" s="240"/>
      <c r="C84" s="241" t="s">
        <v>948</v>
      </c>
      <c r="D84" s="241"/>
      <c r="E84" s="241"/>
      <c r="F84" s="242" t="s">
        <v>941</v>
      </c>
      <c r="G84" s="241"/>
      <c r="H84" s="241" t="s">
        <v>949</v>
      </c>
      <c r="I84" s="241" t="s">
        <v>937</v>
      </c>
      <c r="J84" s="241">
        <v>15</v>
      </c>
      <c r="K84" s="231"/>
    </row>
    <row r="85" spans="2:11" s="1" customFormat="1" ht="15" customHeight="1" x14ac:dyDescent="0.2">
      <c r="B85" s="240"/>
      <c r="C85" s="241" t="s">
        <v>950</v>
      </c>
      <c r="D85" s="241"/>
      <c r="E85" s="241"/>
      <c r="F85" s="242" t="s">
        <v>941</v>
      </c>
      <c r="G85" s="241"/>
      <c r="H85" s="241" t="s">
        <v>951</v>
      </c>
      <c r="I85" s="241" t="s">
        <v>937</v>
      </c>
      <c r="J85" s="241">
        <v>20</v>
      </c>
      <c r="K85" s="231"/>
    </row>
    <row r="86" spans="2:11" s="1" customFormat="1" ht="15" customHeight="1" x14ac:dyDescent="0.2">
      <c r="B86" s="240"/>
      <c r="C86" s="241" t="s">
        <v>952</v>
      </c>
      <c r="D86" s="241"/>
      <c r="E86" s="241"/>
      <c r="F86" s="242" t="s">
        <v>941</v>
      </c>
      <c r="G86" s="241"/>
      <c r="H86" s="241" t="s">
        <v>953</v>
      </c>
      <c r="I86" s="241" t="s">
        <v>937</v>
      </c>
      <c r="J86" s="241">
        <v>20</v>
      </c>
      <c r="K86" s="231"/>
    </row>
    <row r="87" spans="2:11" s="1" customFormat="1" ht="15" customHeight="1" x14ac:dyDescent="0.2">
      <c r="B87" s="240"/>
      <c r="C87" s="219" t="s">
        <v>954</v>
      </c>
      <c r="D87" s="219"/>
      <c r="E87" s="219"/>
      <c r="F87" s="239" t="s">
        <v>941</v>
      </c>
      <c r="G87" s="238"/>
      <c r="H87" s="219" t="s">
        <v>955</v>
      </c>
      <c r="I87" s="219" t="s">
        <v>937</v>
      </c>
      <c r="J87" s="219">
        <v>50</v>
      </c>
      <c r="K87" s="231"/>
    </row>
    <row r="88" spans="2:11" s="1" customFormat="1" ht="15" customHeight="1" x14ac:dyDescent="0.2">
      <c r="B88" s="240"/>
      <c r="C88" s="219" t="s">
        <v>956</v>
      </c>
      <c r="D88" s="219"/>
      <c r="E88" s="219"/>
      <c r="F88" s="239" t="s">
        <v>941</v>
      </c>
      <c r="G88" s="238"/>
      <c r="H88" s="219" t="s">
        <v>957</v>
      </c>
      <c r="I88" s="219" t="s">
        <v>937</v>
      </c>
      <c r="J88" s="219">
        <v>20</v>
      </c>
      <c r="K88" s="231"/>
    </row>
    <row r="89" spans="2:11" s="1" customFormat="1" ht="15" customHeight="1" x14ac:dyDescent="0.2">
      <c r="B89" s="240"/>
      <c r="C89" s="219" t="s">
        <v>958</v>
      </c>
      <c r="D89" s="219"/>
      <c r="E89" s="219"/>
      <c r="F89" s="239" t="s">
        <v>941</v>
      </c>
      <c r="G89" s="238"/>
      <c r="H89" s="219" t="s">
        <v>959</v>
      </c>
      <c r="I89" s="219" t="s">
        <v>937</v>
      </c>
      <c r="J89" s="219">
        <v>20</v>
      </c>
      <c r="K89" s="231"/>
    </row>
    <row r="90" spans="2:11" s="1" customFormat="1" ht="15" customHeight="1" x14ac:dyDescent="0.2">
      <c r="B90" s="240"/>
      <c r="C90" s="219" t="s">
        <v>960</v>
      </c>
      <c r="D90" s="219"/>
      <c r="E90" s="219"/>
      <c r="F90" s="239" t="s">
        <v>941</v>
      </c>
      <c r="G90" s="238"/>
      <c r="H90" s="219" t="s">
        <v>961</v>
      </c>
      <c r="I90" s="219" t="s">
        <v>937</v>
      </c>
      <c r="J90" s="219">
        <v>50</v>
      </c>
      <c r="K90" s="231"/>
    </row>
    <row r="91" spans="2:11" s="1" customFormat="1" ht="15" customHeight="1" x14ac:dyDescent="0.2">
      <c r="B91" s="240"/>
      <c r="C91" s="219" t="s">
        <v>962</v>
      </c>
      <c r="D91" s="219"/>
      <c r="E91" s="219"/>
      <c r="F91" s="239" t="s">
        <v>941</v>
      </c>
      <c r="G91" s="238"/>
      <c r="H91" s="219" t="s">
        <v>962</v>
      </c>
      <c r="I91" s="219" t="s">
        <v>937</v>
      </c>
      <c r="J91" s="219">
        <v>50</v>
      </c>
      <c r="K91" s="231"/>
    </row>
    <row r="92" spans="2:11" s="1" customFormat="1" ht="15" customHeight="1" x14ac:dyDescent="0.2">
      <c r="B92" s="240"/>
      <c r="C92" s="219" t="s">
        <v>963</v>
      </c>
      <c r="D92" s="219"/>
      <c r="E92" s="219"/>
      <c r="F92" s="239" t="s">
        <v>941</v>
      </c>
      <c r="G92" s="238"/>
      <c r="H92" s="219" t="s">
        <v>964</v>
      </c>
      <c r="I92" s="219" t="s">
        <v>937</v>
      </c>
      <c r="J92" s="219">
        <v>255</v>
      </c>
      <c r="K92" s="231"/>
    </row>
    <row r="93" spans="2:11" s="1" customFormat="1" ht="15" customHeight="1" x14ac:dyDescent="0.2">
      <c r="B93" s="240"/>
      <c r="C93" s="219" t="s">
        <v>965</v>
      </c>
      <c r="D93" s="219"/>
      <c r="E93" s="219"/>
      <c r="F93" s="239" t="s">
        <v>935</v>
      </c>
      <c r="G93" s="238"/>
      <c r="H93" s="219" t="s">
        <v>966</v>
      </c>
      <c r="I93" s="219" t="s">
        <v>967</v>
      </c>
      <c r="J93" s="219"/>
      <c r="K93" s="231"/>
    </row>
    <row r="94" spans="2:11" s="1" customFormat="1" ht="15" customHeight="1" x14ac:dyDescent="0.2">
      <c r="B94" s="240"/>
      <c r="C94" s="219" t="s">
        <v>968</v>
      </c>
      <c r="D94" s="219"/>
      <c r="E94" s="219"/>
      <c r="F94" s="239" t="s">
        <v>935</v>
      </c>
      <c r="G94" s="238"/>
      <c r="H94" s="219" t="s">
        <v>969</v>
      </c>
      <c r="I94" s="219" t="s">
        <v>970</v>
      </c>
      <c r="J94" s="219"/>
      <c r="K94" s="231"/>
    </row>
    <row r="95" spans="2:11" s="1" customFormat="1" ht="15" customHeight="1" x14ac:dyDescent="0.2">
      <c r="B95" s="240"/>
      <c r="C95" s="219" t="s">
        <v>971</v>
      </c>
      <c r="D95" s="219"/>
      <c r="E95" s="219"/>
      <c r="F95" s="239" t="s">
        <v>935</v>
      </c>
      <c r="G95" s="238"/>
      <c r="H95" s="219" t="s">
        <v>971</v>
      </c>
      <c r="I95" s="219" t="s">
        <v>970</v>
      </c>
      <c r="J95" s="219"/>
      <c r="K95" s="231"/>
    </row>
    <row r="96" spans="2:11" s="1" customFormat="1" ht="15" customHeight="1" x14ac:dyDescent="0.2">
      <c r="B96" s="240"/>
      <c r="C96" s="219" t="s">
        <v>37</v>
      </c>
      <c r="D96" s="219"/>
      <c r="E96" s="219"/>
      <c r="F96" s="239" t="s">
        <v>935</v>
      </c>
      <c r="G96" s="238"/>
      <c r="H96" s="219" t="s">
        <v>972</v>
      </c>
      <c r="I96" s="219" t="s">
        <v>970</v>
      </c>
      <c r="J96" s="219"/>
      <c r="K96" s="231"/>
    </row>
    <row r="97" spans="2:11" s="1" customFormat="1" ht="15" customHeight="1" x14ac:dyDescent="0.2">
      <c r="B97" s="240"/>
      <c r="C97" s="219" t="s">
        <v>47</v>
      </c>
      <c r="D97" s="219"/>
      <c r="E97" s="219"/>
      <c r="F97" s="239" t="s">
        <v>935</v>
      </c>
      <c r="G97" s="238"/>
      <c r="H97" s="219" t="s">
        <v>973</v>
      </c>
      <c r="I97" s="219" t="s">
        <v>970</v>
      </c>
      <c r="J97" s="219"/>
      <c r="K97" s="231"/>
    </row>
    <row r="98" spans="2:11" s="1" customFormat="1" ht="15" customHeight="1" x14ac:dyDescent="0.2">
      <c r="B98" s="243"/>
      <c r="C98" s="244"/>
      <c r="D98" s="244"/>
      <c r="E98" s="244"/>
      <c r="F98" s="244"/>
      <c r="G98" s="244"/>
      <c r="H98" s="244"/>
      <c r="I98" s="244"/>
      <c r="J98" s="244"/>
      <c r="K98" s="245"/>
    </row>
    <row r="99" spans="2:11" s="1" customFormat="1" ht="18.75" customHeight="1" x14ac:dyDescent="0.2">
      <c r="B99" s="246"/>
      <c r="C99" s="247"/>
      <c r="D99" s="247"/>
      <c r="E99" s="247"/>
      <c r="F99" s="247"/>
      <c r="G99" s="247"/>
      <c r="H99" s="247"/>
      <c r="I99" s="247"/>
      <c r="J99" s="247"/>
      <c r="K99" s="246"/>
    </row>
    <row r="100" spans="2:11" s="1" customFormat="1" ht="18.75" customHeight="1" x14ac:dyDescent="0.2">
      <c r="B100" s="226"/>
      <c r="C100" s="226"/>
      <c r="D100" s="226"/>
      <c r="E100" s="226"/>
      <c r="F100" s="226"/>
      <c r="G100" s="226"/>
      <c r="H100" s="226"/>
      <c r="I100" s="226"/>
      <c r="J100" s="226"/>
      <c r="K100" s="226"/>
    </row>
    <row r="101" spans="2:11" s="1" customFormat="1" ht="7.5" customHeight="1" x14ac:dyDescent="0.2">
      <c r="B101" s="227"/>
      <c r="C101" s="228"/>
      <c r="D101" s="228"/>
      <c r="E101" s="228"/>
      <c r="F101" s="228"/>
      <c r="G101" s="228"/>
      <c r="H101" s="228"/>
      <c r="I101" s="228"/>
      <c r="J101" s="228"/>
      <c r="K101" s="229"/>
    </row>
    <row r="102" spans="2:11" s="1" customFormat="1" ht="45" customHeight="1" x14ac:dyDescent="0.2">
      <c r="B102" s="230"/>
      <c r="C102" s="338" t="s">
        <v>974</v>
      </c>
      <c r="D102" s="338"/>
      <c r="E102" s="338"/>
      <c r="F102" s="338"/>
      <c r="G102" s="338"/>
      <c r="H102" s="338"/>
      <c r="I102" s="338"/>
      <c r="J102" s="338"/>
      <c r="K102" s="231"/>
    </row>
    <row r="103" spans="2:11" s="1" customFormat="1" ht="17.25" customHeight="1" x14ac:dyDescent="0.2">
      <c r="B103" s="230"/>
      <c r="C103" s="232" t="s">
        <v>929</v>
      </c>
      <c r="D103" s="232"/>
      <c r="E103" s="232"/>
      <c r="F103" s="232" t="s">
        <v>930</v>
      </c>
      <c r="G103" s="233"/>
      <c r="H103" s="232" t="s">
        <v>53</v>
      </c>
      <c r="I103" s="232" t="s">
        <v>56</v>
      </c>
      <c r="J103" s="232" t="s">
        <v>931</v>
      </c>
      <c r="K103" s="231"/>
    </row>
    <row r="104" spans="2:11" s="1" customFormat="1" ht="17.25" customHeight="1" x14ac:dyDescent="0.2">
      <c r="B104" s="230"/>
      <c r="C104" s="234" t="s">
        <v>932</v>
      </c>
      <c r="D104" s="234"/>
      <c r="E104" s="234"/>
      <c r="F104" s="235" t="s">
        <v>933</v>
      </c>
      <c r="G104" s="236"/>
      <c r="H104" s="234"/>
      <c r="I104" s="234"/>
      <c r="J104" s="234" t="s">
        <v>934</v>
      </c>
      <c r="K104" s="231"/>
    </row>
    <row r="105" spans="2:11" s="1" customFormat="1" ht="5.25" customHeight="1" x14ac:dyDescent="0.2">
      <c r="B105" s="230"/>
      <c r="C105" s="232"/>
      <c r="D105" s="232"/>
      <c r="E105" s="232"/>
      <c r="F105" s="232"/>
      <c r="G105" s="248"/>
      <c r="H105" s="232"/>
      <c r="I105" s="232"/>
      <c r="J105" s="232"/>
      <c r="K105" s="231"/>
    </row>
    <row r="106" spans="2:11" s="1" customFormat="1" ht="15" customHeight="1" x14ac:dyDescent="0.2">
      <c r="B106" s="230"/>
      <c r="C106" s="219" t="s">
        <v>52</v>
      </c>
      <c r="D106" s="237"/>
      <c r="E106" s="237"/>
      <c r="F106" s="239" t="s">
        <v>935</v>
      </c>
      <c r="G106" s="248"/>
      <c r="H106" s="219" t="s">
        <v>975</v>
      </c>
      <c r="I106" s="219" t="s">
        <v>937</v>
      </c>
      <c r="J106" s="219">
        <v>20</v>
      </c>
      <c r="K106" s="231"/>
    </row>
    <row r="107" spans="2:11" s="1" customFormat="1" ht="15" customHeight="1" x14ac:dyDescent="0.2">
      <c r="B107" s="230"/>
      <c r="C107" s="219" t="s">
        <v>938</v>
      </c>
      <c r="D107" s="219"/>
      <c r="E107" s="219"/>
      <c r="F107" s="239" t="s">
        <v>935</v>
      </c>
      <c r="G107" s="219"/>
      <c r="H107" s="219" t="s">
        <v>975</v>
      </c>
      <c r="I107" s="219" t="s">
        <v>937</v>
      </c>
      <c r="J107" s="219">
        <v>120</v>
      </c>
      <c r="K107" s="231"/>
    </row>
    <row r="108" spans="2:11" s="1" customFormat="1" ht="15" customHeight="1" x14ac:dyDescent="0.2">
      <c r="B108" s="240"/>
      <c r="C108" s="219" t="s">
        <v>940</v>
      </c>
      <c r="D108" s="219"/>
      <c r="E108" s="219"/>
      <c r="F108" s="239" t="s">
        <v>941</v>
      </c>
      <c r="G108" s="219"/>
      <c r="H108" s="219" t="s">
        <v>975</v>
      </c>
      <c r="I108" s="219" t="s">
        <v>937</v>
      </c>
      <c r="J108" s="219">
        <v>50</v>
      </c>
      <c r="K108" s="231"/>
    </row>
    <row r="109" spans="2:11" s="1" customFormat="1" ht="15" customHeight="1" x14ac:dyDescent="0.2">
      <c r="B109" s="240"/>
      <c r="C109" s="219" t="s">
        <v>943</v>
      </c>
      <c r="D109" s="219"/>
      <c r="E109" s="219"/>
      <c r="F109" s="239" t="s">
        <v>935</v>
      </c>
      <c r="G109" s="219"/>
      <c r="H109" s="219" t="s">
        <v>975</v>
      </c>
      <c r="I109" s="219" t="s">
        <v>945</v>
      </c>
      <c r="J109" s="219"/>
      <c r="K109" s="231"/>
    </row>
    <row r="110" spans="2:11" s="1" customFormat="1" ht="15" customHeight="1" x14ac:dyDescent="0.2">
      <c r="B110" s="240"/>
      <c r="C110" s="219" t="s">
        <v>954</v>
      </c>
      <c r="D110" s="219"/>
      <c r="E110" s="219"/>
      <c r="F110" s="239" t="s">
        <v>941</v>
      </c>
      <c r="G110" s="219"/>
      <c r="H110" s="219" t="s">
        <v>975</v>
      </c>
      <c r="I110" s="219" t="s">
        <v>937</v>
      </c>
      <c r="J110" s="219">
        <v>50</v>
      </c>
      <c r="K110" s="231"/>
    </row>
    <row r="111" spans="2:11" s="1" customFormat="1" ht="15" customHeight="1" x14ac:dyDescent="0.2">
      <c r="B111" s="240"/>
      <c r="C111" s="219" t="s">
        <v>962</v>
      </c>
      <c r="D111" s="219"/>
      <c r="E111" s="219"/>
      <c r="F111" s="239" t="s">
        <v>941</v>
      </c>
      <c r="G111" s="219"/>
      <c r="H111" s="219" t="s">
        <v>975</v>
      </c>
      <c r="I111" s="219" t="s">
        <v>937</v>
      </c>
      <c r="J111" s="219">
        <v>50</v>
      </c>
      <c r="K111" s="231"/>
    </row>
    <row r="112" spans="2:11" s="1" customFormat="1" ht="15" customHeight="1" x14ac:dyDescent="0.2">
      <c r="B112" s="240"/>
      <c r="C112" s="219" t="s">
        <v>960</v>
      </c>
      <c r="D112" s="219"/>
      <c r="E112" s="219"/>
      <c r="F112" s="239" t="s">
        <v>941</v>
      </c>
      <c r="G112" s="219"/>
      <c r="H112" s="219" t="s">
        <v>975</v>
      </c>
      <c r="I112" s="219" t="s">
        <v>937</v>
      </c>
      <c r="J112" s="219">
        <v>50</v>
      </c>
      <c r="K112" s="231"/>
    </row>
    <row r="113" spans="2:11" s="1" customFormat="1" ht="15" customHeight="1" x14ac:dyDescent="0.2">
      <c r="B113" s="240"/>
      <c r="C113" s="219" t="s">
        <v>52</v>
      </c>
      <c r="D113" s="219"/>
      <c r="E113" s="219"/>
      <c r="F113" s="239" t="s">
        <v>935</v>
      </c>
      <c r="G113" s="219"/>
      <c r="H113" s="219" t="s">
        <v>976</v>
      </c>
      <c r="I113" s="219" t="s">
        <v>937</v>
      </c>
      <c r="J113" s="219">
        <v>20</v>
      </c>
      <c r="K113" s="231"/>
    </row>
    <row r="114" spans="2:11" s="1" customFormat="1" ht="15" customHeight="1" x14ac:dyDescent="0.2">
      <c r="B114" s="240"/>
      <c r="C114" s="219" t="s">
        <v>977</v>
      </c>
      <c r="D114" s="219"/>
      <c r="E114" s="219"/>
      <c r="F114" s="239" t="s">
        <v>935</v>
      </c>
      <c r="G114" s="219"/>
      <c r="H114" s="219" t="s">
        <v>978</v>
      </c>
      <c r="I114" s="219" t="s">
        <v>937</v>
      </c>
      <c r="J114" s="219">
        <v>120</v>
      </c>
      <c r="K114" s="231"/>
    </row>
    <row r="115" spans="2:11" s="1" customFormat="1" ht="15" customHeight="1" x14ac:dyDescent="0.2">
      <c r="B115" s="240"/>
      <c r="C115" s="219" t="s">
        <v>37</v>
      </c>
      <c r="D115" s="219"/>
      <c r="E115" s="219"/>
      <c r="F115" s="239" t="s">
        <v>935</v>
      </c>
      <c r="G115" s="219"/>
      <c r="H115" s="219" t="s">
        <v>979</v>
      </c>
      <c r="I115" s="219" t="s">
        <v>970</v>
      </c>
      <c r="J115" s="219"/>
      <c r="K115" s="231"/>
    </row>
    <row r="116" spans="2:11" s="1" customFormat="1" ht="15" customHeight="1" x14ac:dyDescent="0.2">
      <c r="B116" s="240"/>
      <c r="C116" s="219" t="s">
        <v>47</v>
      </c>
      <c r="D116" s="219"/>
      <c r="E116" s="219"/>
      <c r="F116" s="239" t="s">
        <v>935</v>
      </c>
      <c r="G116" s="219"/>
      <c r="H116" s="219" t="s">
        <v>980</v>
      </c>
      <c r="I116" s="219" t="s">
        <v>970</v>
      </c>
      <c r="J116" s="219"/>
      <c r="K116" s="231"/>
    </row>
    <row r="117" spans="2:11" s="1" customFormat="1" ht="15" customHeight="1" x14ac:dyDescent="0.2">
      <c r="B117" s="240"/>
      <c r="C117" s="219" t="s">
        <v>56</v>
      </c>
      <c r="D117" s="219"/>
      <c r="E117" s="219"/>
      <c r="F117" s="239" t="s">
        <v>935</v>
      </c>
      <c r="G117" s="219"/>
      <c r="H117" s="219" t="s">
        <v>981</v>
      </c>
      <c r="I117" s="219" t="s">
        <v>982</v>
      </c>
      <c r="J117" s="219"/>
      <c r="K117" s="231"/>
    </row>
    <row r="118" spans="2:11" s="1" customFormat="1" ht="15" customHeight="1" x14ac:dyDescent="0.2">
      <c r="B118" s="243"/>
      <c r="C118" s="249"/>
      <c r="D118" s="249"/>
      <c r="E118" s="249"/>
      <c r="F118" s="249"/>
      <c r="G118" s="249"/>
      <c r="H118" s="249"/>
      <c r="I118" s="249"/>
      <c r="J118" s="249"/>
      <c r="K118" s="245"/>
    </row>
    <row r="119" spans="2:11" s="1" customFormat="1" ht="18.75" customHeight="1" x14ac:dyDescent="0.2">
      <c r="B119" s="250"/>
      <c r="C119" s="216"/>
      <c r="D119" s="216"/>
      <c r="E119" s="216"/>
      <c r="F119" s="251"/>
      <c r="G119" s="216"/>
      <c r="H119" s="216"/>
      <c r="I119" s="216"/>
      <c r="J119" s="216"/>
      <c r="K119" s="250"/>
    </row>
    <row r="120" spans="2:11" s="1" customFormat="1" ht="18.75" customHeight="1" x14ac:dyDescent="0.2">
      <c r="B120" s="226"/>
      <c r="C120" s="226"/>
      <c r="D120" s="226"/>
      <c r="E120" s="226"/>
      <c r="F120" s="226"/>
      <c r="G120" s="226"/>
      <c r="H120" s="226"/>
      <c r="I120" s="226"/>
      <c r="J120" s="226"/>
      <c r="K120" s="226"/>
    </row>
    <row r="121" spans="2:11" s="1" customFormat="1" ht="7.5" customHeight="1" x14ac:dyDescent="0.2">
      <c r="B121" s="252"/>
      <c r="C121" s="253"/>
      <c r="D121" s="253"/>
      <c r="E121" s="253"/>
      <c r="F121" s="253"/>
      <c r="G121" s="253"/>
      <c r="H121" s="253"/>
      <c r="I121" s="253"/>
      <c r="J121" s="253"/>
      <c r="K121" s="254"/>
    </row>
    <row r="122" spans="2:11" s="1" customFormat="1" ht="45" customHeight="1" x14ac:dyDescent="0.2">
      <c r="B122" s="255"/>
      <c r="C122" s="337" t="s">
        <v>983</v>
      </c>
      <c r="D122" s="337"/>
      <c r="E122" s="337"/>
      <c r="F122" s="337"/>
      <c r="G122" s="337"/>
      <c r="H122" s="337"/>
      <c r="I122" s="337"/>
      <c r="J122" s="337"/>
      <c r="K122" s="256"/>
    </row>
    <row r="123" spans="2:11" s="1" customFormat="1" ht="17.25" customHeight="1" x14ac:dyDescent="0.2">
      <c r="B123" s="257"/>
      <c r="C123" s="232" t="s">
        <v>929</v>
      </c>
      <c r="D123" s="232"/>
      <c r="E123" s="232"/>
      <c r="F123" s="232" t="s">
        <v>930</v>
      </c>
      <c r="G123" s="233"/>
      <c r="H123" s="232" t="s">
        <v>53</v>
      </c>
      <c r="I123" s="232" t="s">
        <v>56</v>
      </c>
      <c r="J123" s="232" t="s">
        <v>931</v>
      </c>
      <c r="K123" s="258"/>
    </row>
    <row r="124" spans="2:11" s="1" customFormat="1" ht="17.25" customHeight="1" x14ac:dyDescent="0.2">
      <c r="B124" s="257"/>
      <c r="C124" s="234" t="s">
        <v>932</v>
      </c>
      <c r="D124" s="234"/>
      <c r="E124" s="234"/>
      <c r="F124" s="235" t="s">
        <v>933</v>
      </c>
      <c r="G124" s="236"/>
      <c r="H124" s="234"/>
      <c r="I124" s="234"/>
      <c r="J124" s="234" t="s">
        <v>934</v>
      </c>
      <c r="K124" s="258"/>
    </row>
    <row r="125" spans="2:11" s="1" customFormat="1" ht="5.25" customHeight="1" x14ac:dyDescent="0.2">
      <c r="B125" s="259"/>
      <c r="C125" s="237"/>
      <c r="D125" s="237"/>
      <c r="E125" s="237"/>
      <c r="F125" s="237"/>
      <c r="G125" s="219"/>
      <c r="H125" s="237"/>
      <c r="I125" s="237"/>
      <c r="J125" s="237"/>
      <c r="K125" s="260"/>
    </row>
    <row r="126" spans="2:11" s="1" customFormat="1" ht="15" customHeight="1" x14ac:dyDescent="0.2">
      <c r="B126" s="259"/>
      <c r="C126" s="219" t="s">
        <v>938</v>
      </c>
      <c r="D126" s="237"/>
      <c r="E126" s="237"/>
      <c r="F126" s="239" t="s">
        <v>935</v>
      </c>
      <c r="G126" s="219"/>
      <c r="H126" s="219" t="s">
        <v>975</v>
      </c>
      <c r="I126" s="219" t="s">
        <v>937</v>
      </c>
      <c r="J126" s="219">
        <v>120</v>
      </c>
      <c r="K126" s="261"/>
    </row>
    <row r="127" spans="2:11" s="1" customFormat="1" ht="15" customHeight="1" x14ac:dyDescent="0.2">
      <c r="B127" s="259"/>
      <c r="C127" s="219" t="s">
        <v>984</v>
      </c>
      <c r="D127" s="219"/>
      <c r="E127" s="219"/>
      <c r="F127" s="239" t="s">
        <v>935</v>
      </c>
      <c r="G127" s="219"/>
      <c r="H127" s="219" t="s">
        <v>985</v>
      </c>
      <c r="I127" s="219" t="s">
        <v>937</v>
      </c>
      <c r="J127" s="219" t="s">
        <v>986</v>
      </c>
      <c r="K127" s="261"/>
    </row>
    <row r="128" spans="2:11" s="1" customFormat="1" ht="15" customHeight="1" x14ac:dyDescent="0.2">
      <c r="B128" s="259"/>
      <c r="C128" s="219" t="s">
        <v>883</v>
      </c>
      <c r="D128" s="219"/>
      <c r="E128" s="219"/>
      <c r="F128" s="239" t="s">
        <v>935</v>
      </c>
      <c r="G128" s="219"/>
      <c r="H128" s="219" t="s">
        <v>987</v>
      </c>
      <c r="I128" s="219" t="s">
        <v>937</v>
      </c>
      <c r="J128" s="219" t="s">
        <v>986</v>
      </c>
      <c r="K128" s="261"/>
    </row>
    <row r="129" spans="2:11" s="1" customFormat="1" ht="15" customHeight="1" x14ac:dyDescent="0.2">
      <c r="B129" s="259"/>
      <c r="C129" s="219" t="s">
        <v>946</v>
      </c>
      <c r="D129" s="219"/>
      <c r="E129" s="219"/>
      <c r="F129" s="239" t="s">
        <v>941</v>
      </c>
      <c r="G129" s="219"/>
      <c r="H129" s="219" t="s">
        <v>947</v>
      </c>
      <c r="I129" s="219" t="s">
        <v>937</v>
      </c>
      <c r="J129" s="219">
        <v>15</v>
      </c>
      <c r="K129" s="261"/>
    </row>
    <row r="130" spans="2:11" s="1" customFormat="1" ht="15" customHeight="1" x14ac:dyDescent="0.2">
      <c r="B130" s="259"/>
      <c r="C130" s="241" t="s">
        <v>948</v>
      </c>
      <c r="D130" s="241"/>
      <c r="E130" s="241"/>
      <c r="F130" s="242" t="s">
        <v>941</v>
      </c>
      <c r="G130" s="241"/>
      <c r="H130" s="241" t="s">
        <v>949</v>
      </c>
      <c r="I130" s="241" t="s">
        <v>937</v>
      </c>
      <c r="J130" s="241">
        <v>15</v>
      </c>
      <c r="K130" s="261"/>
    </row>
    <row r="131" spans="2:11" s="1" customFormat="1" ht="15" customHeight="1" x14ac:dyDescent="0.2">
      <c r="B131" s="259"/>
      <c r="C131" s="241" t="s">
        <v>950</v>
      </c>
      <c r="D131" s="241"/>
      <c r="E131" s="241"/>
      <c r="F131" s="242" t="s">
        <v>941</v>
      </c>
      <c r="G131" s="241"/>
      <c r="H131" s="241" t="s">
        <v>951</v>
      </c>
      <c r="I131" s="241" t="s">
        <v>937</v>
      </c>
      <c r="J131" s="241">
        <v>20</v>
      </c>
      <c r="K131" s="261"/>
    </row>
    <row r="132" spans="2:11" s="1" customFormat="1" ht="15" customHeight="1" x14ac:dyDescent="0.2">
      <c r="B132" s="259"/>
      <c r="C132" s="241" t="s">
        <v>952</v>
      </c>
      <c r="D132" s="241"/>
      <c r="E132" s="241"/>
      <c r="F132" s="242" t="s">
        <v>941</v>
      </c>
      <c r="G132" s="241"/>
      <c r="H132" s="241" t="s">
        <v>953</v>
      </c>
      <c r="I132" s="241" t="s">
        <v>937</v>
      </c>
      <c r="J132" s="241">
        <v>20</v>
      </c>
      <c r="K132" s="261"/>
    </row>
    <row r="133" spans="2:11" s="1" customFormat="1" ht="15" customHeight="1" x14ac:dyDescent="0.2">
      <c r="B133" s="259"/>
      <c r="C133" s="219" t="s">
        <v>940</v>
      </c>
      <c r="D133" s="219"/>
      <c r="E133" s="219"/>
      <c r="F133" s="239" t="s">
        <v>941</v>
      </c>
      <c r="G133" s="219"/>
      <c r="H133" s="219" t="s">
        <v>975</v>
      </c>
      <c r="I133" s="219" t="s">
        <v>937</v>
      </c>
      <c r="J133" s="219">
        <v>50</v>
      </c>
      <c r="K133" s="261"/>
    </row>
    <row r="134" spans="2:11" s="1" customFormat="1" ht="15" customHeight="1" x14ac:dyDescent="0.2">
      <c r="B134" s="259"/>
      <c r="C134" s="219" t="s">
        <v>954</v>
      </c>
      <c r="D134" s="219"/>
      <c r="E134" s="219"/>
      <c r="F134" s="239" t="s">
        <v>941</v>
      </c>
      <c r="G134" s="219"/>
      <c r="H134" s="219" t="s">
        <v>975</v>
      </c>
      <c r="I134" s="219" t="s">
        <v>937</v>
      </c>
      <c r="J134" s="219">
        <v>50</v>
      </c>
      <c r="K134" s="261"/>
    </row>
    <row r="135" spans="2:11" s="1" customFormat="1" ht="15" customHeight="1" x14ac:dyDescent="0.2">
      <c r="B135" s="259"/>
      <c r="C135" s="219" t="s">
        <v>960</v>
      </c>
      <c r="D135" s="219"/>
      <c r="E135" s="219"/>
      <c r="F135" s="239" t="s">
        <v>941</v>
      </c>
      <c r="G135" s="219"/>
      <c r="H135" s="219" t="s">
        <v>975</v>
      </c>
      <c r="I135" s="219" t="s">
        <v>937</v>
      </c>
      <c r="J135" s="219">
        <v>50</v>
      </c>
      <c r="K135" s="261"/>
    </row>
    <row r="136" spans="2:11" s="1" customFormat="1" ht="15" customHeight="1" x14ac:dyDescent="0.2">
      <c r="B136" s="259"/>
      <c r="C136" s="219" t="s">
        <v>962</v>
      </c>
      <c r="D136" s="219"/>
      <c r="E136" s="219"/>
      <c r="F136" s="239" t="s">
        <v>941</v>
      </c>
      <c r="G136" s="219"/>
      <c r="H136" s="219" t="s">
        <v>975</v>
      </c>
      <c r="I136" s="219" t="s">
        <v>937</v>
      </c>
      <c r="J136" s="219">
        <v>50</v>
      </c>
      <c r="K136" s="261"/>
    </row>
    <row r="137" spans="2:11" s="1" customFormat="1" ht="15" customHeight="1" x14ac:dyDescent="0.2">
      <c r="B137" s="259"/>
      <c r="C137" s="219" t="s">
        <v>963</v>
      </c>
      <c r="D137" s="219"/>
      <c r="E137" s="219"/>
      <c r="F137" s="239" t="s">
        <v>941</v>
      </c>
      <c r="G137" s="219"/>
      <c r="H137" s="219" t="s">
        <v>988</v>
      </c>
      <c r="I137" s="219" t="s">
        <v>937</v>
      </c>
      <c r="J137" s="219">
        <v>255</v>
      </c>
      <c r="K137" s="261"/>
    </row>
    <row r="138" spans="2:11" s="1" customFormat="1" ht="15" customHeight="1" x14ac:dyDescent="0.2">
      <c r="B138" s="259"/>
      <c r="C138" s="219" t="s">
        <v>965</v>
      </c>
      <c r="D138" s="219"/>
      <c r="E138" s="219"/>
      <c r="F138" s="239" t="s">
        <v>935</v>
      </c>
      <c r="G138" s="219"/>
      <c r="H138" s="219" t="s">
        <v>989</v>
      </c>
      <c r="I138" s="219" t="s">
        <v>967</v>
      </c>
      <c r="J138" s="219"/>
      <c r="K138" s="261"/>
    </row>
    <row r="139" spans="2:11" s="1" customFormat="1" ht="15" customHeight="1" x14ac:dyDescent="0.2">
      <c r="B139" s="259"/>
      <c r="C139" s="219" t="s">
        <v>968</v>
      </c>
      <c r="D139" s="219"/>
      <c r="E139" s="219"/>
      <c r="F139" s="239" t="s">
        <v>935</v>
      </c>
      <c r="G139" s="219"/>
      <c r="H139" s="219" t="s">
        <v>990</v>
      </c>
      <c r="I139" s="219" t="s">
        <v>970</v>
      </c>
      <c r="J139" s="219"/>
      <c r="K139" s="261"/>
    </row>
    <row r="140" spans="2:11" s="1" customFormat="1" ht="15" customHeight="1" x14ac:dyDescent="0.2">
      <c r="B140" s="259"/>
      <c r="C140" s="219" t="s">
        <v>971</v>
      </c>
      <c r="D140" s="219"/>
      <c r="E140" s="219"/>
      <c r="F140" s="239" t="s">
        <v>935</v>
      </c>
      <c r="G140" s="219"/>
      <c r="H140" s="219" t="s">
        <v>971</v>
      </c>
      <c r="I140" s="219" t="s">
        <v>970</v>
      </c>
      <c r="J140" s="219"/>
      <c r="K140" s="261"/>
    </row>
    <row r="141" spans="2:11" s="1" customFormat="1" ht="15" customHeight="1" x14ac:dyDescent="0.2">
      <c r="B141" s="259"/>
      <c r="C141" s="219" t="s">
        <v>37</v>
      </c>
      <c r="D141" s="219"/>
      <c r="E141" s="219"/>
      <c r="F141" s="239" t="s">
        <v>935</v>
      </c>
      <c r="G141" s="219"/>
      <c r="H141" s="219" t="s">
        <v>991</v>
      </c>
      <c r="I141" s="219" t="s">
        <v>970</v>
      </c>
      <c r="J141" s="219"/>
      <c r="K141" s="261"/>
    </row>
    <row r="142" spans="2:11" s="1" customFormat="1" ht="15" customHeight="1" x14ac:dyDescent="0.2">
      <c r="B142" s="259"/>
      <c r="C142" s="219" t="s">
        <v>992</v>
      </c>
      <c r="D142" s="219"/>
      <c r="E142" s="219"/>
      <c r="F142" s="239" t="s">
        <v>935</v>
      </c>
      <c r="G142" s="219"/>
      <c r="H142" s="219" t="s">
        <v>993</v>
      </c>
      <c r="I142" s="219" t="s">
        <v>970</v>
      </c>
      <c r="J142" s="219"/>
      <c r="K142" s="261"/>
    </row>
    <row r="143" spans="2:11" s="1" customFormat="1" ht="15" customHeight="1" x14ac:dyDescent="0.2">
      <c r="B143" s="262"/>
      <c r="C143" s="263"/>
      <c r="D143" s="263"/>
      <c r="E143" s="263"/>
      <c r="F143" s="263"/>
      <c r="G143" s="263"/>
      <c r="H143" s="263"/>
      <c r="I143" s="263"/>
      <c r="J143" s="263"/>
      <c r="K143" s="264"/>
    </row>
    <row r="144" spans="2:11" s="1" customFormat="1" ht="18.75" customHeight="1" x14ac:dyDescent="0.2">
      <c r="B144" s="216"/>
      <c r="C144" s="216"/>
      <c r="D144" s="216"/>
      <c r="E144" s="216"/>
      <c r="F144" s="251"/>
      <c r="G144" s="216"/>
      <c r="H144" s="216"/>
      <c r="I144" s="216"/>
      <c r="J144" s="216"/>
      <c r="K144" s="216"/>
    </row>
    <row r="145" spans="2:11" s="1" customFormat="1" ht="18.75" customHeight="1" x14ac:dyDescent="0.2">
      <c r="B145" s="226"/>
      <c r="C145" s="226"/>
      <c r="D145" s="226"/>
      <c r="E145" s="226"/>
      <c r="F145" s="226"/>
      <c r="G145" s="226"/>
      <c r="H145" s="226"/>
      <c r="I145" s="226"/>
      <c r="J145" s="226"/>
      <c r="K145" s="226"/>
    </row>
    <row r="146" spans="2:11" s="1" customFormat="1" ht="7.5" customHeight="1" x14ac:dyDescent="0.2">
      <c r="B146" s="227"/>
      <c r="C146" s="228"/>
      <c r="D146" s="228"/>
      <c r="E146" s="228"/>
      <c r="F146" s="228"/>
      <c r="G146" s="228"/>
      <c r="H146" s="228"/>
      <c r="I146" s="228"/>
      <c r="J146" s="228"/>
      <c r="K146" s="229"/>
    </row>
    <row r="147" spans="2:11" s="1" customFormat="1" ht="45" customHeight="1" x14ac:dyDescent="0.2">
      <c r="B147" s="230"/>
      <c r="C147" s="338" t="s">
        <v>994</v>
      </c>
      <c r="D147" s="338"/>
      <c r="E147" s="338"/>
      <c r="F147" s="338"/>
      <c r="G147" s="338"/>
      <c r="H147" s="338"/>
      <c r="I147" s="338"/>
      <c r="J147" s="338"/>
      <c r="K147" s="231"/>
    </row>
    <row r="148" spans="2:11" s="1" customFormat="1" ht="17.25" customHeight="1" x14ac:dyDescent="0.2">
      <c r="B148" s="230"/>
      <c r="C148" s="232" t="s">
        <v>929</v>
      </c>
      <c r="D148" s="232"/>
      <c r="E148" s="232"/>
      <c r="F148" s="232" t="s">
        <v>930</v>
      </c>
      <c r="G148" s="233"/>
      <c r="H148" s="232" t="s">
        <v>53</v>
      </c>
      <c r="I148" s="232" t="s">
        <v>56</v>
      </c>
      <c r="J148" s="232" t="s">
        <v>931</v>
      </c>
      <c r="K148" s="231"/>
    </row>
    <row r="149" spans="2:11" s="1" customFormat="1" ht="17.25" customHeight="1" x14ac:dyDescent="0.2">
      <c r="B149" s="230"/>
      <c r="C149" s="234" t="s">
        <v>932</v>
      </c>
      <c r="D149" s="234"/>
      <c r="E149" s="234"/>
      <c r="F149" s="235" t="s">
        <v>933</v>
      </c>
      <c r="G149" s="236"/>
      <c r="H149" s="234"/>
      <c r="I149" s="234"/>
      <c r="J149" s="234" t="s">
        <v>934</v>
      </c>
      <c r="K149" s="231"/>
    </row>
    <row r="150" spans="2:11" s="1" customFormat="1" ht="5.25" customHeight="1" x14ac:dyDescent="0.2">
      <c r="B150" s="240"/>
      <c r="C150" s="237"/>
      <c r="D150" s="237"/>
      <c r="E150" s="237"/>
      <c r="F150" s="237"/>
      <c r="G150" s="238"/>
      <c r="H150" s="237"/>
      <c r="I150" s="237"/>
      <c r="J150" s="237"/>
      <c r="K150" s="261"/>
    </row>
    <row r="151" spans="2:11" s="1" customFormat="1" ht="15" customHeight="1" x14ac:dyDescent="0.2">
      <c r="B151" s="240"/>
      <c r="C151" s="265" t="s">
        <v>938</v>
      </c>
      <c r="D151" s="219"/>
      <c r="E151" s="219"/>
      <c r="F151" s="266" t="s">
        <v>935</v>
      </c>
      <c r="G151" s="219"/>
      <c r="H151" s="265" t="s">
        <v>975</v>
      </c>
      <c r="I151" s="265" t="s">
        <v>937</v>
      </c>
      <c r="J151" s="265">
        <v>120</v>
      </c>
      <c r="K151" s="261"/>
    </row>
    <row r="152" spans="2:11" s="1" customFormat="1" ht="15" customHeight="1" x14ac:dyDescent="0.2">
      <c r="B152" s="240"/>
      <c r="C152" s="265" t="s">
        <v>984</v>
      </c>
      <c r="D152" s="219"/>
      <c r="E152" s="219"/>
      <c r="F152" s="266" t="s">
        <v>935</v>
      </c>
      <c r="G152" s="219"/>
      <c r="H152" s="265" t="s">
        <v>995</v>
      </c>
      <c r="I152" s="265" t="s">
        <v>937</v>
      </c>
      <c r="J152" s="265" t="s">
        <v>986</v>
      </c>
      <c r="K152" s="261"/>
    </row>
    <row r="153" spans="2:11" s="1" customFormat="1" ht="15" customHeight="1" x14ac:dyDescent="0.2">
      <c r="B153" s="240"/>
      <c r="C153" s="265" t="s">
        <v>883</v>
      </c>
      <c r="D153" s="219"/>
      <c r="E153" s="219"/>
      <c r="F153" s="266" t="s">
        <v>935</v>
      </c>
      <c r="G153" s="219"/>
      <c r="H153" s="265" t="s">
        <v>996</v>
      </c>
      <c r="I153" s="265" t="s">
        <v>937</v>
      </c>
      <c r="J153" s="265" t="s">
        <v>986</v>
      </c>
      <c r="K153" s="261"/>
    </row>
    <row r="154" spans="2:11" s="1" customFormat="1" ht="15" customHeight="1" x14ac:dyDescent="0.2">
      <c r="B154" s="240"/>
      <c r="C154" s="265" t="s">
        <v>940</v>
      </c>
      <c r="D154" s="219"/>
      <c r="E154" s="219"/>
      <c r="F154" s="266" t="s">
        <v>941</v>
      </c>
      <c r="G154" s="219"/>
      <c r="H154" s="265" t="s">
        <v>975</v>
      </c>
      <c r="I154" s="265" t="s">
        <v>937</v>
      </c>
      <c r="J154" s="265">
        <v>50</v>
      </c>
      <c r="K154" s="261"/>
    </row>
    <row r="155" spans="2:11" s="1" customFormat="1" ht="15" customHeight="1" x14ac:dyDescent="0.2">
      <c r="B155" s="240"/>
      <c r="C155" s="265" t="s">
        <v>943</v>
      </c>
      <c r="D155" s="219"/>
      <c r="E155" s="219"/>
      <c r="F155" s="266" t="s">
        <v>935</v>
      </c>
      <c r="G155" s="219"/>
      <c r="H155" s="265" t="s">
        <v>975</v>
      </c>
      <c r="I155" s="265" t="s">
        <v>945</v>
      </c>
      <c r="J155" s="265"/>
      <c r="K155" s="261"/>
    </row>
    <row r="156" spans="2:11" s="1" customFormat="1" ht="15" customHeight="1" x14ac:dyDescent="0.2">
      <c r="B156" s="240"/>
      <c r="C156" s="265" t="s">
        <v>954</v>
      </c>
      <c r="D156" s="219"/>
      <c r="E156" s="219"/>
      <c r="F156" s="266" t="s">
        <v>941</v>
      </c>
      <c r="G156" s="219"/>
      <c r="H156" s="265" t="s">
        <v>975</v>
      </c>
      <c r="I156" s="265" t="s">
        <v>937</v>
      </c>
      <c r="J156" s="265">
        <v>50</v>
      </c>
      <c r="K156" s="261"/>
    </row>
    <row r="157" spans="2:11" s="1" customFormat="1" ht="15" customHeight="1" x14ac:dyDescent="0.2">
      <c r="B157" s="240"/>
      <c r="C157" s="265" t="s">
        <v>962</v>
      </c>
      <c r="D157" s="219"/>
      <c r="E157" s="219"/>
      <c r="F157" s="266" t="s">
        <v>941</v>
      </c>
      <c r="G157" s="219"/>
      <c r="H157" s="265" t="s">
        <v>975</v>
      </c>
      <c r="I157" s="265" t="s">
        <v>937</v>
      </c>
      <c r="J157" s="265">
        <v>50</v>
      </c>
      <c r="K157" s="261"/>
    </row>
    <row r="158" spans="2:11" s="1" customFormat="1" ht="15" customHeight="1" x14ac:dyDescent="0.2">
      <c r="B158" s="240"/>
      <c r="C158" s="265" t="s">
        <v>960</v>
      </c>
      <c r="D158" s="219"/>
      <c r="E158" s="219"/>
      <c r="F158" s="266" t="s">
        <v>941</v>
      </c>
      <c r="G158" s="219"/>
      <c r="H158" s="265" t="s">
        <v>975</v>
      </c>
      <c r="I158" s="265" t="s">
        <v>937</v>
      </c>
      <c r="J158" s="265">
        <v>50</v>
      </c>
      <c r="K158" s="261"/>
    </row>
    <row r="159" spans="2:11" s="1" customFormat="1" ht="15" customHeight="1" x14ac:dyDescent="0.2">
      <c r="B159" s="240"/>
      <c r="C159" s="265" t="s">
        <v>101</v>
      </c>
      <c r="D159" s="219"/>
      <c r="E159" s="219"/>
      <c r="F159" s="266" t="s">
        <v>935</v>
      </c>
      <c r="G159" s="219"/>
      <c r="H159" s="265" t="s">
        <v>997</v>
      </c>
      <c r="I159" s="265" t="s">
        <v>937</v>
      </c>
      <c r="J159" s="265" t="s">
        <v>998</v>
      </c>
      <c r="K159" s="261"/>
    </row>
    <row r="160" spans="2:11" s="1" customFormat="1" ht="15" customHeight="1" x14ac:dyDescent="0.2">
      <c r="B160" s="240"/>
      <c r="C160" s="265" t="s">
        <v>999</v>
      </c>
      <c r="D160" s="219"/>
      <c r="E160" s="219"/>
      <c r="F160" s="266" t="s">
        <v>935</v>
      </c>
      <c r="G160" s="219"/>
      <c r="H160" s="265" t="s">
        <v>1000</v>
      </c>
      <c r="I160" s="265" t="s">
        <v>970</v>
      </c>
      <c r="J160" s="265"/>
      <c r="K160" s="261"/>
    </row>
    <row r="161" spans="2:11" s="1" customFormat="1" ht="15" customHeight="1" x14ac:dyDescent="0.2">
      <c r="B161" s="267"/>
      <c r="C161" s="249"/>
      <c r="D161" s="249"/>
      <c r="E161" s="249"/>
      <c r="F161" s="249"/>
      <c r="G161" s="249"/>
      <c r="H161" s="249"/>
      <c r="I161" s="249"/>
      <c r="J161" s="249"/>
      <c r="K161" s="268"/>
    </row>
    <row r="162" spans="2:11" s="1" customFormat="1" ht="18.75" customHeight="1" x14ac:dyDescent="0.2">
      <c r="B162" s="216"/>
      <c r="C162" s="219"/>
      <c r="D162" s="219"/>
      <c r="E162" s="219"/>
      <c r="F162" s="239"/>
      <c r="G162" s="219"/>
      <c r="H162" s="219"/>
      <c r="I162" s="219"/>
      <c r="J162" s="219"/>
      <c r="K162" s="216"/>
    </row>
    <row r="163" spans="2:11" s="1" customFormat="1" ht="18.75" customHeight="1" x14ac:dyDescent="0.2">
      <c r="B163" s="226"/>
      <c r="C163" s="226"/>
      <c r="D163" s="226"/>
      <c r="E163" s="226"/>
      <c r="F163" s="226"/>
      <c r="G163" s="226"/>
      <c r="H163" s="226"/>
      <c r="I163" s="226"/>
      <c r="J163" s="226"/>
      <c r="K163" s="226"/>
    </row>
    <row r="164" spans="2:11" s="1" customFormat="1" ht="7.5" customHeight="1" x14ac:dyDescent="0.2">
      <c r="B164" s="208"/>
      <c r="C164" s="209"/>
      <c r="D164" s="209"/>
      <c r="E164" s="209"/>
      <c r="F164" s="209"/>
      <c r="G164" s="209"/>
      <c r="H164" s="209"/>
      <c r="I164" s="209"/>
      <c r="J164" s="209"/>
      <c r="K164" s="210"/>
    </row>
    <row r="165" spans="2:11" s="1" customFormat="1" ht="45" customHeight="1" x14ac:dyDescent="0.2">
      <c r="B165" s="211"/>
      <c r="C165" s="337" t="s">
        <v>1001</v>
      </c>
      <c r="D165" s="337"/>
      <c r="E165" s="337"/>
      <c r="F165" s="337"/>
      <c r="G165" s="337"/>
      <c r="H165" s="337"/>
      <c r="I165" s="337"/>
      <c r="J165" s="337"/>
      <c r="K165" s="212"/>
    </row>
    <row r="166" spans="2:11" s="1" customFormat="1" ht="17.25" customHeight="1" x14ac:dyDescent="0.2">
      <c r="B166" s="211"/>
      <c r="C166" s="232" t="s">
        <v>929</v>
      </c>
      <c r="D166" s="232"/>
      <c r="E166" s="232"/>
      <c r="F166" s="232" t="s">
        <v>930</v>
      </c>
      <c r="G166" s="269"/>
      <c r="H166" s="270" t="s">
        <v>53</v>
      </c>
      <c r="I166" s="270" t="s">
        <v>56</v>
      </c>
      <c r="J166" s="232" t="s">
        <v>931</v>
      </c>
      <c r="K166" s="212"/>
    </row>
    <row r="167" spans="2:11" s="1" customFormat="1" ht="17.25" customHeight="1" x14ac:dyDescent="0.2">
      <c r="B167" s="213"/>
      <c r="C167" s="234" t="s">
        <v>932</v>
      </c>
      <c r="D167" s="234"/>
      <c r="E167" s="234"/>
      <c r="F167" s="235" t="s">
        <v>933</v>
      </c>
      <c r="G167" s="271"/>
      <c r="H167" s="272"/>
      <c r="I167" s="272"/>
      <c r="J167" s="234" t="s">
        <v>934</v>
      </c>
      <c r="K167" s="214"/>
    </row>
    <row r="168" spans="2:11" s="1" customFormat="1" ht="5.25" customHeight="1" x14ac:dyDescent="0.2">
      <c r="B168" s="240"/>
      <c r="C168" s="237"/>
      <c r="D168" s="237"/>
      <c r="E168" s="237"/>
      <c r="F168" s="237"/>
      <c r="G168" s="238"/>
      <c r="H168" s="237"/>
      <c r="I168" s="237"/>
      <c r="J168" s="237"/>
      <c r="K168" s="261"/>
    </row>
    <row r="169" spans="2:11" s="1" customFormat="1" ht="15" customHeight="1" x14ac:dyDescent="0.2">
      <c r="B169" s="240"/>
      <c r="C169" s="219" t="s">
        <v>938</v>
      </c>
      <c r="D169" s="219"/>
      <c r="E169" s="219"/>
      <c r="F169" s="239" t="s">
        <v>935</v>
      </c>
      <c r="G169" s="219"/>
      <c r="H169" s="219" t="s">
        <v>975</v>
      </c>
      <c r="I169" s="219" t="s">
        <v>937</v>
      </c>
      <c r="J169" s="219">
        <v>120</v>
      </c>
      <c r="K169" s="261"/>
    </row>
    <row r="170" spans="2:11" s="1" customFormat="1" ht="15" customHeight="1" x14ac:dyDescent="0.2">
      <c r="B170" s="240"/>
      <c r="C170" s="219" t="s">
        <v>984</v>
      </c>
      <c r="D170" s="219"/>
      <c r="E170" s="219"/>
      <c r="F170" s="239" t="s">
        <v>935</v>
      </c>
      <c r="G170" s="219"/>
      <c r="H170" s="219" t="s">
        <v>985</v>
      </c>
      <c r="I170" s="219" t="s">
        <v>937</v>
      </c>
      <c r="J170" s="219" t="s">
        <v>986</v>
      </c>
      <c r="K170" s="261"/>
    </row>
    <row r="171" spans="2:11" s="1" customFormat="1" ht="15" customHeight="1" x14ac:dyDescent="0.2">
      <c r="B171" s="240"/>
      <c r="C171" s="219" t="s">
        <v>883</v>
      </c>
      <c r="D171" s="219"/>
      <c r="E171" s="219"/>
      <c r="F171" s="239" t="s">
        <v>935</v>
      </c>
      <c r="G171" s="219"/>
      <c r="H171" s="219" t="s">
        <v>1002</v>
      </c>
      <c r="I171" s="219" t="s">
        <v>937</v>
      </c>
      <c r="J171" s="219" t="s">
        <v>986</v>
      </c>
      <c r="K171" s="261"/>
    </row>
    <row r="172" spans="2:11" s="1" customFormat="1" ht="15" customHeight="1" x14ac:dyDescent="0.2">
      <c r="B172" s="240"/>
      <c r="C172" s="219" t="s">
        <v>940</v>
      </c>
      <c r="D172" s="219"/>
      <c r="E172" s="219"/>
      <c r="F172" s="239" t="s">
        <v>941</v>
      </c>
      <c r="G172" s="219"/>
      <c r="H172" s="219" t="s">
        <v>1002</v>
      </c>
      <c r="I172" s="219" t="s">
        <v>937</v>
      </c>
      <c r="J172" s="219">
        <v>50</v>
      </c>
      <c r="K172" s="261"/>
    </row>
    <row r="173" spans="2:11" s="1" customFormat="1" ht="15" customHeight="1" x14ac:dyDescent="0.2">
      <c r="B173" s="240"/>
      <c r="C173" s="219" t="s">
        <v>943</v>
      </c>
      <c r="D173" s="219"/>
      <c r="E173" s="219"/>
      <c r="F173" s="239" t="s">
        <v>935</v>
      </c>
      <c r="G173" s="219"/>
      <c r="H173" s="219" t="s">
        <v>1002</v>
      </c>
      <c r="I173" s="219" t="s">
        <v>945</v>
      </c>
      <c r="J173" s="219"/>
      <c r="K173" s="261"/>
    </row>
    <row r="174" spans="2:11" s="1" customFormat="1" ht="15" customHeight="1" x14ac:dyDescent="0.2">
      <c r="B174" s="240"/>
      <c r="C174" s="219" t="s">
        <v>954</v>
      </c>
      <c r="D174" s="219"/>
      <c r="E174" s="219"/>
      <c r="F174" s="239" t="s">
        <v>941</v>
      </c>
      <c r="G174" s="219"/>
      <c r="H174" s="219" t="s">
        <v>1002</v>
      </c>
      <c r="I174" s="219" t="s">
        <v>937</v>
      </c>
      <c r="J174" s="219">
        <v>50</v>
      </c>
      <c r="K174" s="261"/>
    </row>
    <row r="175" spans="2:11" s="1" customFormat="1" ht="15" customHeight="1" x14ac:dyDescent="0.2">
      <c r="B175" s="240"/>
      <c r="C175" s="219" t="s">
        <v>962</v>
      </c>
      <c r="D175" s="219"/>
      <c r="E175" s="219"/>
      <c r="F175" s="239" t="s">
        <v>941</v>
      </c>
      <c r="G175" s="219"/>
      <c r="H175" s="219" t="s">
        <v>1002</v>
      </c>
      <c r="I175" s="219" t="s">
        <v>937</v>
      </c>
      <c r="J175" s="219">
        <v>50</v>
      </c>
      <c r="K175" s="261"/>
    </row>
    <row r="176" spans="2:11" s="1" customFormat="1" ht="15" customHeight="1" x14ac:dyDescent="0.2">
      <c r="B176" s="240"/>
      <c r="C176" s="219" t="s">
        <v>960</v>
      </c>
      <c r="D176" s="219"/>
      <c r="E176" s="219"/>
      <c r="F176" s="239" t="s">
        <v>941</v>
      </c>
      <c r="G176" s="219"/>
      <c r="H176" s="219" t="s">
        <v>1002</v>
      </c>
      <c r="I176" s="219" t="s">
        <v>937</v>
      </c>
      <c r="J176" s="219">
        <v>50</v>
      </c>
      <c r="K176" s="261"/>
    </row>
    <row r="177" spans="2:11" s="1" customFormat="1" ht="15" customHeight="1" x14ac:dyDescent="0.2">
      <c r="B177" s="240"/>
      <c r="C177" s="219" t="s">
        <v>123</v>
      </c>
      <c r="D177" s="219"/>
      <c r="E177" s="219"/>
      <c r="F177" s="239" t="s">
        <v>935</v>
      </c>
      <c r="G177" s="219"/>
      <c r="H177" s="219" t="s">
        <v>1003</v>
      </c>
      <c r="I177" s="219" t="s">
        <v>1004</v>
      </c>
      <c r="J177" s="219"/>
      <c r="K177" s="261"/>
    </row>
    <row r="178" spans="2:11" s="1" customFormat="1" ht="15" customHeight="1" x14ac:dyDescent="0.2">
      <c r="B178" s="240"/>
      <c r="C178" s="219" t="s">
        <v>56</v>
      </c>
      <c r="D178" s="219"/>
      <c r="E178" s="219"/>
      <c r="F178" s="239" t="s">
        <v>935</v>
      </c>
      <c r="G178" s="219"/>
      <c r="H178" s="219" t="s">
        <v>1005</v>
      </c>
      <c r="I178" s="219" t="s">
        <v>1006</v>
      </c>
      <c r="J178" s="219">
        <v>1</v>
      </c>
      <c r="K178" s="261"/>
    </row>
    <row r="179" spans="2:11" s="1" customFormat="1" ht="15" customHeight="1" x14ac:dyDescent="0.2">
      <c r="B179" s="240"/>
      <c r="C179" s="219" t="s">
        <v>52</v>
      </c>
      <c r="D179" s="219"/>
      <c r="E179" s="219"/>
      <c r="F179" s="239" t="s">
        <v>935</v>
      </c>
      <c r="G179" s="219"/>
      <c r="H179" s="219" t="s">
        <v>1007</v>
      </c>
      <c r="I179" s="219" t="s">
        <v>937</v>
      </c>
      <c r="J179" s="219">
        <v>20</v>
      </c>
      <c r="K179" s="261"/>
    </row>
    <row r="180" spans="2:11" s="1" customFormat="1" ht="15" customHeight="1" x14ac:dyDescent="0.2">
      <c r="B180" s="240"/>
      <c r="C180" s="219" t="s">
        <v>53</v>
      </c>
      <c r="D180" s="219"/>
      <c r="E180" s="219"/>
      <c r="F180" s="239" t="s">
        <v>935</v>
      </c>
      <c r="G180" s="219"/>
      <c r="H180" s="219" t="s">
        <v>1008</v>
      </c>
      <c r="I180" s="219" t="s">
        <v>937</v>
      </c>
      <c r="J180" s="219">
        <v>255</v>
      </c>
      <c r="K180" s="261"/>
    </row>
    <row r="181" spans="2:11" s="1" customFormat="1" ht="15" customHeight="1" x14ac:dyDescent="0.2">
      <c r="B181" s="240"/>
      <c r="C181" s="219" t="s">
        <v>124</v>
      </c>
      <c r="D181" s="219"/>
      <c r="E181" s="219"/>
      <c r="F181" s="239" t="s">
        <v>935</v>
      </c>
      <c r="G181" s="219"/>
      <c r="H181" s="219" t="s">
        <v>899</v>
      </c>
      <c r="I181" s="219" t="s">
        <v>937</v>
      </c>
      <c r="J181" s="219">
        <v>10</v>
      </c>
      <c r="K181" s="261"/>
    </row>
    <row r="182" spans="2:11" s="1" customFormat="1" ht="15" customHeight="1" x14ac:dyDescent="0.2">
      <c r="B182" s="240"/>
      <c r="C182" s="219" t="s">
        <v>125</v>
      </c>
      <c r="D182" s="219"/>
      <c r="E182" s="219"/>
      <c r="F182" s="239" t="s">
        <v>935</v>
      </c>
      <c r="G182" s="219"/>
      <c r="H182" s="219" t="s">
        <v>1009</v>
      </c>
      <c r="I182" s="219" t="s">
        <v>970</v>
      </c>
      <c r="J182" s="219"/>
      <c r="K182" s="261"/>
    </row>
    <row r="183" spans="2:11" s="1" customFormat="1" ht="15" customHeight="1" x14ac:dyDescent="0.2">
      <c r="B183" s="240"/>
      <c r="C183" s="219" t="s">
        <v>1010</v>
      </c>
      <c r="D183" s="219"/>
      <c r="E183" s="219"/>
      <c r="F183" s="239" t="s">
        <v>935</v>
      </c>
      <c r="G183" s="219"/>
      <c r="H183" s="219" t="s">
        <v>1011</v>
      </c>
      <c r="I183" s="219" t="s">
        <v>970</v>
      </c>
      <c r="J183" s="219"/>
      <c r="K183" s="261"/>
    </row>
    <row r="184" spans="2:11" s="1" customFormat="1" ht="15" customHeight="1" x14ac:dyDescent="0.2">
      <c r="B184" s="240"/>
      <c r="C184" s="219" t="s">
        <v>999</v>
      </c>
      <c r="D184" s="219"/>
      <c r="E184" s="219"/>
      <c r="F184" s="239" t="s">
        <v>935</v>
      </c>
      <c r="G184" s="219"/>
      <c r="H184" s="219" t="s">
        <v>1012</v>
      </c>
      <c r="I184" s="219" t="s">
        <v>970</v>
      </c>
      <c r="J184" s="219"/>
      <c r="K184" s="261"/>
    </row>
    <row r="185" spans="2:11" s="1" customFormat="1" ht="15" customHeight="1" x14ac:dyDescent="0.2">
      <c r="B185" s="240"/>
      <c r="C185" s="219" t="s">
        <v>127</v>
      </c>
      <c r="D185" s="219"/>
      <c r="E185" s="219"/>
      <c r="F185" s="239" t="s">
        <v>941</v>
      </c>
      <c r="G185" s="219"/>
      <c r="H185" s="219" t="s">
        <v>1013</v>
      </c>
      <c r="I185" s="219" t="s">
        <v>937</v>
      </c>
      <c r="J185" s="219">
        <v>50</v>
      </c>
      <c r="K185" s="261"/>
    </row>
    <row r="186" spans="2:11" s="1" customFormat="1" ht="15" customHeight="1" x14ac:dyDescent="0.2">
      <c r="B186" s="240"/>
      <c r="C186" s="219" t="s">
        <v>1014</v>
      </c>
      <c r="D186" s="219"/>
      <c r="E186" s="219"/>
      <c r="F186" s="239" t="s">
        <v>941</v>
      </c>
      <c r="G186" s="219"/>
      <c r="H186" s="219" t="s">
        <v>1015</v>
      </c>
      <c r="I186" s="219" t="s">
        <v>1016</v>
      </c>
      <c r="J186" s="219"/>
      <c r="K186" s="261"/>
    </row>
    <row r="187" spans="2:11" s="1" customFormat="1" ht="15" customHeight="1" x14ac:dyDescent="0.2">
      <c r="B187" s="240"/>
      <c r="C187" s="219" t="s">
        <v>1017</v>
      </c>
      <c r="D187" s="219"/>
      <c r="E187" s="219"/>
      <c r="F187" s="239" t="s">
        <v>941</v>
      </c>
      <c r="G187" s="219"/>
      <c r="H187" s="219" t="s">
        <v>1018</v>
      </c>
      <c r="I187" s="219" t="s">
        <v>1016</v>
      </c>
      <c r="J187" s="219"/>
      <c r="K187" s="261"/>
    </row>
    <row r="188" spans="2:11" s="1" customFormat="1" ht="15" customHeight="1" x14ac:dyDescent="0.2">
      <c r="B188" s="240"/>
      <c r="C188" s="219" t="s">
        <v>1019</v>
      </c>
      <c r="D188" s="219"/>
      <c r="E188" s="219"/>
      <c r="F188" s="239" t="s">
        <v>941</v>
      </c>
      <c r="G188" s="219"/>
      <c r="H188" s="219" t="s">
        <v>1020</v>
      </c>
      <c r="I188" s="219" t="s">
        <v>1016</v>
      </c>
      <c r="J188" s="219"/>
      <c r="K188" s="261"/>
    </row>
    <row r="189" spans="2:11" s="1" customFormat="1" ht="15" customHeight="1" x14ac:dyDescent="0.2">
      <c r="B189" s="240"/>
      <c r="C189" s="273" t="s">
        <v>1021</v>
      </c>
      <c r="D189" s="219"/>
      <c r="E189" s="219"/>
      <c r="F189" s="239" t="s">
        <v>941</v>
      </c>
      <c r="G189" s="219"/>
      <c r="H189" s="219" t="s">
        <v>1022</v>
      </c>
      <c r="I189" s="219" t="s">
        <v>1023</v>
      </c>
      <c r="J189" s="274" t="s">
        <v>1024</v>
      </c>
      <c r="K189" s="261"/>
    </row>
    <row r="190" spans="2:11" s="1" customFormat="1" ht="15" customHeight="1" x14ac:dyDescent="0.2">
      <c r="B190" s="240"/>
      <c r="C190" s="225" t="s">
        <v>41</v>
      </c>
      <c r="D190" s="219"/>
      <c r="E190" s="219"/>
      <c r="F190" s="239" t="s">
        <v>935</v>
      </c>
      <c r="G190" s="219"/>
      <c r="H190" s="216" t="s">
        <v>1025</v>
      </c>
      <c r="I190" s="219" t="s">
        <v>1026</v>
      </c>
      <c r="J190" s="219"/>
      <c r="K190" s="261"/>
    </row>
    <row r="191" spans="2:11" s="1" customFormat="1" ht="15" customHeight="1" x14ac:dyDescent="0.2">
      <c r="B191" s="240"/>
      <c r="C191" s="225" t="s">
        <v>1027</v>
      </c>
      <c r="D191" s="219"/>
      <c r="E191" s="219"/>
      <c r="F191" s="239" t="s">
        <v>935</v>
      </c>
      <c r="G191" s="219"/>
      <c r="H191" s="219" t="s">
        <v>1028</v>
      </c>
      <c r="I191" s="219" t="s">
        <v>970</v>
      </c>
      <c r="J191" s="219"/>
      <c r="K191" s="261"/>
    </row>
    <row r="192" spans="2:11" s="1" customFormat="1" ht="15" customHeight="1" x14ac:dyDescent="0.2">
      <c r="B192" s="240"/>
      <c r="C192" s="225" t="s">
        <v>1029</v>
      </c>
      <c r="D192" s="219"/>
      <c r="E192" s="219"/>
      <c r="F192" s="239" t="s">
        <v>935</v>
      </c>
      <c r="G192" s="219"/>
      <c r="H192" s="219" t="s">
        <v>1030</v>
      </c>
      <c r="I192" s="219" t="s">
        <v>970</v>
      </c>
      <c r="J192" s="219"/>
      <c r="K192" s="261"/>
    </row>
    <row r="193" spans="2:11" s="1" customFormat="1" ht="15" customHeight="1" x14ac:dyDescent="0.2">
      <c r="B193" s="240"/>
      <c r="C193" s="225" t="s">
        <v>1031</v>
      </c>
      <c r="D193" s="219"/>
      <c r="E193" s="219"/>
      <c r="F193" s="239" t="s">
        <v>941</v>
      </c>
      <c r="G193" s="219"/>
      <c r="H193" s="219" t="s">
        <v>1032</v>
      </c>
      <c r="I193" s="219" t="s">
        <v>970</v>
      </c>
      <c r="J193" s="219"/>
      <c r="K193" s="261"/>
    </row>
    <row r="194" spans="2:11" s="1" customFormat="1" ht="15" customHeight="1" x14ac:dyDescent="0.2">
      <c r="B194" s="267"/>
      <c r="C194" s="275"/>
      <c r="D194" s="249"/>
      <c r="E194" s="249"/>
      <c r="F194" s="249"/>
      <c r="G194" s="249"/>
      <c r="H194" s="249"/>
      <c r="I194" s="249"/>
      <c r="J194" s="249"/>
      <c r="K194" s="268"/>
    </row>
    <row r="195" spans="2:11" s="1" customFormat="1" ht="18.75" customHeight="1" x14ac:dyDescent="0.2">
      <c r="B195" s="216"/>
      <c r="C195" s="219"/>
      <c r="D195" s="219"/>
      <c r="E195" s="219"/>
      <c r="F195" s="239"/>
      <c r="G195" s="219"/>
      <c r="H195" s="219"/>
      <c r="I195" s="219"/>
      <c r="J195" s="219"/>
      <c r="K195" s="216"/>
    </row>
    <row r="196" spans="2:11" s="1" customFormat="1" ht="18.75" customHeight="1" x14ac:dyDescent="0.2">
      <c r="B196" s="216"/>
      <c r="C196" s="219"/>
      <c r="D196" s="219"/>
      <c r="E196" s="219"/>
      <c r="F196" s="239"/>
      <c r="G196" s="219"/>
      <c r="H196" s="219"/>
      <c r="I196" s="219"/>
      <c r="J196" s="219"/>
      <c r="K196" s="216"/>
    </row>
    <row r="197" spans="2:11" s="1" customFormat="1" ht="18.75" customHeight="1" x14ac:dyDescent="0.2">
      <c r="B197" s="226"/>
      <c r="C197" s="226"/>
      <c r="D197" s="226"/>
      <c r="E197" s="226"/>
      <c r="F197" s="226"/>
      <c r="G197" s="226"/>
      <c r="H197" s="226"/>
      <c r="I197" s="226"/>
      <c r="J197" s="226"/>
      <c r="K197" s="226"/>
    </row>
    <row r="198" spans="2:11" s="1" customFormat="1" ht="13.5" x14ac:dyDescent="0.2">
      <c r="B198" s="208"/>
      <c r="C198" s="209"/>
      <c r="D198" s="209"/>
      <c r="E198" s="209"/>
      <c r="F198" s="209"/>
      <c r="G198" s="209"/>
      <c r="H198" s="209"/>
      <c r="I198" s="209"/>
      <c r="J198" s="209"/>
      <c r="K198" s="210"/>
    </row>
    <row r="199" spans="2:11" s="1" customFormat="1" ht="21" x14ac:dyDescent="0.2">
      <c r="B199" s="211"/>
      <c r="C199" s="337" t="s">
        <v>1033</v>
      </c>
      <c r="D199" s="337"/>
      <c r="E199" s="337"/>
      <c r="F199" s="337"/>
      <c r="G199" s="337"/>
      <c r="H199" s="337"/>
      <c r="I199" s="337"/>
      <c r="J199" s="337"/>
      <c r="K199" s="212"/>
    </row>
    <row r="200" spans="2:11" s="1" customFormat="1" ht="25.5" customHeight="1" x14ac:dyDescent="0.3">
      <c r="B200" s="211"/>
      <c r="C200" s="276" t="s">
        <v>1034</v>
      </c>
      <c r="D200" s="276"/>
      <c r="E200" s="276"/>
      <c r="F200" s="276" t="s">
        <v>1035</v>
      </c>
      <c r="G200" s="277"/>
      <c r="H200" s="336" t="s">
        <v>1036</v>
      </c>
      <c r="I200" s="336"/>
      <c r="J200" s="336"/>
      <c r="K200" s="212"/>
    </row>
    <row r="201" spans="2:11" s="1" customFormat="1" ht="5.25" customHeight="1" x14ac:dyDescent="0.2">
      <c r="B201" s="240"/>
      <c r="C201" s="237"/>
      <c r="D201" s="237"/>
      <c r="E201" s="237"/>
      <c r="F201" s="237"/>
      <c r="G201" s="219"/>
      <c r="H201" s="237"/>
      <c r="I201" s="237"/>
      <c r="J201" s="237"/>
      <c r="K201" s="261"/>
    </row>
    <row r="202" spans="2:11" s="1" customFormat="1" ht="15" customHeight="1" x14ac:dyDescent="0.2">
      <c r="B202" s="240"/>
      <c r="C202" s="219" t="s">
        <v>1026</v>
      </c>
      <c r="D202" s="219"/>
      <c r="E202" s="219"/>
      <c r="F202" s="239" t="s">
        <v>42</v>
      </c>
      <c r="G202" s="219"/>
      <c r="H202" s="335" t="s">
        <v>1037</v>
      </c>
      <c r="I202" s="335"/>
      <c r="J202" s="335"/>
      <c r="K202" s="261"/>
    </row>
    <row r="203" spans="2:11" s="1" customFormat="1" ht="15" customHeight="1" x14ac:dyDescent="0.2">
      <c r="B203" s="240"/>
      <c r="C203" s="246"/>
      <c r="D203" s="219"/>
      <c r="E203" s="219"/>
      <c r="F203" s="239" t="s">
        <v>43</v>
      </c>
      <c r="G203" s="219"/>
      <c r="H203" s="335" t="s">
        <v>1038</v>
      </c>
      <c r="I203" s="335"/>
      <c r="J203" s="335"/>
      <c r="K203" s="261"/>
    </row>
    <row r="204" spans="2:11" s="1" customFormat="1" ht="15" customHeight="1" x14ac:dyDescent="0.2">
      <c r="B204" s="240"/>
      <c r="C204" s="246"/>
      <c r="D204" s="219"/>
      <c r="E204" s="219"/>
      <c r="F204" s="239" t="s">
        <v>46</v>
      </c>
      <c r="G204" s="219"/>
      <c r="H204" s="335" t="s">
        <v>1039</v>
      </c>
      <c r="I204" s="335"/>
      <c r="J204" s="335"/>
      <c r="K204" s="261"/>
    </row>
    <row r="205" spans="2:11" s="1" customFormat="1" ht="15" customHeight="1" x14ac:dyDescent="0.2">
      <c r="B205" s="240"/>
      <c r="C205" s="219"/>
      <c r="D205" s="219"/>
      <c r="E205" s="219"/>
      <c r="F205" s="239" t="s">
        <v>44</v>
      </c>
      <c r="G205" s="219"/>
      <c r="H205" s="335" t="s">
        <v>1040</v>
      </c>
      <c r="I205" s="335"/>
      <c r="J205" s="335"/>
      <c r="K205" s="261"/>
    </row>
    <row r="206" spans="2:11" s="1" customFormat="1" ht="15" customHeight="1" x14ac:dyDescent="0.2">
      <c r="B206" s="240"/>
      <c r="C206" s="219"/>
      <c r="D206" s="219"/>
      <c r="E206" s="219"/>
      <c r="F206" s="239" t="s">
        <v>45</v>
      </c>
      <c r="G206" s="219"/>
      <c r="H206" s="335" t="s">
        <v>1041</v>
      </c>
      <c r="I206" s="335"/>
      <c r="J206" s="335"/>
      <c r="K206" s="261"/>
    </row>
    <row r="207" spans="2:11" s="1" customFormat="1" ht="15" customHeight="1" x14ac:dyDescent="0.2">
      <c r="B207" s="240"/>
      <c r="C207" s="219"/>
      <c r="D207" s="219"/>
      <c r="E207" s="219"/>
      <c r="F207" s="239"/>
      <c r="G207" s="219"/>
      <c r="H207" s="219"/>
      <c r="I207" s="219"/>
      <c r="J207" s="219"/>
      <c r="K207" s="261"/>
    </row>
    <row r="208" spans="2:11" s="1" customFormat="1" ht="15" customHeight="1" x14ac:dyDescent="0.2">
      <c r="B208" s="240"/>
      <c r="C208" s="219" t="s">
        <v>982</v>
      </c>
      <c r="D208" s="219"/>
      <c r="E208" s="219"/>
      <c r="F208" s="239" t="s">
        <v>77</v>
      </c>
      <c r="G208" s="219"/>
      <c r="H208" s="335" t="s">
        <v>1042</v>
      </c>
      <c r="I208" s="335"/>
      <c r="J208" s="335"/>
      <c r="K208" s="261"/>
    </row>
    <row r="209" spans="2:11" s="1" customFormat="1" ht="15" customHeight="1" x14ac:dyDescent="0.2">
      <c r="B209" s="240"/>
      <c r="C209" s="246"/>
      <c r="D209" s="219"/>
      <c r="E209" s="219"/>
      <c r="F209" s="239" t="s">
        <v>877</v>
      </c>
      <c r="G209" s="219"/>
      <c r="H209" s="335" t="s">
        <v>878</v>
      </c>
      <c r="I209" s="335"/>
      <c r="J209" s="335"/>
      <c r="K209" s="261"/>
    </row>
    <row r="210" spans="2:11" s="1" customFormat="1" ht="15" customHeight="1" x14ac:dyDescent="0.2">
      <c r="B210" s="240"/>
      <c r="C210" s="219"/>
      <c r="D210" s="219"/>
      <c r="E210" s="219"/>
      <c r="F210" s="239" t="s">
        <v>875</v>
      </c>
      <c r="G210" s="219"/>
      <c r="H210" s="335" t="s">
        <v>1043</v>
      </c>
      <c r="I210" s="335"/>
      <c r="J210" s="335"/>
      <c r="K210" s="261"/>
    </row>
    <row r="211" spans="2:11" s="1" customFormat="1" ht="15" customHeight="1" x14ac:dyDescent="0.2">
      <c r="B211" s="278"/>
      <c r="C211" s="246"/>
      <c r="D211" s="246"/>
      <c r="E211" s="246"/>
      <c r="F211" s="239" t="s">
        <v>879</v>
      </c>
      <c r="G211" s="225"/>
      <c r="H211" s="334" t="s">
        <v>880</v>
      </c>
      <c r="I211" s="334"/>
      <c r="J211" s="334"/>
      <c r="K211" s="279"/>
    </row>
    <row r="212" spans="2:11" s="1" customFormat="1" ht="15" customHeight="1" x14ac:dyDescent="0.2">
      <c r="B212" s="278"/>
      <c r="C212" s="246"/>
      <c r="D212" s="246"/>
      <c r="E212" s="246"/>
      <c r="F212" s="239" t="s">
        <v>881</v>
      </c>
      <c r="G212" s="225"/>
      <c r="H212" s="334" t="s">
        <v>1044</v>
      </c>
      <c r="I212" s="334"/>
      <c r="J212" s="334"/>
      <c r="K212" s="279"/>
    </row>
    <row r="213" spans="2:11" s="1" customFormat="1" ht="15" customHeight="1" x14ac:dyDescent="0.2">
      <c r="B213" s="278"/>
      <c r="C213" s="246"/>
      <c r="D213" s="246"/>
      <c r="E213" s="246"/>
      <c r="F213" s="280"/>
      <c r="G213" s="225"/>
      <c r="H213" s="281"/>
      <c r="I213" s="281"/>
      <c r="J213" s="281"/>
      <c r="K213" s="279"/>
    </row>
    <row r="214" spans="2:11" s="1" customFormat="1" ht="15" customHeight="1" x14ac:dyDescent="0.2">
      <c r="B214" s="278"/>
      <c r="C214" s="219" t="s">
        <v>1006</v>
      </c>
      <c r="D214" s="246"/>
      <c r="E214" s="246"/>
      <c r="F214" s="239">
        <v>1</v>
      </c>
      <c r="G214" s="225"/>
      <c r="H214" s="334" t="s">
        <v>1045</v>
      </c>
      <c r="I214" s="334"/>
      <c r="J214" s="334"/>
      <c r="K214" s="279"/>
    </row>
    <row r="215" spans="2:11" s="1" customFormat="1" ht="15" customHeight="1" x14ac:dyDescent="0.2">
      <c r="B215" s="278"/>
      <c r="C215" s="246"/>
      <c r="D215" s="246"/>
      <c r="E215" s="246"/>
      <c r="F215" s="239">
        <v>2</v>
      </c>
      <c r="G215" s="225"/>
      <c r="H215" s="334" t="s">
        <v>1046</v>
      </c>
      <c r="I215" s="334"/>
      <c r="J215" s="334"/>
      <c r="K215" s="279"/>
    </row>
    <row r="216" spans="2:11" s="1" customFormat="1" ht="15" customHeight="1" x14ac:dyDescent="0.2">
      <c r="B216" s="278"/>
      <c r="C216" s="246"/>
      <c r="D216" s="246"/>
      <c r="E216" s="246"/>
      <c r="F216" s="239">
        <v>3</v>
      </c>
      <c r="G216" s="225"/>
      <c r="H216" s="334" t="s">
        <v>1047</v>
      </c>
      <c r="I216" s="334"/>
      <c r="J216" s="334"/>
      <c r="K216" s="279"/>
    </row>
    <row r="217" spans="2:11" s="1" customFormat="1" ht="15" customHeight="1" x14ac:dyDescent="0.2">
      <c r="B217" s="278"/>
      <c r="C217" s="246"/>
      <c r="D217" s="246"/>
      <c r="E217" s="246"/>
      <c r="F217" s="239">
        <v>4</v>
      </c>
      <c r="G217" s="225"/>
      <c r="H217" s="334" t="s">
        <v>1048</v>
      </c>
      <c r="I217" s="334"/>
      <c r="J217" s="334"/>
      <c r="K217" s="279"/>
    </row>
    <row r="218" spans="2:11" s="1" customFormat="1" ht="12.75" customHeight="1" x14ac:dyDescent="0.2">
      <c r="B218" s="282"/>
      <c r="C218" s="283"/>
      <c r="D218" s="283"/>
      <c r="E218" s="283"/>
      <c r="F218" s="283"/>
      <c r="G218" s="283"/>
      <c r="H218" s="283"/>
      <c r="I218" s="283"/>
      <c r="J218" s="283"/>
      <c r="K218" s="284"/>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1 - Typ A1</vt:lpstr>
      <vt:lpstr>2 - Typ A2</vt:lpstr>
      <vt:lpstr>3 - Typ A3</vt:lpstr>
      <vt:lpstr>4 - Typ A4</vt:lpstr>
      <vt:lpstr>5 - Typ A5</vt:lpstr>
      <vt:lpstr>6 - Typ C</vt:lpstr>
      <vt:lpstr>VRN - Ostatní a vedlejší ...</vt:lpstr>
      <vt:lpstr>Pokyny pro vyplnění</vt:lpstr>
      <vt:lpstr>'1 - Typ A1'!Názvy_tisku</vt:lpstr>
      <vt:lpstr>'2 - Typ A2'!Názvy_tisku</vt:lpstr>
      <vt:lpstr>'3 - Typ A3'!Názvy_tisku</vt:lpstr>
      <vt:lpstr>'4 - Typ A4'!Názvy_tisku</vt:lpstr>
      <vt:lpstr>'5 - Typ A5'!Názvy_tisku</vt:lpstr>
      <vt:lpstr>'6 - Typ C'!Názvy_tisku</vt:lpstr>
      <vt:lpstr>'Rekapitulace stavby'!Názvy_tisku</vt:lpstr>
      <vt:lpstr>'VRN - Ostatní a vedlejší ...'!Názvy_tisku</vt:lpstr>
      <vt:lpstr>'1 - Typ A1'!Oblast_tisku</vt:lpstr>
      <vt:lpstr>'2 - Typ A2'!Oblast_tisku</vt:lpstr>
      <vt:lpstr>'3 - Typ A3'!Oblast_tisku</vt:lpstr>
      <vt:lpstr>'4 - Typ A4'!Oblast_tisku</vt:lpstr>
      <vt:lpstr>'5 - Typ A5'!Oblast_tisku</vt:lpstr>
      <vt:lpstr>'6 - Typ C'!Oblast_tisku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Kadlecová</dc:creator>
  <cp:lastModifiedBy>nekl02</cp:lastModifiedBy>
  <dcterms:created xsi:type="dcterms:W3CDTF">2019-11-28T12:24:28Z</dcterms:created>
  <dcterms:modified xsi:type="dcterms:W3CDTF">2020-03-10T11:23:59Z</dcterms:modified>
</cp:coreProperties>
</file>